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codeName="DieseArbeitsmappe" defaultThemeVersion="164011"/>
  <mc:AlternateContent xmlns:mc="http://schemas.openxmlformats.org/markup-compatibility/2006">
    <mc:Choice Requires="x15">
      <x15ac:absPath xmlns:x15ac="http://schemas.microsoft.com/office/spreadsheetml/2010/11/ac" url="G:\StMUK\Abteilungen\Abteilung I\Referat I_7\DigitalPakt IV (Lehrerdienstgeräte)\Unterlagen\Antragsformular\"/>
    </mc:Choice>
  </mc:AlternateContent>
  <workbookProtection workbookPassword="FD79" lockStructure="1"/>
  <bookViews>
    <workbookView xWindow="0" yWindow="0" windowWidth="18285" windowHeight="9630"/>
  </bookViews>
  <sheets>
    <sheet name="Antrag SoLD" sheetId="15" r:id="rId1"/>
    <sheet name="Maßnahmendurchführung" sheetId="12" state="hidden" r:id="rId2"/>
    <sheet name="Verwendungsnachweis" sheetId="14" state="hidden" r:id="rId3"/>
    <sheet name="STATISTIK" sheetId="3" state="hidden" r:id="rId4"/>
    <sheet name="SCHULEN" sheetId="8" state="hidden" r:id="rId5"/>
    <sheet name="SCHULLISTE" sheetId="10" state="hidden" r:id="rId6"/>
    <sheet name="SATLISTE" sheetId="11" state="hidden" r:id="rId7"/>
  </sheets>
  <definedNames>
    <definedName name="Abrechnungsdatum">STATISTIK!$D$27</definedName>
    <definedName name="_xlnm.Print_Area" localSheetId="0">'Antrag SoLD'!$A$1:$H$83</definedName>
    <definedName name="_xlnm.Print_Area" localSheetId="1">Maßnahmendurchführung!$A$2:$N$23</definedName>
    <definedName name="_xlnm.Print_Area" localSheetId="4">SCHULEN!$A$1:$C$357</definedName>
    <definedName name="_xlnm.Print_Area" localSheetId="3">STATISTIK!$A$1:$D$39</definedName>
    <definedName name="MD_Anzahl">tab_MD_1[Geräteanzahl
(Geräte für MDM
zählen nicht zur Mindestgerätezahl an Lehrerdienstgeräten)]</definedName>
    <definedName name="MD_Auftragsdatum">tab_MD_1[Auftragsdatum
(bei Nutzung von Rahmenverträgen:
Tag des Abrufs)]</definedName>
    <definedName name="MD_Auftragswert">tab_MD_1[Auftragswert
Berücksichtigungs-
fähige Gesamtkosten gem. Auftrag/Vertrag]</definedName>
    <definedName name="MD_Ausgaben_ges">tab_MD_1[Gesamtkosten
gemäß Rechnung]</definedName>
    <definedName name="MD_Ausgaben_zuw">tab_MD_1[… darunter berück-sichtigungsfähig (einschl. Miet-, 
Leasing-, Lizenz-ausgaben innerhalb Zweckbindungsfrist)]</definedName>
    <definedName name="MD_Gegenstand">tab_MD_1[Gegenstand der staatlichen Leistung
(Aufführen aller investiven Ausgaben)
 (bitte aus Dropdown auswählen)]</definedName>
    <definedName name="PR_Anzahl">tab_PRUEFUNG[berücksichtigungs-fähige Lehrer-dienstgeräte]</definedName>
    <definedName name="PR_Ausgaben">tab_PRUEFUNG[berücksichtigungs-fähige Ausgaben ]</definedName>
    <definedName name="PR_Entscheidung">tab_PRUEFUNG[Maßnahme berück-sichtigungs-fähig]</definedName>
    <definedName name="Sofortauszahlung">"Check Box 108"</definedName>
    <definedName name="Text3" localSheetId="0">'Antrag SoLD'!$D$20</definedName>
    <definedName name="VN_Ausgaben">tab_PRUEFUNG[berücksichtigungs-fähige Ausgaben ]</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2570" i="11" l="1"/>
  <c r="G2570" i="11"/>
  <c r="E2569" i="11"/>
  <c r="G2569" i="11"/>
  <c r="E2568" i="11"/>
  <c r="G2568" i="11"/>
  <c r="E2567" i="11"/>
  <c r="G2567" i="11"/>
  <c r="E2566" i="11"/>
  <c r="G2566" i="11"/>
  <c r="E2564" i="11"/>
  <c r="E2565" i="11"/>
  <c r="G2564" i="11"/>
  <c r="G2565" i="11"/>
  <c r="E2563" i="11"/>
  <c r="G2563" i="11"/>
  <c r="G1061" i="11" l="1"/>
  <c r="A103" i="3" l="1"/>
  <c r="A104" i="3"/>
  <c r="A105" i="3"/>
  <c r="A106" i="3"/>
  <c r="A102" i="3"/>
  <c r="D34" i="3"/>
  <c r="H32" i="15" l="1"/>
  <c r="H30" i="15"/>
  <c r="H46" i="15"/>
  <c r="C34" i="3" l="1"/>
  <c r="C101" i="3"/>
  <c r="C102" i="3"/>
  <c r="C103" i="3"/>
  <c r="C104" i="3"/>
  <c r="C105" i="3"/>
  <c r="C106" i="3"/>
  <c r="C100" i="3"/>
  <c r="A100" i="3"/>
  <c r="A101" i="3"/>
  <c r="D32" i="3"/>
  <c r="B356" i="8"/>
  <c r="G2079" i="11"/>
  <c r="C31" i="3" l="1"/>
  <c r="A97" i="3"/>
  <c r="A96" i="3"/>
  <c r="A95" i="3"/>
  <c r="A93" i="3"/>
  <c r="C23" i="3" l="1"/>
  <c r="C9" i="3" l="1"/>
  <c r="C8" i="3"/>
  <c r="C7" i="3"/>
  <c r="C6" i="3"/>
  <c r="G51" i="14"/>
  <c r="G50" i="14"/>
  <c r="G48" i="14"/>
  <c r="G47" i="14"/>
  <c r="G2562" i="11" l="1"/>
  <c r="E9" i="14" l="1"/>
  <c r="A7" i="14" s="1"/>
  <c r="K10" i="12" l="1"/>
  <c r="K3" i="12"/>
  <c r="K4" i="12"/>
  <c r="K5" i="12"/>
  <c r="K6" i="12"/>
  <c r="K7" i="12"/>
  <c r="K8" i="12"/>
  <c r="K9" i="12"/>
  <c r="K11" i="12"/>
  <c r="K12" i="12"/>
  <c r="K13" i="12"/>
  <c r="K14" i="12"/>
  <c r="K15" i="12"/>
  <c r="K16" i="12"/>
  <c r="K17" i="12"/>
  <c r="K18" i="12"/>
  <c r="K19" i="12"/>
  <c r="K20" i="12"/>
  <c r="K21" i="12"/>
  <c r="K22" i="12"/>
  <c r="K23" i="12"/>
  <c r="K24" i="12"/>
  <c r="K25" i="12"/>
  <c r="K26" i="12"/>
  <c r="K27" i="12"/>
  <c r="K28" i="12"/>
  <c r="K29" i="12"/>
  <c r="K30" i="12"/>
  <c r="K31" i="12"/>
  <c r="K32" i="12"/>
  <c r="K33" i="12"/>
  <c r="K34" i="12"/>
  <c r="K35" i="12"/>
  <c r="K36" i="12"/>
  <c r="K37" i="12"/>
  <c r="K38" i="12"/>
  <c r="K39" i="12"/>
  <c r="K40" i="12"/>
  <c r="K41" i="12"/>
  <c r="K42" i="12"/>
  <c r="K43" i="12"/>
  <c r="K44" i="12"/>
  <c r="K45" i="12"/>
  <c r="K46" i="12"/>
  <c r="K47" i="12"/>
  <c r="K48" i="12"/>
  <c r="K49" i="12"/>
  <c r="K50" i="12"/>
  <c r="K51" i="12"/>
  <c r="K52" i="12"/>
  <c r="K53" i="12"/>
  <c r="K54" i="12"/>
  <c r="K55" i="12"/>
  <c r="K56" i="12"/>
  <c r="K57" i="12"/>
  <c r="K58" i="12"/>
  <c r="K59" i="12"/>
  <c r="K60" i="12"/>
  <c r="K61" i="12"/>
  <c r="K62" i="12"/>
  <c r="K63" i="12"/>
  <c r="K64" i="12"/>
  <c r="K65" i="12"/>
  <c r="K66" i="12"/>
  <c r="K67" i="12"/>
  <c r="K68" i="12"/>
  <c r="K69" i="12"/>
  <c r="K70" i="12"/>
  <c r="K71" i="12"/>
  <c r="K72" i="12"/>
  <c r="K73" i="12"/>
  <c r="K74" i="12"/>
  <c r="K75" i="12"/>
  <c r="K76" i="12"/>
  <c r="K77" i="12"/>
  <c r="K78" i="12"/>
  <c r="K79" i="12"/>
  <c r="K80" i="12"/>
  <c r="K81" i="12"/>
  <c r="K82" i="12"/>
  <c r="K83" i="12"/>
  <c r="K84" i="12"/>
  <c r="K85" i="12"/>
  <c r="K86" i="12"/>
  <c r="K87" i="12"/>
  <c r="K88" i="12"/>
  <c r="K89" i="12"/>
  <c r="K90" i="12"/>
  <c r="K91" i="12"/>
  <c r="K92" i="12"/>
  <c r="K93" i="12"/>
  <c r="K94" i="12"/>
  <c r="K95" i="12"/>
  <c r="K96" i="12"/>
  <c r="K97" i="12"/>
  <c r="K98" i="12"/>
  <c r="K99" i="12"/>
  <c r="K100" i="12"/>
  <c r="K101" i="12"/>
  <c r="K102" i="12"/>
  <c r="K103" i="12"/>
  <c r="K104" i="12"/>
  <c r="K105" i="12"/>
  <c r="K106" i="12"/>
  <c r="K107" i="12"/>
  <c r="K108" i="12"/>
  <c r="K109" i="12"/>
  <c r="K110" i="12"/>
  <c r="K111" i="12"/>
  <c r="K112" i="12"/>
  <c r="K113" i="12"/>
  <c r="K114" i="12"/>
  <c r="K115" i="12"/>
  <c r="K116" i="12"/>
  <c r="K117" i="12"/>
  <c r="K118" i="12"/>
  <c r="K119" i="12"/>
  <c r="K120" i="12"/>
  <c r="K121" i="12"/>
  <c r="K122" i="12"/>
  <c r="K123" i="12"/>
  <c r="K124" i="12"/>
  <c r="K125" i="12"/>
  <c r="K126" i="12"/>
  <c r="K127" i="12"/>
  <c r="K128" i="12"/>
  <c r="K129" i="12"/>
  <c r="K130" i="12"/>
  <c r="K131" i="12"/>
  <c r="K132" i="12"/>
  <c r="K133" i="12"/>
  <c r="K134" i="12"/>
  <c r="K135" i="12"/>
  <c r="K136" i="12"/>
  <c r="K137" i="12"/>
  <c r="K138" i="12"/>
  <c r="K139" i="12"/>
  <c r="K140" i="12"/>
  <c r="K141" i="12"/>
  <c r="K142" i="12"/>
  <c r="K143" i="12"/>
  <c r="K144" i="12"/>
  <c r="K145" i="12"/>
  <c r="K146" i="12"/>
  <c r="K147" i="12"/>
  <c r="K148" i="12"/>
  <c r="K149" i="12"/>
  <c r="K150" i="12"/>
  <c r="K151" i="12"/>
  <c r="K152" i="12"/>
  <c r="K153" i="12"/>
  <c r="K154" i="12"/>
  <c r="K155" i="12"/>
  <c r="K156" i="12"/>
  <c r="K157" i="12"/>
  <c r="K158" i="12"/>
  <c r="K159" i="12"/>
  <c r="K160" i="12"/>
  <c r="K161" i="12"/>
  <c r="K162" i="12"/>
  <c r="K163" i="12"/>
  <c r="K164" i="12"/>
  <c r="K165" i="12"/>
  <c r="K166" i="12"/>
  <c r="K167" i="12"/>
  <c r="K168" i="12"/>
  <c r="K169" i="12"/>
  <c r="K170" i="12"/>
  <c r="K171" i="12"/>
  <c r="K172" i="12"/>
  <c r="K173" i="12"/>
  <c r="K174" i="12"/>
  <c r="K175" i="12"/>
  <c r="K176" i="12"/>
  <c r="K177" i="12"/>
  <c r="K178" i="12"/>
  <c r="K179" i="12"/>
  <c r="K180" i="12"/>
  <c r="K181" i="12"/>
  <c r="K182" i="12"/>
  <c r="K183" i="12"/>
  <c r="K184" i="12"/>
  <c r="K185" i="12"/>
  <c r="K186" i="12"/>
  <c r="K187" i="12"/>
  <c r="K188" i="12"/>
  <c r="K189" i="12"/>
  <c r="K190" i="12"/>
  <c r="K191" i="12"/>
  <c r="K192" i="12"/>
  <c r="K193" i="12"/>
  <c r="K194" i="12"/>
  <c r="K195" i="12"/>
  <c r="K196" i="12"/>
  <c r="K197" i="12"/>
  <c r="K198" i="12"/>
  <c r="K199" i="12"/>
  <c r="K200" i="12"/>
  <c r="K201" i="12"/>
  <c r="K202" i="12"/>
  <c r="K203" i="12"/>
  <c r="K204" i="12"/>
  <c r="K205" i="12"/>
  <c r="K206" i="12"/>
  <c r="K207" i="12"/>
  <c r="K208" i="12"/>
  <c r="K209" i="12"/>
  <c r="K210" i="12"/>
  <c r="K211" i="12"/>
  <c r="K212" i="12"/>
  <c r="K213" i="12"/>
  <c r="K214" i="12"/>
  <c r="K215" i="12"/>
  <c r="K216" i="12"/>
  <c r="K217" i="12"/>
  <c r="K218" i="12"/>
  <c r="K219" i="12"/>
  <c r="K220" i="12"/>
  <c r="K221" i="12"/>
  <c r="K222" i="12"/>
  <c r="K223" i="12"/>
  <c r="K224" i="12"/>
  <c r="K225" i="12"/>
  <c r="K226" i="12"/>
  <c r="K227" i="12"/>
  <c r="K228" i="12"/>
  <c r="K229" i="12"/>
  <c r="K230" i="12"/>
  <c r="K231" i="12"/>
  <c r="K232" i="12"/>
  <c r="K233" i="12"/>
  <c r="K234" i="12"/>
  <c r="K235" i="12"/>
  <c r="K236" i="12"/>
  <c r="K237" i="12"/>
  <c r="K238" i="12"/>
  <c r="K239" i="12"/>
  <c r="K240" i="12"/>
  <c r="K241" i="12"/>
  <c r="K242" i="12"/>
  <c r="K243" i="12"/>
  <c r="K244" i="12"/>
  <c r="K245" i="12"/>
  <c r="K246" i="12"/>
  <c r="K247" i="12"/>
  <c r="K248" i="12"/>
  <c r="K249" i="12"/>
  <c r="K250" i="12"/>
  <c r="K251" i="12"/>
  <c r="K252" i="12"/>
  <c r="K253" i="12"/>
  <c r="K254" i="12"/>
  <c r="K255" i="12"/>
  <c r="K256" i="12"/>
  <c r="K257" i="12"/>
  <c r="K258" i="12"/>
  <c r="K259" i="12"/>
  <c r="K260" i="12"/>
  <c r="K261" i="12"/>
  <c r="K262" i="12"/>
  <c r="K263" i="12"/>
  <c r="K264" i="12"/>
  <c r="K265" i="12"/>
  <c r="K266" i="12"/>
  <c r="K267" i="12"/>
  <c r="K268" i="12"/>
  <c r="K269" i="12"/>
  <c r="K270" i="12"/>
  <c r="K271" i="12"/>
  <c r="K272" i="12"/>
  <c r="K273" i="12"/>
  <c r="K274" i="12"/>
  <c r="K275" i="12"/>
  <c r="K276" i="12"/>
  <c r="K277" i="12"/>
  <c r="K278" i="12"/>
  <c r="K279" i="12"/>
  <c r="K280" i="12"/>
  <c r="K281" i="12"/>
  <c r="K282" i="12"/>
  <c r="K283" i="12"/>
  <c r="K284" i="12"/>
  <c r="K285" i="12"/>
  <c r="K286" i="12"/>
  <c r="K287" i="12"/>
  <c r="K288" i="12"/>
  <c r="K289" i="12"/>
  <c r="K290" i="12"/>
  <c r="K291" i="12"/>
  <c r="K292" i="12"/>
  <c r="K293" i="12"/>
  <c r="K294" i="12"/>
  <c r="K295" i="12"/>
  <c r="K296" i="12"/>
  <c r="K297" i="12"/>
  <c r="K298" i="12"/>
  <c r="K299" i="12"/>
  <c r="K300" i="12"/>
  <c r="K301" i="12"/>
  <c r="K302" i="12"/>
  <c r="K303" i="12"/>
  <c r="K304" i="12"/>
  <c r="K305" i="12"/>
  <c r="K306" i="12"/>
  <c r="K307" i="12"/>
  <c r="K308" i="12"/>
  <c r="K309" i="12"/>
  <c r="K310" i="12"/>
  <c r="K311" i="12"/>
  <c r="K312" i="12"/>
  <c r="K313" i="12"/>
  <c r="K314" i="12"/>
  <c r="K315" i="12"/>
  <c r="K316" i="12"/>
  <c r="K317" i="12"/>
  <c r="K318" i="12"/>
  <c r="K319" i="12"/>
  <c r="K320" i="12"/>
  <c r="K321" i="12"/>
  <c r="K322" i="12"/>
  <c r="K323" i="12"/>
  <c r="K324" i="12"/>
  <c r="K325" i="12"/>
  <c r="K326" i="12"/>
  <c r="K327" i="12"/>
  <c r="K328" i="12"/>
  <c r="K329" i="12"/>
  <c r="K330" i="12"/>
  <c r="K331" i="12"/>
  <c r="K332" i="12"/>
  <c r="K333" i="12"/>
  <c r="K334" i="12"/>
  <c r="K335" i="12"/>
  <c r="K336" i="12"/>
  <c r="K337" i="12"/>
  <c r="K338" i="12"/>
  <c r="K339" i="12"/>
  <c r="K340" i="12"/>
  <c r="K341" i="12"/>
  <c r="K342" i="12"/>
  <c r="K343" i="12"/>
  <c r="K344" i="12"/>
  <c r="K345" i="12"/>
  <c r="K346" i="12"/>
  <c r="K347" i="12"/>
  <c r="K348" i="12"/>
  <c r="K349" i="12"/>
  <c r="K350" i="12"/>
  <c r="K351" i="12"/>
  <c r="K352" i="12"/>
  <c r="K353" i="12"/>
  <c r="K354" i="12"/>
  <c r="K355" i="12"/>
  <c r="K356" i="12"/>
  <c r="K357" i="12"/>
  <c r="K358" i="12"/>
  <c r="K359" i="12"/>
  <c r="K360" i="12"/>
  <c r="K361" i="12"/>
  <c r="K362" i="12"/>
  <c r="K363" i="12"/>
  <c r="K364" i="12"/>
  <c r="K365" i="12"/>
  <c r="K366" i="12"/>
  <c r="K367" i="12"/>
  <c r="K368" i="12"/>
  <c r="K369" i="12"/>
  <c r="K370" i="12"/>
  <c r="K371" i="12"/>
  <c r="K372" i="12"/>
  <c r="K373" i="12"/>
  <c r="K374" i="12"/>
  <c r="K375" i="12"/>
  <c r="K376" i="12"/>
  <c r="K377" i="12"/>
  <c r="K378" i="12"/>
  <c r="K379" i="12"/>
  <c r="K380" i="12"/>
  <c r="K381" i="12"/>
  <c r="K382" i="12"/>
  <c r="K383" i="12"/>
  <c r="K384" i="12"/>
  <c r="K385" i="12"/>
  <c r="K386" i="12"/>
  <c r="K387" i="12"/>
  <c r="K388" i="12"/>
  <c r="K389" i="12"/>
  <c r="K390" i="12"/>
  <c r="K391" i="12"/>
  <c r="K392" i="12"/>
  <c r="K393" i="12"/>
  <c r="K394" i="12"/>
  <c r="K395" i="12"/>
  <c r="K396" i="12"/>
  <c r="K397" i="12"/>
  <c r="K398" i="12"/>
  <c r="K399" i="12"/>
  <c r="K400" i="12"/>
  <c r="K401" i="12"/>
  <c r="K402" i="12"/>
  <c r="K403" i="12"/>
  <c r="K404" i="12"/>
  <c r="K405" i="12"/>
  <c r="K406" i="12"/>
  <c r="K407" i="12"/>
  <c r="K408" i="12"/>
  <c r="K409" i="12"/>
  <c r="K410" i="12"/>
  <c r="K411" i="12"/>
  <c r="K412" i="12"/>
  <c r="K413" i="12"/>
  <c r="K414" i="12"/>
  <c r="K415" i="12"/>
  <c r="K416" i="12"/>
  <c r="K417" i="12"/>
  <c r="K418" i="12"/>
  <c r="K419" i="12"/>
  <c r="K420" i="12"/>
  <c r="K421" i="12"/>
  <c r="K422" i="12"/>
  <c r="K423" i="12"/>
  <c r="K424" i="12"/>
  <c r="K425" i="12"/>
  <c r="K426" i="12"/>
  <c r="K427" i="12"/>
  <c r="K428" i="12"/>
  <c r="K429" i="12"/>
  <c r="K430" i="12"/>
  <c r="K431" i="12"/>
  <c r="K432" i="12"/>
  <c r="K433" i="12"/>
  <c r="K434" i="12"/>
  <c r="K435" i="12"/>
  <c r="K436" i="12"/>
  <c r="K437" i="12"/>
  <c r="K438" i="12"/>
  <c r="K439" i="12"/>
  <c r="K440" i="12"/>
  <c r="K441" i="12"/>
  <c r="K442" i="12"/>
  <c r="K443" i="12"/>
  <c r="K444" i="12"/>
  <c r="K445" i="12"/>
  <c r="K446" i="12"/>
  <c r="K447" i="12"/>
  <c r="K448" i="12"/>
  <c r="K449" i="12"/>
  <c r="K450" i="12"/>
  <c r="K451" i="12"/>
  <c r="K452" i="12"/>
  <c r="K453" i="12"/>
  <c r="K454" i="12"/>
  <c r="K455" i="12"/>
  <c r="K456" i="12"/>
  <c r="K457" i="12"/>
  <c r="K458" i="12"/>
  <c r="K459" i="12"/>
  <c r="K460" i="12"/>
  <c r="K461" i="12"/>
  <c r="K462" i="12"/>
  <c r="K463" i="12"/>
  <c r="K464" i="12"/>
  <c r="K465" i="12"/>
  <c r="K466" i="12"/>
  <c r="K467" i="12"/>
  <c r="K468" i="12"/>
  <c r="K469" i="12"/>
  <c r="K470" i="12"/>
  <c r="K471" i="12"/>
  <c r="K472" i="12"/>
  <c r="K473" i="12"/>
  <c r="K474" i="12"/>
  <c r="K475" i="12"/>
  <c r="K476" i="12"/>
  <c r="K477" i="12"/>
  <c r="K478" i="12"/>
  <c r="K479" i="12"/>
  <c r="K480" i="12"/>
  <c r="K481" i="12"/>
  <c r="K482" i="12"/>
  <c r="K483" i="12"/>
  <c r="K484" i="12"/>
  <c r="K485" i="12"/>
  <c r="K486" i="12"/>
  <c r="K487" i="12"/>
  <c r="K488" i="12"/>
  <c r="K489" i="12"/>
  <c r="K490" i="12"/>
  <c r="K491" i="12"/>
  <c r="K492" i="12"/>
  <c r="K493" i="12"/>
  <c r="K494" i="12"/>
  <c r="K495" i="12"/>
  <c r="K496" i="12"/>
  <c r="K497" i="12"/>
  <c r="K498" i="12"/>
  <c r="K499" i="12"/>
  <c r="K500" i="12"/>
  <c r="K501" i="12"/>
  <c r="K502" i="12"/>
  <c r="D92" i="3" l="1"/>
  <c r="D93" i="3"/>
  <c r="D94" i="3"/>
  <c r="D95" i="3"/>
  <c r="D96" i="3"/>
  <c r="D97" i="3"/>
  <c r="D91" i="3"/>
  <c r="C92" i="3"/>
  <c r="C93" i="3"/>
  <c r="C94" i="3"/>
  <c r="C95" i="3"/>
  <c r="C96" i="3"/>
  <c r="C97" i="3"/>
  <c r="C91" i="3"/>
  <c r="A91" i="3"/>
  <c r="G503" i="12" l="1"/>
  <c r="I503" i="12"/>
  <c r="J503" i="12"/>
  <c r="D76" i="15" l="1"/>
  <c r="A94" i="3" l="1"/>
  <c r="A92" i="3"/>
  <c r="B29" i="14" s="1"/>
  <c r="C28" i="3"/>
  <c r="C27" i="3"/>
  <c r="C22" i="3" l="1"/>
  <c r="L3" i="12" l="1"/>
  <c r="L4" i="12"/>
  <c r="L5" i="12"/>
  <c r="L6" i="12"/>
  <c r="L7" i="12"/>
  <c r="L8" i="12"/>
  <c r="L9" i="12"/>
  <c r="L10" i="12"/>
  <c r="L11" i="12"/>
  <c r="L12" i="12"/>
  <c r="L13" i="12"/>
  <c r="L14" i="12"/>
  <c r="L15" i="12"/>
  <c r="L16" i="12"/>
  <c r="L17" i="12"/>
  <c r="L18" i="12"/>
  <c r="L19" i="12"/>
  <c r="L20" i="12"/>
  <c r="L21" i="12"/>
  <c r="L22" i="12"/>
  <c r="L23" i="12"/>
  <c r="L24" i="12"/>
  <c r="L25" i="12"/>
  <c r="L26" i="12"/>
  <c r="L27" i="12"/>
  <c r="L28" i="12"/>
  <c r="L29" i="12"/>
  <c r="L30" i="12"/>
  <c r="L31" i="12"/>
  <c r="L32" i="12"/>
  <c r="L33" i="12"/>
  <c r="L34" i="12"/>
  <c r="L35" i="12"/>
  <c r="L36" i="12"/>
  <c r="L37" i="12"/>
  <c r="L38" i="12"/>
  <c r="L39" i="12"/>
  <c r="L40" i="12"/>
  <c r="L41" i="12"/>
  <c r="L42" i="12"/>
  <c r="L43" i="12"/>
  <c r="L44" i="12"/>
  <c r="L45" i="12"/>
  <c r="L46" i="12"/>
  <c r="L47" i="12"/>
  <c r="L48" i="12"/>
  <c r="L49" i="12"/>
  <c r="L50" i="12"/>
  <c r="L51" i="12"/>
  <c r="L52" i="12"/>
  <c r="L53" i="12"/>
  <c r="L54" i="12"/>
  <c r="L55" i="12"/>
  <c r="L56" i="12"/>
  <c r="L57" i="12"/>
  <c r="L58" i="12"/>
  <c r="L59" i="12"/>
  <c r="L60" i="12"/>
  <c r="L61" i="12"/>
  <c r="L62" i="12"/>
  <c r="L63" i="12"/>
  <c r="L64" i="12"/>
  <c r="L65" i="12"/>
  <c r="L66" i="12"/>
  <c r="L67" i="12"/>
  <c r="L68" i="12"/>
  <c r="L69" i="12"/>
  <c r="L70" i="12"/>
  <c r="L71" i="12"/>
  <c r="L72" i="12"/>
  <c r="L73" i="12"/>
  <c r="L74" i="12"/>
  <c r="L75" i="12"/>
  <c r="L76" i="12"/>
  <c r="L77" i="12"/>
  <c r="L78" i="12"/>
  <c r="L79" i="12"/>
  <c r="L80" i="12"/>
  <c r="L81" i="12"/>
  <c r="L82" i="12"/>
  <c r="L83" i="12"/>
  <c r="L84" i="12"/>
  <c r="L85" i="12"/>
  <c r="L86" i="12"/>
  <c r="L87" i="12"/>
  <c r="L88" i="12"/>
  <c r="L89" i="12"/>
  <c r="L90" i="12"/>
  <c r="L91" i="12"/>
  <c r="L92" i="12"/>
  <c r="L93" i="12"/>
  <c r="L94" i="12"/>
  <c r="L95" i="12"/>
  <c r="L96" i="12"/>
  <c r="L97" i="12"/>
  <c r="L98" i="12"/>
  <c r="L99" i="12"/>
  <c r="L100" i="12"/>
  <c r="L101" i="12"/>
  <c r="L102" i="12"/>
  <c r="L103" i="12"/>
  <c r="L104" i="12"/>
  <c r="L105" i="12"/>
  <c r="L106" i="12"/>
  <c r="L107" i="12"/>
  <c r="L108" i="12"/>
  <c r="L109" i="12"/>
  <c r="L110" i="12"/>
  <c r="L111" i="12"/>
  <c r="L112" i="12"/>
  <c r="L113" i="12"/>
  <c r="L114" i="12"/>
  <c r="L115" i="12"/>
  <c r="L116" i="12"/>
  <c r="L117" i="12"/>
  <c r="L118" i="12"/>
  <c r="L119" i="12"/>
  <c r="L120" i="12"/>
  <c r="L121" i="12"/>
  <c r="L122" i="12"/>
  <c r="L123" i="12"/>
  <c r="L124" i="12"/>
  <c r="L125" i="12"/>
  <c r="L126" i="12"/>
  <c r="L127" i="12"/>
  <c r="L128" i="12"/>
  <c r="L129" i="12"/>
  <c r="L130" i="12"/>
  <c r="L131" i="12"/>
  <c r="L132" i="12"/>
  <c r="L133" i="12"/>
  <c r="L134" i="12"/>
  <c r="L135" i="12"/>
  <c r="L136" i="12"/>
  <c r="L137" i="12"/>
  <c r="L138" i="12"/>
  <c r="L139" i="12"/>
  <c r="L140" i="12"/>
  <c r="L141" i="12"/>
  <c r="L142" i="12"/>
  <c r="L143" i="12"/>
  <c r="L144" i="12"/>
  <c r="L145" i="12"/>
  <c r="L146" i="12"/>
  <c r="L147" i="12"/>
  <c r="L148" i="12"/>
  <c r="L149" i="12"/>
  <c r="L150" i="12"/>
  <c r="L151" i="12"/>
  <c r="L152" i="12"/>
  <c r="L153" i="12"/>
  <c r="L154" i="12"/>
  <c r="L155" i="12"/>
  <c r="L156" i="12"/>
  <c r="L157" i="12"/>
  <c r="L158" i="12"/>
  <c r="L159" i="12"/>
  <c r="L160" i="12"/>
  <c r="L161" i="12"/>
  <c r="L162" i="12"/>
  <c r="L163" i="12"/>
  <c r="L164" i="12"/>
  <c r="L165" i="12"/>
  <c r="L166" i="12"/>
  <c r="L167" i="12"/>
  <c r="L168" i="12"/>
  <c r="L169" i="12"/>
  <c r="L170" i="12"/>
  <c r="L171" i="12"/>
  <c r="L172" i="12"/>
  <c r="L173" i="12"/>
  <c r="L174" i="12"/>
  <c r="L175" i="12"/>
  <c r="L176" i="12"/>
  <c r="L177" i="12"/>
  <c r="L178" i="12"/>
  <c r="L179" i="12"/>
  <c r="L180" i="12"/>
  <c r="L181" i="12"/>
  <c r="L182" i="12"/>
  <c r="L183" i="12"/>
  <c r="L184" i="12"/>
  <c r="L185" i="12"/>
  <c r="L186" i="12"/>
  <c r="L187" i="12"/>
  <c r="L188" i="12"/>
  <c r="L189" i="12"/>
  <c r="L190" i="12"/>
  <c r="L191" i="12"/>
  <c r="L192" i="12"/>
  <c r="L193" i="12"/>
  <c r="L194" i="12"/>
  <c r="L195" i="12"/>
  <c r="L196" i="12"/>
  <c r="L197" i="12"/>
  <c r="L198" i="12"/>
  <c r="L199" i="12"/>
  <c r="L200" i="12"/>
  <c r="L201" i="12"/>
  <c r="L202" i="12"/>
  <c r="L203" i="12"/>
  <c r="L204" i="12"/>
  <c r="L205" i="12"/>
  <c r="L206" i="12"/>
  <c r="L207" i="12"/>
  <c r="L208" i="12"/>
  <c r="L209" i="12"/>
  <c r="L210" i="12"/>
  <c r="L211" i="12"/>
  <c r="L212" i="12"/>
  <c r="L213" i="12"/>
  <c r="L214" i="12"/>
  <c r="L215" i="12"/>
  <c r="L216" i="12"/>
  <c r="L217" i="12"/>
  <c r="L218" i="12"/>
  <c r="L219" i="12"/>
  <c r="L220" i="12"/>
  <c r="L221" i="12"/>
  <c r="L222" i="12"/>
  <c r="L223" i="12"/>
  <c r="L224" i="12"/>
  <c r="L225" i="12"/>
  <c r="L226" i="12"/>
  <c r="L227" i="12"/>
  <c r="L228" i="12"/>
  <c r="L229" i="12"/>
  <c r="L230" i="12"/>
  <c r="L231" i="12"/>
  <c r="L232" i="12"/>
  <c r="L233" i="12"/>
  <c r="L234" i="12"/>
  <c r="L235" i="12"/>
  <c r="L236" i="12"/>
  <c r="L237" i="12"/>
  <c r="L238" i="12"/>
  <c r="L239" i="12"/>
  <c r="L240" i="12"/>
  <c r="L241" i="12"/>
  <c r="L242" i="12"/>
  <c r="L243" i="12"/>
  <c r="L244" i="12"/>
  <c r="L245" i="12"/>
  <c r="L246" i="12"/>
  <c r="L247" i="12"/>
  <c r="L248" i="12"/>
  <c r="L249" i="12"/>
  <c r="L250" i="12"/>
  <c r="L251" i="12"/>
  <c r="L252" i="12"/>
  <c r="L253" i="12"/>
  <c r="L254" i="12"/>
  <c r="L255" i="12"/>
  <c r="L256" i="12"/>
  <c r="L257" i="12"/>
  <c r="L258" i="12"/>
  <c r="L259" i="12"/>
  <c r="L260" i="12"/>
  <c r="L261" i="12"/>
  <c r="L262" i="12"/>
  <c r="L263" i="12"/>
  <c r="L264" i="12"/>
  <c r="L265" i="12"/>
  <c r="L266" i="12"/>
  <c r="L267" i="12"/>
  <c r="L268" i="12"/>
  <c r="L269" i="12"/>
  <c r="L270" i="12"/>
  <c r="L271" i="12"/>
  <c r="L272" i="12"/>
  <c r="L273" i="12"/>
  <c r="L274" i="12"/>
  <c r="L275" i="12"/>
  <c r="L276" i="12"/>
  <c r="L277" i="12"/>
  <c r="L278" i="12"/>
  <c r="L279" i="12"/>
  <c r="L280" i="12"/>
  <c r="L281" i="12"/>
  <c r="L282" i="12"/>
  <c r="L283" i="12"/>
  <c r="L284" i="12"/>
  <c r="L285" i="12"/>
  <c r="L286" i="12"/>
  <c r="L287" i="12"/>
  <c r="L288" i="12"/>
  <c r="L289" i="12"/>
  <c r="L290" i="12"/>
  <c r="L291" i="12"/>
  <c r="L292" i="12"/>
  <c r="L293" i="12"/>
  <c r="L294" i="12"/>
  <c r="L295" i="12"/>
  <c r="L296" i="12"/>
  <c r="L297" i="12"/>
  <c r="L298" i="12"/>
  <c r="L299" i="12"/>
  <c r="L300" i="12"/>
  <c r="L301" i="12"/>
  <c r="L302" i="12"/>
  <c r="L303" i="12"/>
  <c r="L304" i="12"/>
  <c r="L305" i="12"/>
  <c r="L306" i="12"/>
  <c r="L307" i="12"/>
  <c r="L308" i="12"/>
  <c r="L309" i="12"/>
  <c r="L310" i="12"/>
  <c r="L311" i="12"/>
  <c r="L312" i="12"/>
  <c r="L313" i="12"/>
  <c r="L314" i="12"/>
  <c r="L315" i="12"/>
  <c r="L316" i="12"/>
  <c r="L317" i="12"/>
  <c r="L318" i="12"/>
  <c r="L319" i="12"/>
  <c r="L320" i="12"/>
  <c r="L321" i="12"/>
  <c r="L322" i="12"/>
  <c r="L323" i="12"/>
  <c r="L324" i="12"/>
  <c r="L325" i="12"/>
  <c r="L326" i="12"/>
  <c r="L327" i="12"/>
  <c r="L328" i="12"/>
  <c r="L329" i="12"/>
  <c r="L330" i="12"/>
  <c r="L331" i="12"/>
  <c r="L332" i="12"/>
  <c r="L333" i="12"/>
  <c r="L334" i="12"/>
  <c r="L335" i="12"/>
  <c r="L336" i="12"/>
  <c r="L337" i="12"/>
  <c r="L338" i="12"/>
  <c r="L339" i="12"/>
  <c r="L340" i="12"/>
  <c r="L341" i="12"/>
  <c r="L342" i="12"/>
  <c r="L343" i="12"/>
  <c r="L344" i="12"/>
  <c r="L345" i="12"/>
  <c r="L346" i="12"/>
  <c r="L347" i="12"/>
  <c r="L348" i="12"/>
  <c r="L349" i="12"/>
  <c r="L350" i="12"/>
  <c r="L351" i="12"/>
  <c r="L352" i="12"/>
  <c r="L353" i="12"/>
  <c r="L354" i="12"/>
  <c r="L355" i="12"/>
  <c r="L356" i="12"/>
  <c r="L357" i="12"/>
  <c r="L358" i="12"/>
  <c r="L359" i="12"/>
  <c r="L360" i="12"/>
  <c r="L361" i="12"/>
  <c r="L362" i="12"/>
  <c r="L363" i="12"/>
  <c r="L364" i="12"/>
  <c r="L365" i="12"/>
  <c r="L366" i="12"/>
  <c r="L367" i="12"/>
  <c r="L368" i="12"/>
  <c r="L369" i="12"/>
  <c r="L370" i="12"/>
  <c r="L371" i="12"/>
  <c r="L372" i="12"/>
  <c r="L373" i="12"/>
  <c r="L374" i="12"/>
  <c r="L375" i="12"/>
  <c r="L376" i="12"/>
  <c r="L377" i="12"/>
  <c r="L378" i="12"/>
  <c r="L379" i="12"/>
  <c r="L380" i="12"/>
  <c r="L381" i="12"/>
  <c r="L382" i="12"/>
  <c r="L383" i="12"/>
  <c r="L384" i="12"/>
  <c r="L385" i="12"/>
  <c r="L386" i="12"/>
  <c r="L387" i="12"/>
  <c r="L388" i="12"/>
  <c r="L389" i="12"/>
  <c r="L390" i="12"/>
  <c r="L391" i="12"/>
  <c r="L392" i="12"/>
  <c r="L393" i="12"/>
  <c r="L394" i="12"/>
  <c r="L395" i="12"/>
  <c r="L396" i="12"/>
  <c r="L397" i="12"/>
  <c r="L398" i="12"/>
  <c r="L399" i="12"/>
  <c r="L400" i="12"/>
  <c r="L401" i="12"/>
  <c r="L402" i="12"/>
  <c r="L403" i="12"/>
  <c r="L404" i="12"/>
  <c r="L405" i="12"/>
  <c r="L406" i="12"/>
  <c r="L407" i="12"/>
  <c r="L408" i="12"/>
  <c r="L409" i="12"/>
  <c r="L410" i="12"/>
  <c r="L411" i="12"/>
  <c r="L412" i="12"/>
  <c r="L413" i="12"/>
  <c r="L414" i="12"/>
  <c r="L415" i="12"/>
  <c r="L416" i="12"/>
  <c r="L417" i="12"/>
  <c r="L418" i="12"/>
  <c r="L419" i="12"/>
  <c r="L420" i="12"/>
  <c r="L421" i="12"/>
  <c r="L422" i="12"/>
  <c r="L423" i="12"/>
  <c r="L424" i="12"/>
  <c r="L425" i="12"/>
  <c r="L426" i="12"/>
  <c r="L427" i="12"/>
  <c r="L428" i="12"/>
  <c r="L429" i="12"/>
  <c r="L430" i="12"/>
  <c r="L431" i="12"/>
  <c r="L432" i="12"/>
  <c r="L433" i="12"/>
  <c r="L434" i="12"/>
  <c r="L435" i="12"/>
  <c r="L436" i="12"/>
  <c r="L437" i="12"/>
  <c r="L438" i="12"/>
  <c r="L439" i="12"/>
  <c r="L440" i="12"/>
  <c r="L441" i="12"/>
  <c r="L442" i="12"/>
  <c r="L443" i="12"/>
  <c r="L444" i="12"/>
  <c r="L445" i="12"/>
  <c r="L446" i="12"/>
  <c r="L447" i="12"/>
  <c r="L448" i="12"/>
  <c r="L449" i="12"/>
  <c r="L450" i="12"/>
  <c r="L451" i="12"/>
  <c r="L452" i="12"/>
  <c r="L453" i="12"/>
  <c r="L454" i="12"/>
  <c r="L455" i="12"/>
  <c r="L456" i="12"/>
  <c r="L457" i="12"/>
  <c r="L458" i="12"/>
  <c r="L459" i="12"/>
  <c r="L460" i="12"/>
  <c r="L461" i="12"/>
  <c r="L462" i="12"/>
  <c r="L463" i="12"/>
  <c r="L464" i="12"/>
  <c r="L465" i="12"/>
  <c r="L466" i="12"/>
  <c r="L467" i="12"/>
  <c r="L468" i="12"/>
  <c r="L469" i="12"/>
  <c r="L470" i="12"/>
  <c r="L471" i="12"/>
  <c r="L472" i="12"/>
  <c r="L473" i="12"/>
  <c r="L474" i="12"/>
  <c r="L475" i="12"/>
  <c r="L476" i="12"/>
  <c r="L477" i="12"/>
  <c r="L478" i="12"/>
  <c r="L479" i="12"/>
  <c r="L480" i="12"/>
  <c r="L481" i="12"/>
  <c r="L482" i="12"/>
  <c r="L483" i="12"/>
  <c r="L484" i="12"/>
  <c r="L485" i="12"/>
  <c r="L486" i="12"/>
  <c r="L487" i="12"/>
  <c r="L488" i="12"/>
  <c r="L489" i="12"/>
  <c r="L490" i="12"/>
  <c r="L491" i="12"/>
  <c r="L492" i="12"/>
  <c r="L493" i="12"/>
  <c r="L494" i="12"/>
  <c r="L495" i="12"/>
  <c r="L496" i="12"/>
  <c r="L497" i="12"/>
  <c r="L498" i="12"/>
  <c r="L499" i="12"/>
  <c r="L500" i="12"/>
  <c r="L501" i="12"/>
  <c r="L502" i="12"/>
  <c r="M3" i="12"/>
  <c r="B27" i="3" l="1"/>
  <c r="C19" i="3"/>
  <c r="M5" i="12"/>
  <c r="M6" i="12"/>
  <c r="M7" i="12"/>
  <c r="M8" i="12"/>
  <c r="M9" i="12"/>
  <c r="M10" i="12"/>
  <c r="M11" i="12"/>
  <c r="M12" i="12"/>
  <c r="M13" i="12"/>
  <c r="M14" i="12"/>
  <c r="M15" i="12"/>
  <c r="M16" i="12"/>
  <c r="M17" i="12"/>
  <c r="M18" i="12"/>
  <c r="M19" i="12"/>
  <c r="M20" i="12"/>
  <c r="M21" i="12"/>
  <c r="M22" i="12"/>
  <c r="M23" i="12"/>
  <c r="M24" i="12"/>
  <c r="M25" i="12"/>
  <c r="M26" i="12"/>
  <c r="M27" i="12"/>
  <c r="M28" i="12"/>
  <c r="M29" i="12"/>
  <c r="M30" i="12"/>
  <c r="M31" i="12"/>
  <c r="M32" i="12"/>
  <c r="M33" i="12"/>
  <c r="M34" i="12"/>
  <c r="M35" i="12"/>
  <c r="M36" i="12"/>
  <c r="M37" i="12"/>
  <c r="M38" i="12"/>
  <c r="M39" i="12"/>
  <c r="M40" i="12"/>
  <c r="M41" i="12"/>
  <c r="M42" i="12"/>
  <c r="M43" i="12"/>
  <c r="M44" i="12"/>
  <c r="M45" i="12"/>
  <c r="M46" i="12"/>
  <c r="M47" i="12"/>
  <c r="M48" i="12"/>
  <c r="M49" i="12"/>
  <c r="M50" i="12"/>
  <c r="M51" i="12"/>
  <c r="M52" i="12"/>
  <c r="M53" i="12"/>
  <c r="M54" i="12"/>
  <c r="M55" i="12"/>
  <c r="M56" i="12"/>
  <c r="M57" i="12"/>
  <c r="M58" i="12"/>
  <c r="M59" i="12"/>
  <c r="M60" i="12"/>
  <c r="M61" i="12"/>
  <c r="M62" i="12"/>
  <c r="M63" i="12"/>
  <c r="M64" i="12"/>
  <c r="M65" i="12"/>
  <c r="M66" i="12"/>
  <c r="M67" i="12"/>
  <c r="M68" i="12"/>
  <c r="M69" i="12"/>
  <c r="M70" i="12"/>
  <c r="M71" i="12"/>
  <c r="M72" i="12"/>
  <c r="M73" i="12"/>
  <c r="M74" i="12"/>
  <c r="M75" i="12"/>
  <c r="M76" i="12"/>
  <c r="M77" i="12"/>
  <c r="M78" i="12"/>
  <c r="M79" i="12"/>
  <c r="M80" i="12"/>
  <c r="M81" i="12"/>
  <c r="M82" i="12"/>
  <c r="M83" i="12"/>
  <c r="M84" i="12"/>
  <c r="M85" i="12"/>
  <c r="M86" i="12"/>
  <c r="M87" i="12"/>
  <c r="M88" i="12"/>
  <c r="M89" i="12"/>
  <c r="M90" i="12"/>
  <c r="M91" i="12"/>
  <c r="M92" i="12"/>
  <c r="M93" i="12"/>
  <c r="M94" i="12"/>
  <c r="M95" i="12"/>
  <c r="M96" i="12"/>
  <c r="M97" i="12"/>
  <c r="M98" i="12"/>
  <c r="M99" i="12"/>
  <c r="M100" i="12"/>
  <c r="M101" i="12"/>
  <c r="M102" i="12"/>
  <c r="M103" i="12"/>
  <c r="M104" i="12"/>
  <c r="M105" i="12"/>
  <c r="M106" i="12"/>
  <c r="M107" i="12"/>
  <c r="M108" i="12"/>
  <c r="M109" i="12"/>
  <c r="M110" i="12"/>
  <c r="M111" i="12"/>
  <c r="M112" i="12"/>
  <c r="M113" i="12"/>
  <c r="M114" i="12"/>
  <c r="M115" i="12"/>
  <c r="M116" i="12"/>
  <c r="M117" i="12"/>
  <c r="M118" i="12"/>
  <c r="M119" i="12"/>
  <c r="M120" i="12"/>
  <c r="M121" i="12"/>
  <c r="M122" i="12"/>
  <c r="M123" i="12"/>
  <c r="M124" i="12"/>
  <c r="M125" i="12"/>
  <c r="M126" i="12"/>
  <c r="M127" i="12"/>
  <c r="M128" i="12"/>
  <c r="M129" i="12"/>
  <c r="M130" i="12"/>
  <c r="M131" i="12"/>
  <c r="M132" i="12"/>
  <c r="M133" i="12"/>
  <c r="M134" i="12"/>
  <c r="M135" i="12"/>
  <c r="M136" i="12"/>
  <c r="M137" i="12"/>
  <c r="M138" i="12"/>
  <c r="M139" i="12"/>
  <c r="M140" i="12"/>
  <c r="M141" i="12"/>
  <c r="M142" i="12"/>
  <c r="M143" i="12"/>
  <c r="M144" i="12"/>
  <c r="M145" i="12"/>
  <c r="M146" i="12"/>
  <c r="M147" i="12"/>
  <c r="M148" i="12"/>
  <c r="M149" i="12"/>
  <c r="M150" i="12"/>
  <c r="M151" i="12"/>
  <c r="M152" i="12"/>
  <c r="M153" i="12"/>
  <c r="M154" i="12"/>
  <c r="M155" i="12"/>
  <c r="M156" i="12"/>
  <c r="M157" i="12"/>
  <c r="M158" i="12"/>
  <c r="M159" i="12"/>
  <c r="M160" i="12"/>
  <c r="M161" i="12"/>
  <c r="M162" i="12"/>
  <c r="M163" i="12"/>
  <c r="M164" i="12"/>
  <c r="M165" i="12"/>
  <c r="M166" i="12"/>
  <c r="M167" i="12"/>
  <c r="M168" i="12"/>
  <c r="M169" i="12"/>
  <c r="M170" i="12"/>
  <c r="M171" i="12"/>
  <c r="M172" i="12"/>
  <c r="M173" i="12"/>
  <c r="M174" i="12"/>
  <c r="M175" i="12"/>
  <c r="M176" i="12"/>
  <c r="M177" i="12"/>
  <c r="M178" i="12"/>
  <c r="M179" i="12"/>
  <c r="M180" i="12"/>
  <c r="M181" i="12"/>
  <c r="M182" i="12"/>
  <c r="M183" i="12"/>
  <c r="M184" i="12"/>
  <c r="M185" i="12"/>
  <c r="M186" i="12"/>
  <c r="M187" i="12"/>
  <c r="M188" i="12"/>
  <c r="M189" i="12"/>
  <c r="M190" i="12"/>
  <c r="M191" i="12"/>
  <c r="M192" i="12"/>
  <c r="M193" i="12"/>
  <c r="M194" i="12"/>
  <c r="M195" i="12"/>
  <c r="M196" i="12"/>
  <c r="M197" i="12"/>
  <c r="M198" i="12"/>
  <c r="M199" i="12"/>
  <c r="M200" i="12"/>
  <c r="M201" i="12"/>
  <c r="M202" i="12"/>
  <c r="M203" i="12"/>
  <c r="M204" i="12"/>
  <c r="M205" i="12"/>
  <c r="M206" i="12"/>
  <c r="M207" i="12"/>
  <c r="M208" i="12"/>
  <c r="M209" i="12"/>
  <c r="M210" i="12"/>
  <c r="M211" i="12"/>
  <c r="M212" i="12"/>
  <c r="M213" i="12"/>
  <c r="M214" i="12"/>
  <c r="M215" i="12"/>
  <c r="M216" i="12"/>
  <c r="M217" i="12"/>
  <c r="M218" i="12"/>
  <c r="M219" i="12"/>
  <c r="M220" i="12"/>
  <c r="M221" i="12"/>
  <c r="M222" i="12"/>
  <c r="M223" i="12"/>
  <c r="M224" i="12"/>
  <c r="M225" i="12"/>
  <c r="M226" i="12"/>
  <c r="M227" i="12"/>
  <c r="M228" i="12"/>
  <c r="M229" i="12"/>
  <c r="M230" i="12"/>
  <c r="M231" i="12"/>
  <c r="M232" i="12"/>
  <c r="M233" i="12"/>
  <c r="M234" i="12"/>
  <c r="M235" i="12"/>
  <c r="M236" i="12"/>
  <c r="M237" i="12"/>
  <c r="M238" i="12"/>
  <c r="M239" i="12"/>
  <c r="M240" i="12"/>
  <c r="M241" i="12"/>
  <c r="M242" i="12"/>
  <c r="M243" i="12"/>
  <c r="M244" i="12"/>
  <c r="M245" i="12"/>
  <c r="M246" i="12"/>
  <c r="M247" i="12"/>
  <c r="M248" i="12"/>
  <c r="M249" i="12"/>
  <c r="M250" i="12"/>
  <c r="M251" i="12"/>
  <c r="M252" i="12"/>
  <c r="M253" i="12"/>
  <c r="M254" i="12"/>
  <c r="M255" i="12"/>
  <c r="M256" i="12"/>
  <c r="M257" i="12"/>
  <c r="M258" i="12"/>
  <c r="M259" i="12"/>
  <c r="M260" i="12"/>
  <c r="M261" i="12"/>
  <c r="M262" i="12"/>
  <c r="M263" i="12"/>
  <c r="M264" i="12"/>
  <c r="M265" i="12"/>
  <c r="M266" i="12"/>
  <c r="M267" i="12"/>
  <c r="M268" i="12"/>
  <c r="M269" i="12"/>
  <c r="M270" i="12"/>
  <c r="M271" i="12"/>
  <c r="M272" i="12"/>
  <c r="M273" i="12"/>
  <c r="M274" i="12"/>
  <c r="M275" i="12"/>
  <c r="M276" i="12"/>
  <c r="M277" i="12"/>
  <c r="M278" i="12"/>
  <c r="M279" i="12"/>
  <c r="M280" i="12"/>
  <c r="M281" i="12"/>
  <c r="M282" i="12"/>
  <c r="M283" i="12"/>
  <c r="M284" i="12"/>
  <c r="M285" i="12"/>
  <c r="M286" i="12"/>
  <c r="M287" i="12"/>
  <c r="M288" i="12"/>
  <c r="M289" i="12"/>
  <c r="M290" i="12"/>
  <c r="M291" i="12"/>
  <c r="M292" i="12"/>
  <c r="M293" i="12"/>
  <c r="M294" i="12"/>
  <c r="M295" i="12"/>
  <c r="M296" i="12"/>
  <c r="M297" i="12"/>
  <c r="M298" i="12"/>
  <c r="M299" i="12"/>
  <c r="M300" i="12"/>
  <c r="M301" i="12"/>
  <c r="M302" i="12"/>
  <c r="M303" i="12"/>
  <c r="M304" i="12"/>
  <c r="M305" i="12"/>
  <c r="M306" i="12"/>
  <c r="M307" i="12"/>
  <c r="M308" i="12"/>
  <c r="M309" i="12"/>
  <c r="M310" i="12"/>
  <c r="M311" i="12"/>
  <c r="M312" i="12"/>
  <c r="M313" i="12"/>
  <c r="M314" i="12"/>
  <c r="M315" i="12"/>
  <c r="M316" i="12"/>
  <c r="M317" i="12"/>
  <c r="M318" i="12"/>
  <c r="M319" i="12"/>
  <c r="M320" i="12"/>
  <c r="M321" i="12"/>
  <c r="M322" i="12"/>
  <c r="M323" i="12"/>
  <c r="M324" i="12"/>
  <c r="M325" i="12"/>
  <c r="M326" i="12"/>
  <c r="M327" i="12"/>
  <c r="M328" i="12"/>
  <c r="M329" i="12"/>
  <c r="M330" i="12"/>
  <c r="M331" i="12"/>
  <c r="M332" i="12"/>
  <c r="M333" i="12"/>
  <c r="M334" i="12"/>
  <c r="M335" i="12"/>
  <c r="M336" i="12"/>
  <c r="M337" i="12"/>
  <c r="M338" i="12"/>
  <c r="M339" i="12"/>
  <c r="M340" i="12"/>
  <c r="M341" i="12"/>
  <c r="M342" i="12"/>
  <c r="M343" i="12"/>
  <c r="M344" i="12"/>
  <c r="M345" i="12"/>
  <c r="M346" i="12"/>
  <c r="M347" i="12"/>
  <c r="M348" i="12"/>
  <c r="M349" i="12"/>
  <c r="M350" i="12"/>
  <c r="M351" i="12"/>
  <c r="M352" i="12"/>
  <c r="M353" i="12"/>
  <c r="M354" i="12"/>
  <c r="M355" i="12"/>
  <c r="M356" i="12"/>
  <c r="M357" i="12"/>
  <c r="M358" i="12"/>
  <c r="M359" i="12"/>
  <c r="M360" i="12"/>
  <c r="M361" i="12"/>
  <c r="M362" i="12"/>
  <c r="M363" i="12"/>
  <c r="M364" i="12"/>
  <c r="M365" i="12"/>
  <c r="M366" i="12"/>
  <c r="M367" i="12"/>
  <c r="M368" i="12"/>
  <c r="M369" i="12"/>
  <c r="M370" i="12"/>
  <c r="M371" i="12"/>
  <c r="M372" i="12"/>
  <c r="M373" i="12"/>
  <c r="M374" i="12"/>
  <c r="M375" i="12"/>
  <c r="M376" i="12"/>
  <c r="M377" i="12"/>
  <c r="M378" i="12"/>
  <c r="M379" i="12"/>
  <c r="M380" i="12"/>
  <c r="M381" i="12"/>
  <c r="M382" i="12"/>
  <c r="M383" i="12"/>
  <c r="M384" i="12"/>
  <c r="M385" i="12"/>
  <c r="M386" i="12"/>
  <c r="M387" i="12"/>
  <c r="M388" i="12"/>
  <c r="M389" i="12"/>
  <c r="M390" i="12"/>
  <c r="M391" i="12"/>
  <c r="M392" i="12"/>
  <c r="M393" i="12"/>
  <c r="M394" i="12"/>
  <c r="M395" i="12"/>
  <c r="M396" i="12"/>
  <c r="M397" i="12"/>
  <c r="M398" i="12"/>
  <c r="M399" i="12"/>
  <c r="M400" i="12"/>
  <c r="M401" i="12"/>
  <c r="M402" i="12"/>
  <c r="M403" i="12"/>
  <c r="M404" i="12"/>
  <c r="M405" i="12"/>
  <c r="M406" i="12"/>
  <c r="M407" i="12"/>
  <c r="M408" i="12"/>
  <c r="M409" i="12"/>
  <c r="M410" i="12"/>
  <c r="M411" i="12"/>
  <c r="M412" i="12"/>
  <c r="M413" i="12"/>
  <c r="M414" i="12"/>
  <c r="M415" i="12"/>
  <c r="M416" i="12"/>
  <c r="M417" i="12"/>
  <c r="M418" i="12"/>
  <c r="M419" i="12"/>
  <c r="M420" i="12"/>
  <c r="M421" i="12"/>
  <c r="M422" i="12"/>
  <c r="M423" i="12"/>
  <c r="M424" i="12"/>
  <c r="M425" i="12"/>
  <c r="M426" i="12"/>
  <c r="M427" i="12"/>
  <c r="M428" i="12"/>
  <c r="M429" i="12"/>
  <c r="M430" i="12"/>
  <c r="M431" i="12"/>
  <c r="M432" i="12"/>
  <c r="M433" i="12"/>
  <c r="M434" i="12"/>
  <c r="M435" i="12"/>
  <c r="M436" i="12"/>
  <c r="M437" i="12"/>
  <c r="M438" i="12"/>
  <c r="M439" i="12"/>
  <c r="M440" i="12"/>
  <c r="M441" i="12"/>
  <c r="M442" i="12"/>
  <c r="M443" i="12"/>
  <c r="M444" i="12"/>
  <c r="M445" i="12"/>
  <c r="M446" i="12"/>
  <c r="M447" i="12"/>
  <c r="M448" i="12"/>
  <c r="M449" i="12"/>
  <c r="M450" i="12"/>
  <c r="M451" i="12"/>
  <c r="M452" i="12"/>
  <c r="M453" i="12"/>
  <c r="M454" i="12"/>
  <c r="M455" i="12"/>
  <c r="M456" i="12"/>
  <c r="M457" i="12"/>
  <c r="M458" i="12"/>
  <c r="M459" i="12"/>
  <c r="M460" i="12"/>
  <c r="M461" i="12"/>
  <c r="M462" i="12"/>
  <c r="M463" i="12"/>
  <c r="M464" i="12"/>
  <c r="M465" i="12"/>
  <c r="M466" i="12"/>
  <c r="M467" i="12"/>
  <c r="M468" i="12"/>
  <c r="M469" i="12"/>
  <c r="M470" i="12"/>
  <c r="M471" i="12"/>
  <c r="M472" i="12"/>
  <c r="M473" i="12"/>
  <c r="M474" i="12"/>
  <c r="M475" i="12"/>
  <c r="M476" i="12"/>
  <c r="M477" i="12"/>
  <c r="M478" i="12"/>
  <c r="M479" i="12"/>
  <c r="M480" i="12"/>
  <c r="M481" i="12"/>
  <c r="M482" i="12"/>
  <c r="M483" i="12"/>
  <c r="M484" i="12"/>
  <c r="M485" i="12"/>
  <c r="M486" i="12"/>
  <c r="M487" i="12"/>
  <c r="M488" i="12"/>
  <c r="M489" i="12"/>
  <c r="M490" i="12"/>
  <c r="M491" i="12"/>
  <c r="M492" i="12"/>
  <c r="M493" i="12"/>
  <c r="M494" i="12"/>
  <c r="M495" i="12"/>
  <c r="M496" i="12"/>
  <c r="M497" i="12"/>
  <c r="M498" i="12"/>
  <c r="M499" i="12"/>
  <c r="M500" i="12"/>
  <c r="M501" i="12"/>
  <c r="M502" i="12"/>
  <c r="M4" i="12"/>
  <c r="C20" i="3" l="1"/>
  <c r="F16" i="14" l="1"/>
  <c r="C30" i="3"/>
  <c r="C29" i="3"/>
  <c r="B8" i="8"/>
  <c r="B9" i="8"/>
  <c r="B10" i="8"/>
  <c r="B11" i="8"/>
  <c r="B12" i="8"/>
  <c r="B13" i="8"/>
  <c r="B14" i="8"/>
  <c r="B15" i="8"/>
  <c r="B16" i="8"/>
  <c r="B17" i="8"/>
  <c r="B18" i="8"/>
  <c r="B19" i="8"/>
  <c r="B20" i="8"/>
  <c r="B21" i="8"/>
  <c r="B22" i="8"/>
  <c r="B23" i="8"/>
  <c r="B24" i="8"/>
  <c r="B25" i="8"/>
  <c r="B26" i="8"/>
  <c r="B27" i="8"/>
  <c r="B28" i="8"/>
  <c r="B29" i="8"/>
  <c r="B30" i="8"/>
  <c r="B31" i="8"/>
  <c r="B32" i="8"/>
  <c r="B33" i="8"/>
  <c r="B34" i="8"/>
  <c r="B35" i="8"/>
  <c r="B36" i="8"/>
  <c r="B37" i="8"/>
  <c r="B38" i="8"/>
  <c r="B39" i="8"/>
  <c r="B40" i="8"/>
  <c r="B41" i="8"/>
  <c r="B42" i="8"/>
  <c r="B43" i="8"/>
  <c r="B44" i="8"/>
  <c r="B45" i="8"/>
  <c r="B46" i="8"/>
  <c r="B47" i="8"/>
  <c r="B48" i="8"/>
  <c r="B49" i="8"/>
  <c r="B50" i="8"/>
  <c r="B51" i="8"/>
  <c r="B52" i="8"/>
  <c r="B53" i="8"/>
  <c r="B54" i="8"/>
  <c r="B55" i="8"/>
  <c r="B56" i="8"/>
  <c r="B57" i="8"/>
  <c r="B58" i="8"/>
  <c r="B59" i="8"/>
  <c r="B60" i="8"/>
  <c r="B61" i="8"/>
  <c r="B62" i="8"/>
  <c r="B63" i="8"/>
  <c r="B64" i="8"/>
  <c r="B65" i="8"/>
  <c r="B66" i="8"/>
  <c r="B67" i="8"/>
  <c r="B68" i="8"/>
  <c r="B69" i="8"/>
  <c r="B70" i="8"/>
  <c r="B71" i="8"/>
  <c r="B72" i="8"/>
  <c r="B73" i="8"/>
  <c r="B74" i="8"/>
  <c r="B75" i="8"/>
  <c r="B76" i="8"/>
  <c r="B77" i="8"/>
  <c r="B78" i="8"/>
  <c r="B79" i="8"/>
  <c r="B80" i="8"/>
  <c r="B81" i="8"/>
  <c r="B82" i="8"/>
  <c r="B83" i="8"/>
  <c r="B84" i="8"/>
  <c r="B85" i="8"/>
  <c r="B86" i="8"/>
  <c r="B87" i="8"/>
  <c r="B88" i="8"/>
  <c r="B89" i="8"/>
  <c r="B90" i="8"/>
  <c r="B91" i="8"/>
  <c r="B92" i="8"/>
  <c r="B93" i="8"/>
  <c r="B94" i="8"/>
  <c r="B95" i="8"/>
  <c r="B96" i="8"/>
  <c r="B97" i="8"/>
  <c r="B98" i="8"/>
  <c r="B99" i="8"/>
  <c r="B100" i="8"/>
  <c r="B101" i="8"/>
  <c r="B102" i="8"/>
  <c r="B103" i="8"/>
  <c r="B104" i="8"/>
  <c r="B105" i="8"/>
  <c r="B106" i="8"/>
  <c r="B107" i="8"/>
  <c r="B108" i="8"/>
  <c r="B109" i="8"/>
  <c r="B110" i="8"/>
  <c r="B111" i="8"/>
  <c r="B112" i="8"/>
  <c r="B113" i="8"/>
  <c r="B114" i="8"/>
  <c r="B115" i="8"/>
  <c r="B116" i="8"/>
  <c r="B117" i="8"/>
  <c r="B118" i="8"/>
  <c r="B119" i="8"/>
  <c r="B120" i="8"/>
  <c r="B121" i="8"/>
  <c r="B122" i="8"/>
  <c r="B123" i="8"/>
  <c r="B124" i="8"/>
  <c r="B125" i="8"/>
  <c r="B126" i="8"/>
  <c r="B127" i="8"/>
  <c r="B128" i="8"/>
  <c r="B129" i="8"/>
  <c r="B130" i="8"/>
  <c r="B131" i="8"/>
  <c r="B132" i="8"/>
  <c r="B133" i="8"/>
  <c r="B134" i="8"/>
  <c r="B135" i="8"/>
  <c r="B136" i="8"/>
  <c r="B137" i="8"/>
  <c r="B138" i="8"/>
  <c r="B139" i="8"/>
  <c r="B140" i="8"/>
  <c r="B141" i="8"/>
  <c r="B142" i="8"/>
  <c r="B143" i="8"/>
  <c r="B144" i="8"/>
  <c r="B145" i="8"/>
  <c r="B146" i="8"/>
  <c r="B147" i="8"/>
  <c r="B148" i="8"/>
  <c r="B149" i="8"/>
  <c r="B150" i="8"/>
  <c r="B151" i="8"/>
  <c r="B152" i="8"/>
  <c r="B153" i="8"/>
  <c r="B154" i="8"/>
  <c r="B155" i="8"/>
  <c r="B156" i="8"/>
  <c r="B157" i="8"/>
  <c r="B158" i="8"/>
  <c r="B159" i="8"/>
  <c r="B160" i="8"/>
  <c r="B161" i="8"/>
  <c r="B162" i="8"/>
  <c r="B163" i="8"/>
  <c r="B164" i="8"/>
  <c r="B165" i="8"/>
  <c r="B166" i="8"/>
  <c r="B167" i="8"/>
  <c r="B168" i="8"/>
  <c r="B169" i="8"/>
  <c r="B170" i="8"/>
  <c r="B171" i="8"/>
  <c r="B172" i="8"/>
  <c r="B173" i="8"/>
  <c r="B174" i="8"/>
  <c r="B175" i="8"/>
  <c r="B176" i="8"/>
  <c r="B177" i="8"/>
  <c r="B178" i="8"/>
  <c r="B179" i="8"/>
  <c r="B180" i="8"/>
  <c r="B181" i="8"/>
  <c r="B182" i="8"/>
  <c r="B183" i="8"/>
  <c r="B184" i="8"/>
  <c r="B185" i="8"/>
  <c r="B186" i="8"/>
  <c r="B187" i="8"/>
  <c r="B188" i="8"/>
  <c r="B189" i="8"/>
  <c r="B190" i="8"/>
  <c r="B191" i="8"/>
  <c r="B192" i="8"/>
  <c r="B193" i="8"/>
  <c r="B194" i="8"/>
  <c r="B195" i="8"/>
  <c r="B196" i="8"/>
  <c r="B197" i="8"/>
  <c r="B198" i="8"/>
  <c r="B199" i="8"/>
  <c r="B200" i="8"/>
  <c r="B201" i="8"/>
  <c r="B202" i="8"/>
  <c r="B203" i="8"/>
  <c r="B204" i="8"/>
  <c r="B205" i="8"/>
  <c r="B206" i="8"/>
  <c r="B207" i="8"/>
  <c r="B208" i="8"/>
  <c r="B209" i="8"/>
  <c r="B210" i="8"/>
  <c r="B211" i="8"/>
  <c r="B212" i="8"/>
  <c r="B213" i="8"/>
  <c r="B214" i="8"/>
  <c r="B215" i="8"/>
  <c r="B216" i="8"/>
  <c r="B217" i="8"/>
  <c r="B218" i="8"/>
  <c r="B219" i="8"/>
  <c r="B220" i="8"/>
  <c r="B221" i="8"/>
  <c r="B222" i="8"/>
  <c r="B223" i="8"/>
  <c r="B224" i="8"/>
  <c r="B225" i="8"/>
  <c r="B226" i="8"/>
  <c r="B227" i="8"/>
  <c r="B228" i="8"/>
  <c r="B229" i="8"/>
  <c r="B230" i="8"/>
  <c r="B231" i="8"/>
  <c r="B232" i="8"/>
  <c r="B233" i="8"/>
  <c r="B234" i="8"/>
  <c r="B235" i="8"/>
  <c r="B236" i="8"/>
  <c r="B237" i="8"/>
  <c r="B238" i="8"/>
  <c r="B239" i="8"/>
  <c r="B240" i="8"/>
  <c r="B241" i="8"/>
  <c r="B242" i="8"/>
  <c r="B243" i="8"/>
  <c r="B244" i="8"/>
  <c r="B245" i="8"/>
  <c r="B246" i="8"/>
  <c r="B247" i="8"/>
  <c r="B248" i="8"/>
  <c r="B249" i="8"/>
  <c r="B250" i="8"/>
  <c r="B251" i="8"/>
  <c r="B252" i="8"/>
  <c r="B253" i="8"/>
  <c r="B254" i="8"/>
  <c r="B255" i="8"/>
  <c r="B256" i="8"/>
  <c r="B257" i="8"/>
  <c r="B258" i="8"/>
  <c r="B259" i="8"/>
  <c r="B260" i="8"/>
  <c r="B261" i="8"/>
  <c r="B262" i="8"/>
  <c r="B263" i="8"/>
  <c r="B264" i="8"/>
  <c r="B265" i="8"/>
  <c r="B266" i="8"/>
  <c r="B267" i="8"/>
  <c r="B268" i="8"/>
  <c r="B269" i="8"/>
  <c r="B270" i="8"/>
  <c r="B271" i="8"/>
  <c r="B272" i="8"/>
  <c r="B273" i="8"/>
  <c r="B274" i="8"/>
  <c r="B275" i="8"/>
  <c r="B276" i="8"/>
  <c r="B277" i="8"/>
  <c r="B278" i="8"/>
  <c r="B279" i="8"/>
  <c r="B280" i="8"/>
  <c r="B281" i="8"/>
  <c r="B282" i="8"/>
  <c r="B283" i="8"/>
  <c r="B284" i="8"/>
  <c r="B285" i="8"/>
  <c r="B286" i="8"/>
  <c r="B287" i="8"/>
  <c r="B288" i="8"/>
  <c r="B289" i="8"/>
  <c r="B290" i="8"/>
  <c r="B291" i="8"/>
  <c r="B292" i="8"/>
  <c r="B293" i="8"/>
  <c r="B294" i="8"/>
  <c r="B295" i="8"/>
  <c r="B296" i="8"/>
  <c r="B297" i="8"/>
  <c r="B298" i="8"/>
  <c r="B299" i="8"/>
  <c r="B300" i="8"/>
  <c r="B301" i="8"/>
  <c r="B302" i="8"/>
  <c r="B303" i="8"/>
  <c r="B304" i="8"/>
  <c r="B305" i="8"/>
  <c r="B306" i="8"/>
  <c r="B307" i="8"/>
  <c r="B308" i="8"/>
  <c r="B309" i="8"/>
  <c r="B310" i="8"/>
  <c r="B311" i="8"/>
  <c r="B312" i="8"/>
  <c r="B313" i="8"/>
  <c r="B314" i="8"/>
  <c r="B315" i="8"/>
  <c r="B316" i="8"/>
  <c r="B317" i="8"/>
  <c r="B318" i="8"/>
  <c r="B319" i="8"/>
  <c r="B320" i="8"/>
  <c r="B321" i="8"/>
  <c r="B322" i="8"/>
  <c r="B323" i="8"/>
  <c r="B324" i="8"/>
  <c r="B325" i="8"/>
  <c r="B326" i="8"/>
  <c r="B327" i="8"/>
  <c r="B328" i="8"/>
  <c r="B329" i="8"/>
  <c r="B330" i="8"/>
  <c r="B331" i="8"/>
  <c r="B332" i="8"/>
  <c r="B333" i="8"/>
  <c r="B334" i="8"/>
  <c r="B335" i="8"/>
  <c r="B336" i="8"/>
  <c r="B337" i="8"/>
  <c r="B338" i="8"/>
  <c r="B339" i="8"/>
  <c r="B340" i="8"/>
  <c r="B341" i="8"/>
  <c r="B342" i="8"/>
  <c r="B343" i="8"/>
  <c r="B344" i="8"/>
  <c r="B345" i="8"/>
  <c r="B346" i="8"/>
  <c r="B347" i="8"/>
  <c r="B348" i="8"/>
  <c r="B349" i="8"/>
  <c r="B350" i="8"/>
  <c r="B351" i="8"/>
  <c r="B352" i="8"/>
  <c r="B353" i="8"/>
  <c r="B354" i="8"/>
  <c r="B355" i="8"/>
  <c r="B7" i="8"/>
  <c r="H42" i="15"/>
  <c r="B26" i="15" s="1"/>
  <c r="H31" i="15"/>
  <c r="H29" i="15"/>
  <c r="H41" i="15" l="1"/>
  <c r="C12" i="3" l="1"/>
  <c r="H45" i="15"/>
  <c r="H44" i="15"/>
  <c r="A6" i="15"/>
  <c r="F57" i="14" l="1"/>
  <c r="F1" i="11" l="1"/>
  <c r="B357" i="8" l="1"/>
  <c r="F58" i="14" l="1"/>
  <c r="C130" i="3" l="1"/>
  <c r="C125" i="3"/>
  <c r="B79" i="15" s="1"/>
  <c r="C122" i="3"/>
  <c r="B78" i="15" s="1"/>
  <c r="B80" i="15" l="1"/>
  <c r="B20" i="14"/>
  <c r="A5" i="15" l="1"/>
  <c r="C8" i="8"/>
  <c r="C7" i="8"/>
  <c r="H40" i="15" l="1"/>
  <c r="C10" i="3"/>
  <c r="C15" i="3" s="1"/>
  <c r="C1" i="11"/>
  <c r="D1" i="11"/>
  <c r="E1" i="11"/>
  <c r="G3" i="11"/>
  <c r="G4" i="11"/>
  <c r="G5" i="11"/>
  <c r="G6" i="11"/>
  <c r="G7" i="11"/>
  <c r="G8" i="11"/>
  <c r="G9" i="11"/>
  <c r="G10" i="11"/>
  <c r="G11" i="11"/>
  <c r="G12" i="11"/>
  <c r="G13" i="11"/>
  <c r="G14" i="11"/>
  <c r="G15" i="11"/>
  <c r="G16" i="11"/>
  <c r="G17" i="11"/>
  <c r="G18" i="11"/>
  <c r="G19" i="11"/>
  <c r="G20" i="11"/>
  <c r="G21" i="11"/>
  <c r="G22" i="11"/>
  <c r="G23" i="11"/>
  <c r="G24" i="11"/>
  <c r="G25" i="11"/>
  <c r="G26" i="11"/>
  <c r="G27" i="11"/>
  <c r="G28" i="11"/>
  <c r="G29" i="11"/>
  <c r="G30" i="11"/>
  <c r="G31" i="11"/>
  <c r="G32" i="11"/>
  <c r="G33" i="11"/>
  <c r="G34" i="11"/>
  <c r="G35" i="11"/>
  <c r="G36" i="11"/>
  <c r="G37" i="11"/>
  <c r="G38" i="11"/>
  <c r="G39" i="11"/>
  <c r="G40" i="11"/>
  <c r="G41" i="11"/>
  <c r="G42" i="11"/>
  <c r="G43" i="11"/>
  <c r="G44" i="11"/>
  <c r="G45" i="11"/>
  <c r="G46" i="11"/>
  <c r="G47" i="11"/>
  <c r="G48" i="11"/>
  <c r="G49" i="11"/>
  <c r="G50" i="11"/>
  <c r="G51" i="11"/>
  <c r="G52" i="11"/>
  <c r="G53" i="11"/>
  <c r="G54" i="11"/>
  <c r="G55" i="11"/>
  <c r="G56" i="11"/>
  <c r="G57" i="11"/>
  <c r="G58" i="11"/>
  <c r="G59" i="11"/>
  <c r="G60" i="11"/>
  <c r="G61" i="11"/>
  <c r="G62" i="11"/>
  <c r="G63" i="11"/>
  <c r="G64" i="11"/>
  <c r="G65" i="11"/>
  <c r="G66" i="11"/>
  <c r="G67" i="11"/>
  <c r="G68" i="11"/>
  <c r="G69" i="11"/>
  <c r="G70" i="11"/>
  <c r="G71" i="11"/>
  <c r="G72" i="11"/>
  <c r="G73" i="11"/>
  <c r="G74" i="11"/>
  <c r="G75" i="11"/>
  <c r="G76" i="11"/>
  <c r="G77" i="11"/>
  <c r="G78" i="11"/>
  <c r="G79" i="11"/>
  <c r="G80" i="11"/>
  <c r="G81" i="11"/>
  <c r="G82" i="11"/>
  <c r="G83" i="11"/>
  <c r="G84" i="11"/>
  <c r="G85" i="11"/>
  <c r="G86" i="11"/>
  <c r="G87" i="11"/>
  <c r="G88" i="11"/>
  <c r="G89" i="11"/>
  <c r="G90" i="11"/>
  <c r="G91" i="11"/>
  <c r="G92" i="11"/>
  <c r="G93" i="11"/>
  <c r="G94" i="11"/>
  <c r="G95" i="11"/>
  <c r="G96" i="11"/>
  <c r="G97" i="11"/>
  <c r="G98" i="11"/>
  <c r="G99" i="11"/>
  <c r="G100" i="11"/>
  <c r="G101" i="11"/>
  <c r="G102" i="11"/>
  <c r="G103" i="11"/>
  <c r="G104" i="11"/>
  <c r="G105" i="11"/>
  <c r="G106" i="11"/>
  <c r="G107" i="11"/>
  <c r="G108" i="11"/>
  <c r="G109" i="11"/>
  <c r="G110" i="11"/>
  <c r="G111" i="11"/>
  <c r="G112" i="11"/>
  <c r="G113" i="11"/>
  <c r="G114" i="11"/>
  <c r="G115" i="11"/>
  <c r="G116" i="11"/>
  <c r="G117" i="11"/>
  <c r="G118" i="11"/>
  <c r="G119" i="11"/>
  <c r="G120" i="11"/>
  <c r="G121" i="11"/>
  <c r="G122" i="11"/>
  <c r="G123" i="11"/>
  <c r="G124" i="11"/>
  <c r="G125" i="11"/>
  <c r="G126" i="11"/>
  <c r="G127" i="11"/>
  <c r="G128" i="11"/>
  <c r="G129" i="11"/>
  <c r="G130" i="11"/>
  <c r="G131" i="11"/>
  <c r="G132" i="11"/>
  <c r="G133" i="11"/>
  <c r="G134" i="11"/>
  <c r="G135" i="11"/>
  <c r="G136" i="11"/>
  <c r="G137" i="11"/>
  <c r="G138" i="11"/>
  <c r="G139" i="11"/>
  <c r="G140" i="11"/>
  <c r="G141" i="11"/>
  <c r="G142" i="11"/>
  <c r="G143" i="11"/>
  <c r="G144" i="11"/>
  <c r="G145" i="11"/>
  <c r="G146" i="11"/>
  <c r="G147" i="11"/>
  <c r="G148" i="11"/>
  <c r="G149" i="11"/>
  <c r="G150" i="11"/>
  <c r="G151" i="11"/>
  <c r="G152" i="11"/>
  <c r="G153" i="11"/>
  <c r="G154" i="11"/>
  <c r="G155" i="11"/>
  <c r="G156" i="11"/>
  <c r="G157" i="11"/>
  <c r="G158" i="11"/>
  <c r="G159" i="11"/>
  <c r="G160" i="11"/>
  <c r="G161" i="11"/>
  <c r="G162" i="11"/>
  <c r="G163" i="11"/>
  <c r="G164" i="11"/>
  <c r="G165" i="11"/>
  <c r="G166" i="11"/>
  <c r="G167" i="11"/>
  <c r="G168" i="11"/>
  <c r="G169" i="11"/>
  <c r="G170" i="11"/>
  <c r="G171" i="11"/>
  <c r="G172" i="11"/>
  <c r="G173" i="11"/>
  <c r="G174" i="11"/>
  <c r="G175" i="11"/>
  <c r="G176" i="11"/>
  <c r="G177" i="11"/>
  <c r="G178" i="11"/>
  <c r="G179" i="11"/>
  <c r="G180" i="11"/>
  <c r="G181" i="11"/>
  <c r="G182" i="11"/>
  <c r="G183" i="11"/>
  <c r="G184" i="11"/>
  <c r="G185" i="11"/>
  <c r="G186" i="11"/>
  <c r="G187" i="11"/>
  <c r="G188" i="11"/>
  <c r="G189" i="11"/>
  <c r="G190" i="11"/>
  <c r="G191" i="11"/>
  <c r="G192" i="11"/>
  <c r="G193" i="11"/>
  <c r="G194" i="11"/>
  <c r="G195" i="11"/>
  <c r="G196" i="11"/>
  <c r="G197" i="11"/>
  <c r="G198" i="11"/>
  <c r="G199" i="11"/>
  <c r="G200" i="11"/>
  <c r="G201" i="11"/>
  <c r="G202" i="11"/>
  <c r="G203" i="11"/>
  <c r="G204" i="11"/>
  <c r="G205" i="11"/>
  <c r="G206" i="11"/>
  <c r="G207" i="11"/>
  <c r="G208" i="11"/>
  <c r="G209" i="11"/>
  <c r="G210" i="11"/>
  <c r="G211" i="11"/>
  <c r="G212" i="11"/>
  <c r="G213" i="11"/>
  <c r="G214" i="11"/>
  <c r="G215" i="11"/>
  <c r="G216" i="11"/>
  <c r="G217" i="11"/>
  <c r="G218" i="11"/>
  <c r="G219" i="11"/>
  <c r="G220" i="11"/>
  <c r="G221" i="11"/>
  <c r="G222" i="11"/>
  <c r="G223" i="11"/>
  <c r="G224" i="11"/>
  <c r="G225" i="11"/>
  <c r="G226" i="11"/>
  <c r="G227" i="11"/>
  <c r="G228" i="11"/>
  <c r="G229" i="11"/>
  <c r="G230" i="11"/>
  <c r="G231" i="11"/>
  <c r="G232" i="11"/>
  <c r="G233" i="11"/>
  <c r="G234" i="11"/>
  <c r="G235" i="11"/>
  <c r="G236" i="11"/>
  <c r="G237" i="11"/>
  <c r="G238" i="11"/>
  <c r="G239" i="11"/>
  <c r="G240" i="11"/>
  <c r="G241" i="11"/>
  <c r="G242" i="11"/>
  <c r="G243" i="11"/>
  <c r="G244" i="11"/>
  <c r="G245" i="11"/>
  <c r="G246" i="11"/>
  <c r="G247" i="11"/>
  <c r="G248" i="11"/>
  <c r="G249" i="11"/>
  <c r="G250" i="11"/>
  <c r="G251" i="11"/>
  <c r="G252" i="11"/>
  <c r="G253" i="11"/>
  <c r="G254" i="11"/>
  <c r="G255" i="11"/>
  <c r="G256" i="11"/>
  <c r="G257" i="11"/>
  <c r="G258" i="11"/>
  <c r="G259" i="11"/>
  <c r="G260" i="11"/>
  <c r="G261" i="11"/>
  <c r="G262" i="11"/>
  <c r="G263" i="11"/>
  <c r="G264" i="11"/>
  <c r="G265" i="11"/>
  <c r="G266" i="11"/>
  <c r="G267" i="11"/>
  <c r="G268" i="11"/>
  <c r="G269" i="11"/>
  <c r="G270" i="11"/>
  <c r="G271" i="11"/>
  <c r="G272" i="11"/>
  <c r="G273" i="11"/>
  <c r="G274" i="11"/>
  <c r="G275" i="11"/>
  <c r="G276" i="11"/>
  <c r="G277" i="11"/>
  <c r="G278" i="11"/>
  <c r="G279" i="11"/>
  <c r="G280" i="11"/>
  <c r="G281" i="11"/>
  <c r="G282" i="11"/>
  <c r="G283" i="11"/>
  <c r="G284" i="11"/>
  <c r="G285" i="11"/>
  <c r="G286" i="11"/>
  <c r="G287" i="11"/>
  <c r="G288" i="11"/>
  <c r="G289" i="11"/>
  <c r="G290" i="11"/>
  <c r="G291" i="11"/>
  <c r="G292" i="11"/>
  <c r="G293" i="11"/>
  <c r="G294" i="11"/>
  <c r="G295" i="11"/>
  <c r="G296" i="11"/>
  <c r="G297" i="11"/>
  <c r="G298" i="11"/>
  <c r="G299" i="11"/>
  <c r="G300" i="11"/>
  <c r="G301" i="11"/>
  <c r="G302" i="11"/>
  <c r="G303" i="11"/>
  <c r="G304" i="11"/>
  <c r="G305" i="11"/>
  <c r="G306" i="11"/>
  <c r="G307" i="11"/>
  <c r="G308" i="11"/>
  <c r="G309" i="11"/>
  <c r="G310" i="11"/>
  <c r="G311" i="11"/>
  <c r="G312" i="11"/>
  <c r="G313" i="11"/>
  <c r="G314" i="11"/>
  <c r="G315" i="11"/>
  <c r="G316" i="11"/>
  <c r="G317" i="11"/>
  <c r="G318" i="11"/>
  <c r="G319" i="11"/>
  <c r="G320" i="11"/>
  <c r="G321" i="11"/>
  <c r="G322" i="11"/>
  <c r="G323" i="11"/>
  <c r="G324" i="11"/>
  <c r="G325" i="11"/>
  <c r="G326" i="11"/>
  <c r="G327" i="11"/>
  <c r="G328" i="11"/>
  <c r="G329" i="11"/>
  <c r="G330" i="11"/>
  <c r="G331" i="11"/>
  <c r="G332" i="11"/>
  <c r="G333" i="11"/>
  <c r="G334" i="11"/>
  <c r="G335" i="11"/>
  <c r="G336" i="11"/>
  <c r="G337" i="11"/>
  <c r="G338" i="11"/>
  <c r="G339" i="11"/>
  <c r="G340" i="11"/>
  <c r="G341" i="11"/>
  <c r="G342" i="11"/>
  <c r="G343" i="11"/>
  <c r="G344" i="11"/>
  <c r="G345" i="11"/>
  <c r="G346" i="11"/>
  <c r="G347" i="11"/>
  <c r="G348" i="11"/>
  <c r="G349" i="11"/>
  <c r="G350" i="11"/>
  <c r="G351" i="11"/>
  <c r="G352" i="11"/>
  <c r="G353" i="11"/>
  <c r="G354" i="11"/>
  <c r="G355" i="11"/>
  <c r="G356" i="11"/>
  <c r="G357" i="11"/>
  <c r="G358" i="11"/>
  <c r="G359" i="11"/>
  <c r="G360" i="11"/>
  <c r="G361" i="11"/>
  <c r="G362" i="11"/>
  <c r="G363" i="11"/>
  <c r="G364" i="11"/>
  <c r="G365" i="11"/>
  <c r="G366" i="11"/>
  <c r="G367" i="11"/>
  <c r="G368" i="11"/>
  <c r="G369" i="11"/>
  <c r="G370" i="11"/>
  <c r="G371" i="11"/>
  <c r="G372" i="11"/>
  <c r="G373" i="11"/>
  <c r="G374" i="11"/>
  <c r="G375" i="11"/>
  <c r="G376" i="11"/>
  <c r="G377" i="11"/>
  <c r="G378" i="11"/>
  <c r="G379" i="11"/>
  <c r="G380" i="11"/>
  <c r="G381" i="11"/>
  <c r="G382" i="11"/>
  <c r="G383" i="11"/>
  <c r="G384" i="11"/>
  <c r="G385" i="11"/>
  <c r="G386" i="11"/>
  <c r="G387" i="11"/>
  <c r="G388" i="11"/>
  <c r="G389" i="11"/>
  <c r="G390" i="11"/>
  <c r="G391" i="11"/>
  <c r="G392" i="11"/>
  <c r="G393" i="11"/>
  <c r="G394" i="11"/>
  <c r="G395" i="11"/>
  <c r="G396" i="11"/>
  <c r="G397" i="11"/>
  <c r="G398" i="11"/>
  <c r="G399" i="11"/>
  <c r="G400" i="11"/>
  <c r="G401" i="11"/>
  <c r="G402" i="11"/>
  <c r="G403" i="11"/>
  <c r="G404" i="11"/>
  <c r="G405" i="11"/>
  <c r="G406" i="11"/>
  <c r="G407" i="11"/>
  <c r="G408" i="11"/>
  <c r="G409" i="11"/>
  <c r="G410" i="11"/>
  <c r="G411" i="11"/>
  <c r="G412" i="11"/>
  <c r="G413" i="11"/>
  <c r="G414" i="11"/>
  <c r="G415" i="11"/>
  <c r="G416" i="11"/>
  <c r="G417" i="11"/>
  <c r="G418" i="11"/>
  <c r="G419" i="11"/>
  <c r="G420" i="11"/>
  <c r="G421" i="11"/>
  <c r="G422" i="11"/>
  <c r="G423" i="11"/>
  <c r="G424" i="11"/>
  <c r="G425" i="11"/>
  <c r="G426" i="11"/>
  <c r="G427" i="11"/>
  <c r="G428" i="11"/>
  <c r="G429" i="11"/>
  <c r="G430" i="11"/>
  <c r="G431" i="11"/>
  <c r="G432" i="11"/>
  <c r="G433" i="11"/>
  <c r="G434" i="11"/>
  <c r="G435" i="11"/>
  <c r="G436" i="11"/>
  <c r="G437" i="11"/>
  <c r="G438" i="11"/>
  <c r="G439" i="11"/>
  <c r="G440" i="11"/>
  <c r="G441" i="11"/>
  <c r="G442" i="11"/>
  <c r="G443" i="11"/>
  <c r="G444" i="11"/>
  <c r="G445" i="11"/>
  <c r="G446" i="11"/>
  <c r="G447" i="11"/>
  <c r="G448" i="11"/>
  <c r="G449" i="11"/>
  <c r="G450" i="11"/>
  <c r="G451" i="11"/>
  <c r="G452" i="11"/>
  <c r="G453" i="11"/>
  <c r="G454" i="11"/>
  <c r="G455" i="11"/>
  <c r="G456" i="11"/>
  <c r="G457" i="11"/>
  <c r="G458" i="11"/>
  <c r="G459" i="11"/>
  <c r="G460" i="11"/>
  <c r="G461" i="11"/>
  <c r="G462" i="11"/>
  <c r="G463" i="11"/>
  <c r="G464" i="11"/>
  <c r="G465" i="11"/>
  <c r="G466" i="11"/>
  <c r="G467" i="11"/>
  <c r="G468" i="11"/>
  <c r="G469" i="11"/>
  <c r="G470" i="11"/>
  <c r="G471" i="11"/>
  <c r="G472" i="11"/>
  <c r="G473" i="11"/>
  <c r="G474" i="11"/>
  <c r="G475" i="11"/>
  <c r="G476" i="11"/>
  <c r="G477" i="11"/>
  <c r="G478" i="11"/>
  <c r="G479" i="11"/>
  <c r="G480" i="11"/>
  <c r="G481" i="11"/>
  <c r="G482" i="11"/>
  <c r="G483" i="11"/>
  <c r="G484" i="11"/>
  <c r="G485" i="11"/>
  <c r="G486" i="11"/>
  <c r="G487" i="11"/>
  <c r="G488" i="11"/>
  <c r="G489" i="11"/>
  <c r="G490" i="11"/>
  <c r="G491" i="11"/>
  <c r="G492" i="11"/>
  <c r="G493" i="11"/>
  <c r="G494" i="11"/>
  <c r="G495" i="11"/>
  <c r="G496" i="11"/>
  <c r="G497" i="11"/>
  <c r="G498" i="11"/>
  <c r="G499" i="11"/>
  <c r="G500" i="11"/>
  <c r="G501" i="11"/>
  <c r="G502" i="11"/>
  <c r="G503" i="11"/>
  <c r="G504" i="11"/>
  <c r="G505" i="11"/>
  <c r="G506" i="11"/>
  <c r="G507" i="11"/>
  <c r="G508" i="11"/>
  <c r="G509" i="11"/>
  <c r="G510" i="11"/>
  <c r="G511" i="11"/>
  <c r="G512" i="11"/>
  <c r="G513" i="11"/>
  <c r="G514" i="11"/>
  <c r="G515" i="11"/>
  <c r="G516" i="11"/>
  <c r="G517" i="11"/>
  <c r="G518" i="11"/>
  <c r="G519" i="11"/>
  <c r="G520" i="11"/>
  <c r="G521" i="11"/>
  <c r="G522" i="11"/>
  <c r="G523" i="11"/>
  <c r="G524" i="11"/>
  <c r="G525" i="11"/>
  <c r="G526" i="11"/>
  <c r="G527" i="11"/>
  <c r="G528" i="11"/>
  <c r="G529" i="11"/>
  <c r="G530" i="11"/>
  <c r="G531" i="11"/>
  <c r="G532" i="11"/>
  <c r="G533" i="11"/>
  <c r="G534" i="11"/>
  <c r="G535" i="11"/>
  <c r="G536" i="11"/>
  <c r="G537" i="11"/>
  <c r="G538" i="11"/>
  <c r="G539" i="11"/>
  <c r="G540" i="11"/>
  <c r="G541" i="11"/>
  <c r="G542" i="11"/>
  <c r="G543" i="11"/>
  <c r="G544" i="11"/>
  <c r="G545" i="11"/>
  <c r="G546" i="11"/>
  <c r="G547" i="11"/>
  <c r="G548" i="11"/>
  <c r="G549" i="11"/>
  <c r="G550" i="11"/>
  <c r="G551" i="11"/>
  <c r="G552" i="11"/>
  <c r="G553" i="11"/>
  <c r="G554" i="11"/>
  <c r="G555" i="11"/>
  <c r="G556" i="11"/>
  <c r="G557" i="11"/>
  <c r="G558" i="11"/>
  <c r="G559" i="11"/>
  <c r="G560" i="11"/>
  <c r="G561" i="11"/>
  <c r="G562" i="11"/>
  <c r="G563" i="11"/>
  <c r="G564" i="11"/>
  <c r="G565" i="11"/>
  <c r="G566" i="11"/>
  <c r="G567" i="11"/>
  <c r="G568" i="11"/>
  <c r="G569" i="11"/>
  <c r="G570" i="11"/>
  <c r="G571" i="11"/>
  <c r="G572" i="11"/>
  <c r="G573" i="11"/>
  <c r="G574" i="11"/>
  <c r="G575" i="11"/>
  <c r="G576" i="11"/>
  <c r="G577" i="11"/>
  <c r="G578" i="11"/>
  <c r="G579" i="11"/>
  <c r="G580" i="11"/>
  <c r="G581" i="11"/>
  <c r="G582" i="11"/>
  <c r="G583" i="11"/>
  <c r="G584" i="11"/>
  <c r="G585" i="11"/>
  <c r="G586" i="11"/>
  <c r="G587" i="11"/>
  <c r="G588" i="11"/>
  <c r="G589" i="11"/>
  <c r="G590" i="11"/>
  <c r="G591" i="11"/>
  <c r="G592" i="11"/>
  <c r="G593" i="11"/>
  <c r="G594" i="11"/>
  <c r="G595" i="11"/>
  <c r="G596" i="11"/>
  <c r="G597" i="11"/>
  <c r="G598" i="11"/>
  <c r="G599" i="11"/>
  <c r="G600" i="11"/>
  <c r="G601" i="11"/>
  <c r="G602" i="11"/>
  <c r="G603" i="11"/>
  <c r="G604" i="11"/>
  <c r="G605" i="11"/>
  <c r="G606" i="11"/>
  <c r="G607" i="11"/>
  <c r="G608" i="11"/>
  <c r="G609" i="11"/>
  <c r="G610" i="11"/>
  <c r="G611" i="11"/>
  <c r="G612" i="11"/>
  <c r="G613" i="11"/>
  <c r="G614" i="11"/>
  <c r="G615" i="11"/>
  <c r="G616" i="11"/>
  <c r="G617" i="11"/>
  <c r="G618" i="11"/>
  <c r="G619" i="11"/>
  <c r="G620" i="11"/>
  <c r="G621" i="11"/>
  <c r="G622" i="11"/>
  <c r="G623" i="11"/>
  <c r="G624" i="11"/>
  <c r="G625" i="11"/>
  <c r="G626" i="11"/>
  <c r="G627" i="11"/>
  <c r="G628" i="11"/>
  <c r="G629" i="11"/>
  <c r="G630" i="11"/>
  <c r="G631" i="11"/>
  <c r="G632" i="11"/>
  <c r="G633" i="11"/>
  <c r="G634" i="11"/>
  <c r="G635" i="11"/>
  <c r="G636" i="11"/>
  <c r="G637" i="11"/>
  <c r="G638" i="11"/>
  <c r="G639" i="11"/>
  <c r="G640" i="11"/>
  <c r="G641" i="11"/>
  <c r="G642" i="11"/>
  <c r="G643" i="11"/>
  <c r="G644" i="11"/>
  <c r="G645" i="11"/>
  <c r="G646" i="11"/>
  <c r="G647" i="11"/>
  <c r="G648" i="11"/>
  <c r="G649" i="11"/>
  <c r="G650" i="11"/>
  <c r="G651" i="11"/>
  <c r="G652" i="11"/>
  <c r="G653" i="11"/>
  <c r="G654" i="11"/>
  <c r="G655" i="11"/>
  <c r="G656" i="11"/>
  <c r="G657" i="11"/>
  <c r="G658" i="11"/>
  <c r="G659" i="11"/>
  <c r="G660" i="11"/>
  <c r="G661" i="11"/>
  <c r="G662" i="11"/>
  <c r="G663" i="11"/>
  <c r="G664" i="11"/>
  <c r="G665" i="11"/>
  <c r="G666" i="11"/>
  <c r="G667" i="11"/>
  <c r="G668" i="11"/>
  <c r="G669" i="11"/>
  <c r="G670" i="11"/>
  <c r="G671" i="11"/>
  <c r="G672" i="11"/>
  <c r="G673" i="11"/>
  <c r="G674" i="11"/>
  <c r="G675" i="11"/>
  <c r="G676" i="11"/>
  <c r="G677" i="11"/>
  <c r="G678" i="11"/>
  <c r="G679" i="11"/>
  <c r="G680" i="11"/>
  <c r="G681" i="11"/>
  <c r="G682" i="11"/>
  <c r="G683" i="11"/>
  <c r="G684" i="11"/>
  <c r="G685" i="11"/>
  <c r="G686" i="11"/>
  <c r="G687" i="11"/>
  <c r="G688" i="11"/>
  <c r="G689" i="11"/>
  <c r="G690" i="11"/>
  <c r="G691" i="11"/>
  <c r="G692" i="11"/>
  <c r="G693" i="11"/>
  <c r="G694" i="11"/>
  <c r="G695" i="11"/>
  <c r="G696" i="11"/>
  <c r="G697" i="11"/>
  <c r="G698" i="11"/>
  <c r="G699" i="11"/>
  <c r="G700" i="11"/>
  <c r="G701" i="11"/>
  <c r="G702" i="11"/>
  <c r="G703" i="11"/>
  <c r="G704" i="11"/>
  <c r="G705" i="11"/>
  <c r="G706" i="11"/>
  <c r="G707" i="11"/>
  <c r="G708" i="11"/>
  <c r="G709" i="11"/>
  <c r="G710" i="11"/>
  <c r="G711" i="11"/>
  <c r="G712" i="11"/>
  <c r="G713" i="11"/>
  <c r="G714" i="11"/>
  <c r="G715" i="11"/>
  <c r="G716" i="11"/>
  <c r="G717" i="11"/>
  <c r="G718" i="11"/>
  <c r="G719" i="11"/>
  <c r="G720" i="11"/>
  <c r="G721" i="11"/>
  <c r="G722" i="11"/>
  <c r="G723" i="11"/>
  <c r="G724" i="11"/>
  <c r="G725" i="11"/>
  <c r="G726" i="11"/>
  <c r="G727" i="11"/>
  <c r="G728" i="11"/>
  <c r="G729" i="11"/>
  <c r="G730" i="11"/>
  <c r="G731" i="11"/>
  <c r="G732" i="11"/>
  <c r="G733" i="11"/>
  <c r="G734" i="11"/>
  <c r="G735" i="11"/>
  <c r="G736" i="11"/>
  <c r="G737" i="11"/>
  <c r="G738" i="11"/>
  <c r="G739" i="11"/>
  <c r="G740" i="11"/>
  <c r="G741" i="11"/>
  <c r="G742" i="11"/>
  <c r="G743" i="11"/>
  <c r="G744" i="11"/>
  <c r="G745" i="11"/>
  <c r="G746" i="11"/>
  <c r="G747" i="11"/>
  <c r="G748" i="11"/>
  <c r="G749" i="11"/>
  <c r="G750" i="11"/>
  <c r="G751" i="11"/>
  <c r="G752" i="11"/>
  <c r="G753" i="11"/>
  <c r="G754" i="11"/>
  <c r="G755" i="11"/>
  <c r="G756" i="11"/>
  <c r="G757" i="11"/>
  <c r="G758" i="11"/>
  <c r="G759" i="11"/>
  <c r="G760" i="11"/>
  <c r="G761" i="11"/>
  <c r="G762" i="11"/>
  <c r="G763" i="11"/>
  <c r="G764" i="11"/>
  <c r="G765" i="11"/>
  <c r="G766" i="11"/>
  <c r="G767" i="11"/>
  <c r="G768" i="11"/>
  <c r="G769" i="11"/>
  <c r="G770" i="11"/>
  <c r="G771" i="11"/>
  <c r="G772" i="11"/>
  <c r="G773" i="11"/>
  <c r="G774" i="11"/>
  <c r="G775" i="11"/>
  <c r="G776" i="11"/>
  <c r="G777" i="11"/>
  <c r="G778" i="11"/>
  <c r="G779" i="11"/>
  <c r="G780" i="11"/>
  <c r="G781" i="11"/>
  <c r="G782" i="11"/>
  <c r="G783" i="11"/>
  <c r="G784" i="11"/>
  <c r="G785" i="11"/>
  <c r="G786" i="11"/>
  <c r="G787" i="11"/>
  <c r="G788" i="11"/>
  <c r="G789" i="11"/>
  <c r="G790" i="11"/>
  <c r="G791" i="11"/>
  <c r="G792" i="11"/>
  <c r="G793" i="11"/>
  <c r="G794" i="11"/>
  <c r="G795" i="11"/>
  <c r="G796" i="11"/>
  <c r="G797" i="11"/>
  <c r="G798" i="11"/>
  <c r="G799" i="11"/>
  <c r="G800" i="11"/>
  <c r="G801" i="11"/>
  <c r="G802" i="11"/>
  <c r="G803" i="11"/>
  <c r="G804" i="11"/>
  <c r="G805" i="11"/>
  <c r="G806" i="11"/>
  <c r="G807" i="11"/>
  <c r="G808" i="11"/>
  <c r="G809" i="11"/>
  <c r="G810" i="11"/>
  <c r="G811" i="11"/>
  <c r="G812" i="11"/>
  <c r="G813" i="11"/>
  <c r="G814" i="11"/>
  <c r="G815" i="11"/>
  <c r="G816" i="11"/>
  <c r="G817" i="11"/>
  <c r="G818" i="11"/>
  <c r="G819" i="11"/>
  <c r="G820" i="11"/>
  <c r="G821" i="11"/>
  <c r="G822" i="11"/>
  <c r="G823" i="11"/>
  <c r="G824" i="11"/>
  <c r="G825" i="11"/>
  <c r="G826" i="11"/>
  <c r="G827" i="11"/>
  <c r="G828" i="11"/>
  <c r="G829" i="11"/>
  <c r="G830" i="11"/>
  <c r="G831" i="11"/>
  <c r="G832" i="11"/>
  <c r="G833" i="11"/>
  <c r="G834" i="11"/>
  <c r="G835" i="11"/>
  <c r="G836" i="11"/>
  <c r="G837" i="11"/>
  <c r="G838" i="11"/>
  <c r="G839" i="11"/>
  <c r="G840" i="11"/>
  <c r="G841" i="11"/>
  <c r="G842" i="11"/>
  <c r="G843" i="11"/>
  <c r="G844" i="11"/>
  <c r="G845" i="11"/>
  <c r="G846" i="11"/>
  <c r="G847" i="11"/>
  <c r="G848" i="11"/>
  <c r="G849" i="11"/>
  <c r="G850" i="11"/>
  <c r="G851" i="11"/>
  <c r="G852" i="11"/>
  <c r="G853" i="11"/>
  <c r="G854" i="11"/>
  <c r="G855" i="11"/>
  <c r="G856" i="11"/>
  <c r="G857" i="11"/>
  <c r="G858" i="11"/>
  <c r="G859" i="11"/>
  <c r="G860" i="11"/>
  <c r="G861" i="11"/>
  <c r="G862" i="11"/>
  <c r="G863" i="11"/>
  <c r="G864" i="11"/>
  <c r="G865" i="11"/>
  <c r="G866" i="11"/>
  <c r="G867" i="11"/>
  <c r="G868" i="11"/>
  <c r="G869" i="11"/>
  <c r="G870" i="11"/>
  <c r="G871" i="11"/>
  <c r="G872" i="11"/>
  <c r="G873" i="11"/>
  <c r="G874" i="11"/>
  <c r="G875" i="11"/>
  <c r="G876" i="11"/>
  <c r="G877" i="11"/>
  <c r="G878" i="11"/>
  <c r="G879" i="11"/>
  <c r="G880" i="11"/>
  <c r="G881" i="11"/>
  <c r="G882" i="11"/>
  <c r="G883" i="11"/>
  <c r="G884" i="11"/>
  <c r="G885" i="11"/>
  <c r="G886" i="11"/>
  <c r="G887" i="11"/>
  <c r="G888" i="11"/>
  <c r="G889" i="11"/>
  <c r="G890" i="11"/>
  <c r="G891" i="11"/>
  <c r="G892" i="11"/>
  <c r="G893" i="11"/>
  <c r="G894" i="11"/>
  <c r="G895" i="11"/>
  <c r="G896" i="11"/>
  <c r="G897" i="11"/>
  <c r="G898" i="11"/>
  <c r="G899" i="11"/>
  <c r="G900" i="11"/>
  <c r="G901" i="11"/>
  <c r="G902" i="11"/>
  <c r="G903" i="11"/>
  <c r="G904" i="11"/>
  <c r="G905" i="11"/>
  <c r="G906" i="11"/>
  <c r="G907" i="11"/>
  <c r="G908" i="11"/>
  <c r="G909" i="11"/>
  <c r="G910" i="11"/>
  <c r="G911" i="11"/>
  <c r="G912" i="11"/>
  <c r="G913" i="11"/>
  <c r="G914" i="11"/>
  <c r="G915" i="11"/>
  <c r="G916" i="11"/>
  <c r="G917" i="11"/>
  <c r="G918" i="11"/>
  <c r="G919" i="11"/>
  <c r="G920" i="11"/>
  <c r="G921" i="11"/>
  <c r="G922" i="11"/>
  <c r="G923" i="11"/>
  <c r="G924" i="11"/>
  <c r="G925" i="11"/>
  <c r="G926" i="11"/>
  <c r="G927" i="11"/>
  <c r="G928" i="11"/>
  <c r="G929" i="11"/>
  <c r="G930" i="11"/>
  <c r="G931" i="11"/>
  <c r="G932" i="11"/>
  <c r="G933" i="11"/>
  <c r="G934" i="11"/>
  <c r="G935" i="11"/>
  <c r="G936" i="11"/>
  <c r="G937" i="11"/>
  <c r="G938" i="11"/>
  <c r="G939" i="11"/>
  <c r="G940" i="11"/>
  <c r="G941" i="11"/>
  <c r="G942" i="11"/>
  <c r="G943" i="11"/>
  <c r="G944" i="11"/>
  <c r="G945" i="11"/>
  <c r="G946" i="11"/>
  <c r="G947" i="11"/>
  <c r="G948" i="11"/>
  <c r="G949" i="11"/>
  <c r="G950" i="11"/>
  <c r="G951" i="11"/>
  <c r="G952" i="11"/>
  <c r="G953" i="11"/>
  <c r="G954" i="11"/>
  <c r="G955" i="11"/>
  <c r="G956" i="11"/>
  <c r="G957" i="11"/>
  <c r="G958" i="11"/>
  <c r="G959" i="11"/>
  <c r="G960" i="11"/>
  <c r="G961" i="11"/>
  <c r="G962" i="11"/>
  <c r="G963" i="11"/>
  <c r="G964" i="11"/>
  <c r="G965" i="11"/>
  <c r="G966" i="11"/>
  <c r="G967" i="11"/>
  <c r="G968" i="11"/>
  <c r="G969" i="11"/>
  <c r="G970" i="11"/>
  <c r="G971" i="11"/>
  <c r="G972" i="11"/>
  <c r="G973" i="11"/>
  <c r="G974" i="11"/>
  <c r="G975" i="11"/>
  <c r="G976" i="11"/>
  <c r="G977" i="11"/>
  <c r="G978" i="11"/>
  <c r="G979" i="11"/>
  <c r="G980" i="11"/>
  <c r="G981" i="11"/>
  <c r="G982" i="11"/>
  <c r="G983" i="11"/>
  <c r="G984" i="11"/>
  <c r="G985" i="11"/>
  <c r="G986" i="11"/>
  <c r="G987" i="11"/>
  <c r="G988" i="11"/>
  <c r="G989" i="11"/>
  <c r="G990" i="11"/>
  <c r="G991" i="11"/>
  <c r="G992" i="11"/>
  <c r="G993" i="11"/>
  <c r="G994" i="11"/>
  <c r="G995" i="11"/>
  <c r="G996" i="11"/>
  <c r="G997" i="11"/>
  <c r="G998" i="11"/>
  <c r="G999" i="11"/>
  <c r="G1000" i="11"/>
  <c r="G1001" i="11"/>
  <c r="G1002" i="11"/>
  <c r="G1003" i="11"/>
  <c r="G1004" i="11"/>
  <c r="G1005" i="11"/>
  <c r="G1006" i="11"/>
  <c r="G1007" i="11"/>
  <c r="G1008" i="11"/>
  <c r="G1009" i="11"/>
  <c r="G1010" i="11"/>
  <c r="G1011" i="11"/>
  <c r="G1012" i="11"/>
  <c r="G1013" i="11"/>
  <c r="G1014" i="11"/>
  <c r="G1015" i="11"/>
  <c r="G1016" i="11"/>
  <c r="G1017" i="11"/>
  <c r="G1018" i="11"/>
  <c r="G1019" i="11"/>
  <c r="G1020" i="11"/>
  <c r="G1021" i="11"/>
  <c r="G1022" i="11"/>
  <c r="G1023" i="11"/>
  <c r="G1024" i="11"/>
  <c r="G1025" i="11"/>
  <c r="G1026" i="11"/>
  <c r="G1027" i="11"/>
  <c r="G1028" i="11"/>
  <c r="G1029" i="11"/>
  <c r="G1030" i="11"/>
  <c r="G1031" i="11"/>
  <c r="G1032" i="11"/>
  <c r="G1033" i="11"/>
  <c r="G1034" i="11"/>
  <c r="G1035" i="11"/>
  <c r="G1036" i="11"/>
  <c r="G1037" i="11"/>
  <c r="G1038" i="11"/>
  <c r="G1039" i="11"/>
  <c r="G1040" i="11"/>
  <c r="G1041" i="11"/>
  <c r="G1042" i="11"/>
  <c r="G1043" i="11"/>
  <c r="G1044" i="11"/>
  <c r="G1045" i="11"/>
  <c r="G1046" i="11"/>
  <c r="G1047" i="11"/>
  <c r="G1048" i="11"/>
  <c r="G1049" i="11"/>
  <c r="G1050" i="11"/>
  <c r="G1051" i="11"/>
  <c r="G1052" i="11"/>
  <c r="G1053" i="11"/>
  <c r="G1054" i="11"/>
  <c r="G1055" i="11"/>
  <c r="G1056" i="11"/>
  <c r="G1057" i="11"/>
  <c r="G1058" i="11"/>
  <c r="G1059" i="11"/>
  <c r="G1060" i="11"/>
  <c r="G1062" i="11"/>
  <c r="G1063" i="11"/>
  <c r="G1064" i="11"/>
  <c r="G1065" i="11"/>
  <c r="G1066" i="11"/>
  <c r="G1067" i="11"/>
  <c r="G1068" i="11"/>
  <c r="G1069" i="11"/>
  <c r="G1070" i="11"/>
  <c r="G1071" i="11"/>
  <c r="G1072" i="11"/>
  <c r="G1073" i="11"/>
  <c r="G1074" i="11"/>
  <c r="G1075" i="11"/>
  <c r="G1076" i="11"/>
  <c r="G1077" i="11"/>
  <c r="G1078" i="11"/>
  <c r="G1079" i="11"/>
  <c r="G1080" i="11"/>
  <c r="G1081" i="11"/>
  <c r="G1082" i="11"/>
  <c r="G1083" i="11"/>
  <c r="G1084" i="11"/>
  <c r="G1085" i="11"/>
  <c r="G1086" i="11"/>
  <c r="G1087" i="11"/>
  <c r="G1088" i="11"/>
  <c r="G1089" i="11"/>
  <c r="G1090" i="11"/>
  <c r="G1091" i="11"/>
  <c r="G1092" i="11"/>
  <c r="G1093" i="11"/>
  <c r="G1094" i="11"/>
  <c r="G1095" i="11"/>
  <c r="G1096" i="11"/>
  <c r="G1097" i="11"/>
  <c r="G1098" i="11"/>
  <c r="G1099" i="11"/>
  <c r="G1100" i="11"/>
  <c r="G1101" i="11"/>
  <c r="G1102" i="11"/>
  <c r="G1103" i="11"/>
  <c r="G1104" i="11"/>
  <c r="G1105" i="11"/>
  <c r="G1106" i="11"/>
  <c r="G1107" i="11"/>
  <c r="G1108" i="11"/>
  <c r="G1109" i="11"/>
  <c r="G1110" i="11"/>
  <c r="G1111" i="11"/>
  <c r="G1112" i="11"/>
  <c r="G1113" i="11"/>
  <c r="G1114" i="11"/>
  <c r="G1115" i="11"/>
  <c r="G1116" i="11"/>
  <c r="G1117" i="11"/>
  <c r="G1118" i="11"/>
  <c r="G1119" i="11"/>
  <c r="G1120" i="11"/>
  <c r="G1121" i="11"/>
  <c r="G1122" i="11"/>
  <c r="G1123" i="11"/>
  <c r="G1124" i="11"/>
  <c r="G1125" i="11"/>
  <c r="G1126" i="11"/>
  <c r="G1127" i="11"/>
  <c r="G1128" i="11"/>
  <c r="G1129" i="11"/>
  <c r="G1130" i="11"/>
  <c r="G1131" i="11"/>
  <c r="G1132" i="11"/>
  <c r="G1133" i="11"/>
  <c r="G1134" i="11"/>
  <c r="G1135" i="11"/>
  <c r="G1136" i="11"/>
  <c r="G1137" i="11"/>
  <c r="G1138" i="11"/>
  <c r="G1139" i="11"/>
  <c r="G1140" i="11"/>
  <c r="G1141" i="11"/>
  <c r="G1142" i="11"/>
  <c r="G1143" i="11"/>
  <c r="G1144" i="11"/>
  <c r="G1145" i="11"/>
  <c r="G1146" i="11"/>
  <c r="G1147" i="11"/>
  <c r="G1148" i="11"/>
  <c r="G1149" i="11"/>
  <c r="G1150" i="11"/>
  <c r="G1151" i="11"/>
  <c r="G1152" i="11"/>
  <c r="G1153" i="11"/>
  <c r="G1154" i="11"/>
  <c r="G1155" i="11"/>
  <c r="G1156" i="11"/>
  <c r="G1157" i="11"/>
  <c r="G1158" i="11"/>
  <c r="G1159" i="11"/>
  <c r="G1160" i="11"/>
  <c r="G1161" i="11"/>
  <c r="G1162" i="11"/>
  <c r="G1163" i="11"/>
  <c r="G1164" i="11"/>
  <c r="G1165" i="11"/>
  <c r="G1166" i="11"/>
  <c r="G1167" i="11"/>
  <c r="G1168" i="11"/>
  <c r="G1169" i="11"/>
  <c r="G1170" i="11"/>
  <c r="G1171" i="11"/>
  <c r="G1172" i="11"/>
  <c r="G1173" i="11"/>
  <c r="G1174" i="11"/>
  <c r="G1175" i="11"/>
  <c r="G1176" i="11"/>
  <c r="G1177" i="11"/>
  <c r="G1178" i="11"/>
  <c r="G1179" i="11"/>
  <c r="G1180" i="11"/>
  <c r="G1181" i="11"/>
  <c r="G1182" i="11"/>
  <c r="G1183" i="11"/>
  <c r="G1184" i="11"/>
  <c r="G1185" i="11"/>
  <c r="G1186" i="11"/>
  <c r="G1187" i="11"/>
  <c r="G1188" i="11"/>
  <c r="G1189" i="11"/>
  <c r="G1190" i="11"/>
  <c r="G1191" i="11"/>
  <c r="G1192" i="11"/>
  <c r="G1193" i="11"/>
  <c r="G1194" i="11"/>
  <c r="G1195" i="11"/>
  <c r="G1196" i="11"/>
  <c r="G1197" i="11"/>
  <c r="G1198" i="11"/>
  <c r="G1199" i="11"/>
  <c r="G1200" i="11"/>
  <c r="G1201" i="11"/>
  <c r="G1202" i="11"/>
  <c r="G1203" i="11"/>
  <c r="G1204" i="11"/>
  <c r="G1205" i="11"/>
  <c r="G1206" i="11"/>
  <c r="G1207" i="11"/>
  <c r="G1208" i="11"/>
  <c r="G1209" i="11"/>
  <c r="G1210" i="11"/>
  <c r="G1211" i="11"/>
  <c r="G1212" i="11"/>
  <c r="G1213" i="11"/>
  <c r="G1214" i="11"/>
  <c r="G1215" i="11"/>
  <c r="G1216" i="11"/>
  <c r="G1217" i="11"/>
  <c r="G1218" i="11"/>
  <c r="G1219" i="11"/>
  <c r="G1220" i="11"/>
  <c r="G1221" i="11"/>
  <c r="G1222" i="11"/>
  <c r="G1223" i="11"/>
  <c r="G1224" i="11"/>
  <c r="G1225" i="11"/>
  <c r="G1226" i="11"/>
  <c r="G1227" i="11"/>
  <c r="G1228" i="11"/>
  <c r="G1229" i="11"/>
  <c r="G1230" i="11"/>
  <c r="G1231" i="11"/>
  <c r="G1232" i="11"/>
  <c r="G1233" i="11"/>
  <c r="G1234" i="11"/>
  <c r="G1235" i="11"/>
  <c r="G1236" i="11"/>
  <c r="G1237" i="11"/>
  <c r="G1238" i="11"/>
  <c r="G1239" i="11"/>
  <c r="G1240" i="11"/>
  <c r="G1241" i="11"/>
  <c r="G1242" i="11"/>
  <c r="G1243" i="11"/>
  <c r="G1244" i="11"/>
  <c r="G1245" i="11"/>
  <c r="G1246" i="11"/>
  <c r="G1247" i="11"/>
  <c r="G1248" i="11"/>
  <c r="G1249" i="11"/>
  <c r="G1250" i="11"/>
  <c r="G1251" i="11"/>
  <c r="G1252" i="11"/>
  <c r="G1253" i="11"/>
  <c r="G1254" i="11"/>
  <c r="G1255" i="11"/>
  <c r="G1256" i="11"/>
  <c r="G1257" i="11"/>
  <c r="G1258" i="11"/>
  <c r="G1259" i="11"/>
  <c r="G1260" i="11"/>
  <c r="G1261" i="11"/>
  <c r="G1262" i="11"/>
  <c r="G1263" i="11"/>
  <c r="G1264" i="11"/>
  <c r="G1265" i="11"/>
  <c r="G1266" i="11"/>
  <c r="G1267" i="11"/>
  <c r="G1268" i="11"/>
  <c r="G1269" i="11"/>
  <c r="G1270" i="11"/>
  <c r="G1271" i="11"/>
  <c r="G1272" i="11"/>
  <c r="G1273" i="11"/>
  <c r="G1274" i="11"/>
  <c r="G1275" i="11"/>
  <c r="G1276" i="11"/>
  <c r="G1277" i="11"/>
  <c r="G1278" i="11"/>
  <c r="G1279" i="11"/>
  <c r="G1280" i="11"/>
  <c r="G1281" i="11"/>
  <c r="G1282" i="11"/>
  <c r="G1283" i="11"/>
  <c r="G1284" i="11"/>
  <c r="G1285" i="11"/>
  <c r="G1286" i="11"/>
  <c r="G1287" i="11"/>
  <c r="G1288" i="11"/>
  <c r="G1289" i="11"/>
  <c r="G1290" i="11"/>
  <c r="G1291" i="11"/>
  <c r="G1292" i="11"/>
  <c r="G1293" i="11"/>
  <c r="G1294" i="11"/>
  <c r="G1295" i="11"/>
  <c r="G1296" i="11"/>
  <c r="G1297" i="11"/>
  <c r="G1298" i="11"/>
  <c r="G1299" i="11"/>
  <c r="G1300" i="11"/>
  <c r="G1301" i="11"/>
  <c r="G1302" i="11"/>
  <c r="G1303" i="11"/>
  <c r="G1304" i="11"/>
  <c r="G1305" i="11"/>
  <c r="G1306" i="11"/>
  <c r="G1307" i="11"/>
  <c r="G1308" i="11"/>
  <c r="G1309" i="11"/>
  <c r="G1310" i="11"/>
  <c r="G1311" i="11"/>
  <c r="G1312" i="11"/>
  <c r="G1313" i="11"/>
  <c r="G1314" i="11"/>
  <c r="G1315" i="11"/>
  <c r="G1316" i="11"/>
  <c r="G1317" i="11"/>
  <c r="G1318" i="11"/>
  <c r="G1319" i="11"/>
  <c r="G1320" i="11"/>
  <c r="G1321" i="11"/>
  <c r="G1322" i="11"/>
  <c r="G1323" i="11"/>
  <c r="G1324" i="11"/>
  <c r="G1325" i="11"/>
  <c r="G1326" i="11"/>
  <c r="G1327" i="11"/>
  <c r="G1328" i="11"/>
  <c r="G1329" i="11"/>
  <c r="G1330" i="11"/>
  <c r="G1331" i="11"/>
  <c r="G1332" i="11"/>
  <c r="G1333" i="11"/>
  <c r="G1334" i="11"/>
  <c r="G1335" i="11"/>
  <c r="G1336" i="11"/>
  <c r="G1337" i="11"/>
  <c r="G1338" i="11"/>
  <c r="G1339" i="11"/>
  <c r="G1340" i="11"/>
  <c r="G1341" i="11"/>
  <c r="G1342" i="11"/>
  <c r="G1343" i="11"/>
  <c r="G1344" i="11"/>
  <c r="G1345" i="11"/>
  <c r="G1346" i="11"/>
  <c r="G1347" i="11"/>
  <c r="G1348" i="11"/>
  <c r="G1349" i="11"/>
  <c r="G1350" i="11"/>
  <c r="G1351" i="11"/>
  <c r="G1352" i="11"/>
  <c r="G1353" i="11"/>
  <c r="G1354" i="11"/>
  <c r="G1355" i="11"/>
  <c r="G1356" i="11"/>
  <c r="G1357" i="11"/>
  <c r="G1358" i="11"/>
  <c r="G1359" i="11"/>
  <c r="G1360" i="11"/>
  <c r="G1361" i="11"/>
  <c r="G1362" i="11"/>
  <c r="G1363" i="11"/>
  <c r="G1364" i="11"/>
  <c r="G1365" i="11"/>
  <c r="G1366" i="11"/>
  <c r="G1367" i="11"/>
  <c r="G1368" i="11"/>
  <c r="G1369" i="11"/>
  <c r="G1370" i="11"/>
  <c r="G1371" i="11"/>
  <c r="G1372" i="11"/>
  <c r="G1373" i="11"/>
  <c r="G1374" i="11"/>
  <c r="G1375" i="11"/>
  <c r="G1376" i="11"/>
  <c r="G1377" i="11"/>
  <c r="G1378" i="11"/>
  <c r="G1379" i="11"/>
  <c r="G1380" i="11"/>
  <c r="G1381" i="11"/>
  <c r="G1382" i="11"/>
  <c r="G1383" i="11"/>
  <c r="G1384" i="11"/>
  <c r="G1385" i="11"/>
  <c r="G1386" i="11"/>
  <c r="G1387" i="11"/>
  <c r="G1388" i="11"/>
  <c r="G1389" i="11"/>
  <c r="G1390" i="11"/>
  <c r="G1391" i="11"/>
  <c r="G1392" i="11"/>
  <c r="G1393" i="11"/>
  <c r="G1394" i="11"/>
  <c r="G1395" i="11"/>
  <c r="G1396" i="11"/>
  <c r="G1397" i="11"/>
  <c r="G1398" i="11"/>
  <c r="G1399" i="11"/>
  <c r="G1400" i="11"/>
  <c r="G1401" i="11"/>
  <c r="G1402" i="11"/>
  <c r="G1403" i="11"/>
  <c r="G1404" i="11"/>
  <c r="G1405" i="11"/>
  <c r="G1406" i="11"/>
  <c r="G1407" i="11"/>
  <c r="G1408" i="11"/>
  <c r="G1409" i="11"/>
  <c r="G1410" i="11"/>
  <c r="G1411" i="11"/>
  <c r="G1412" i="11"/>
  <c r="G1413" i="11"/>
  <c r="G1414" i="11"/>
  <c r="G1415" i="11"/>
  <c r="G1416" i="11"/>
  <c r="G1417" i="11"/>
  <c r="G1418" i="11"/>
  <c r="G1419" i="11"/>
  <c r="G1420" i="11"/>
  <c r="G1421" i="11"/>
  <c r="G1422" i="11"/>
  <c r="G1423" i="11"/>
  <c r="G1424" i="11"/>
  <c r="G1425" i="11"/>
  <c r="G1426" i="11"/>
  <c r="G1427" i="11"/>
  <c r="G1428" i="11"/>
  <c r="G1429" i="11"/>
  <c r="G1430" i="11"/>
  <c r="G1431" i="11"/>
  <c r="G1432" i="11"/>
  <c r="G1433" i="11"/>
  <c r="G1434" i="11"/>
  <c r="G1435" i="11"/>
  <c r="G1436" i="11"/>
  <c r="G1437" i="11"/>
  <c r="G1438" i="11"/>
  <c r="G1439" i="11"/>
  <c r="G1440" i="11"/>
  <c r="G1441" i="11"/>
  <c r="G1442" i="11"/>
  <c r="G1443" i="11"/>
  <c r="G1444" i="11"/>
  <c r="G1445" i="11"/>
  <c r="G1446" i="11"/>
  <c r="G1447" i="11"/>
  <c r="G1448" i="11"/>
  <c r="G1449" i="11"/>
  <c r="G1450" i="11"/>
  <c r="G1451" i="11"/>
  <c r="G1452" i="11"/>
  <c r="G1453" i="11"/>
  <c r="G1454" i="11"/>
  <c r="G1455" i="11"/>
  <c r="G1456" i="11"/>
  <c r="G1457" i="11"/>
  <c r="G1458" i="11"/>
  <c r="G1459" i="11"/>
  <c r="G1460" i="11"/>
  <c r="G1461" i="11"/>
  <c r="G1462" i="11"/>
  <c r="G1463" i="11"/>
  <c r="G1464" i="11"/>
  <c r="G1465" i="11"/>
  <c r="G1466" i="11"/>
  <c r="G1467" i="11"/>
  <c r="G1468" i="11"/>
  <c r="G1469" i="11"/>
  <c r="G1470" i="11"/>
  <c r="G1471" i="11"/>
  <c r="G1472" i="11"/>
  <c r="G1473" i="11"/>
  <c r="G1474" i="11"/>
  <c r="G1475" i="11"/>
  <c r="G1476" i="11"/>
  <c r="G1477" i="11"/>
  <c r="G1478" i="11"/>
  <c r="G1479" i="11"/>
  <c r="G1480" i="11"/>
  <c r="G1481" i="11"/>
  <c r="G1482" i="11"/>
  <c r="G1483" i="11"/>
  <c r="G1484" i="11"/>
  <c r="G1485" i="11"/>
  <c r="G1486" i="11"/>
  <c r="G1487" i="11"/>
  <c r="G1488" i="11"/>
  <c r="G1489" i="11"/>
  <c r="G1490" i="11"/>
  <c r="G1491" i="11"/>
  <c r="G1492" i="11"/>
  <c r="G1493" i="11"/>
  <c r="G1494" i="11"/>
  <c r="G1495" i="11"/>
  <c r="G1496" i="11"/>
  <c r="G1497" i="11"/>
  <c r="G1498" i="11"/>
  <c r="G1499" i="11"/>
  <c r="G1500" i="11"/>
  <c r="G1501" i="11"/>
  <c r="G1502" i="11"/>
  <c r="G1503" i="11"/>
  <c r="G1504" i="11"/>
  <c r="G1505" i="11"/>
  <c r="G1506" i="11"/>
  <c r="G1507" i="11"/>
  <c r="G1508" i="11"/>
  <c r="G1509" i="11"/>
  <c r="G1510" i="11"/>
  <c r="G1511" i="11"/>
  <c r="G1512" i="11"/>
  <c r="G1513" i="11"/>
  <c r="G1514" i="11"/>
  <c r="G1515" i="11"/>
  <c r="G1516" i="11"/>
  <c r="G1517" i="11"/>
  <c r="G1518" i="11"/>
  <c r="G1519" i="11"/>
  <c r="G1520" i="11"/>
  <c r="G1521" i="11"/>
  <c r="G1522" i="11"/>
  <c r="G1523" i="11"/>
  <c r="G1524" i="11"/>
  <c r="G1525" i="11"/>
  <c r="G1526" i="11"/>
  <c r="G1527" i="11"/>
  <c r="G1528" i="11"/>
  <c r="G1529" i="11"/>
  <c r="G1530" i="11"/>
  <c r="G1531" i="11"/>
  <c r="G1532" i="11"/>
  <c r="G1533" i="11"/>
  <c r="G1534" i="11"/>
  <c r="G1535" i="11"/>
  <c r="G1536" i="11"/>
  <c r="G1537" i="11"/>
  <c r="G1538" i="11"/>
  <c r="G1539" i="11"/>
  <c r="G1540" i="11"/>
  <c r="G1541" i="11"/>
  <c r="G1542" i="11"/>
  <c r="G1543" i="11"/>
  <c r="G1544" i="11"/>
  <c r="G1545" i="11"/>
  <c r="G1546" i="11"/>
  <c r="G1547" i="11"/>
  <c r="G1548" i="11"/>
  <c r="G1549" i="11"/>
  <c r="G1550" i="11"/>
  <c r="G1551" i="11"/>
  <c r="G1552" i="11"/>
  <c r="G1553" i="11"/>
  <c r="G1554" i="11"/>
  <c r="G1555" i="11"/>
  <c r="G1556" i="11"/>
  <c r="G1557" i="11"/>
  <c r="G1558" i="11"/>
  <c r="G1559" i="11"/>
  <c r="G1560" i="11"/>
  <c r="G1561" i="11"/>
  <c r="G1562" i="11"/>
  <c r="G1563" i="11"/>
  <c r="G1564" i="11"/>
  <c r="G1565" i="11"/>
  <c r="G1566" i="11"/>
  <c r="G1567" i="11"/>
  <c r="G1568" i="11"/>
  <c r="G1569" i="11"/>
  <c r="G1570" i="11"/>
  <c r="G1571" i="11"/>
  <c r="G1572" i="11"/>
  <c r="G1573" i="11"/>
  <c r="G1574" i="11"/>
  <c r="G1575" i="11"/>
  <c r="G1576" i="11"/>
  <c r="G1577" i="11"/>
  <c r="G1578" i="11"/>
  <c r="G1579" i="11"/>
  <c r="G1580" i="11"/>
  <c r="G1581" i="11"/>
  <c r="G1582" i="11"/>
  <c r="G1583" i="11"/>
  <c r="G1584" i="11"/>
  <c r="G1585" i="11"/>
  <c r="G1586" i="11"/>
  <c r="G1587" i="11"/>
  <c r="G1588" i="11"/>
  <c r="G1589" i="11"/>
  <c r="G1590" i="11"/>
  <c r="G1591" i="11"/>
  <c r="G1592" i="11"/>
  <c r="G1593" i="11"/>
  <c r="G1594" i="11"/>
  <c r="G1595" i="11"/>
  <c r="G1596" i="11"/>
  <c r="G1597" i="11"/>
  <c r="G1598" i="11"/>
  <c r="G1599" i="11"/>
  <c r="G1600" i="11"/>
  <c r="G1601" i="11"/>
  <c r="G1602" i="11"/>
  <c r="G1603" i="11"/>
  <c r="G1604" i="11"/>
  <c r="G1605" i="11"/>
  <c r="G1606" i="11"/>
  <c r="G1607" i="11"/>
  <c r="G1608" i="11"/>
  <c r="G1609" i="11"/>
  <c r="G1610" i="11"/>
  <c r="G1611" i="11"/>
  <c r="G1612" i="11"/>
  <c r="G1613" i="11"/>
  <c r="G1614" i="11"/>
  <c r="G1615" i="11"/>
  <c r="G1616" i="11"/>
  <c r="G1617" i="11"/>
  <c r="G1618" i="11"/>
  <c r="G1619" i="11"/>
  <c r="G1620" i="11"/>
  <c r="G1621" i="11"/>
  <c r="G1622" i="11"/>
  <c r="G1623" i="11"/>
  <c r="G1624" i="11"/>
  <c r="G1625" i="11"/>
  <c r="G1626" i="11"/>
  <c r="G1627" i="11"/>
  <c r="G1628" i="11"/>
  <c r="G1629" i="11"/>
  <c r="G1630" i="11"/>
  <c r="G1631" i="11"/>
  <c r="G1632" i="11"/>
  <c r="G1633" i="11"/>
  <c r="G1634" i="11"/>
  <c r="G1635" i="11"/>
  <c r="G1636" i="11"/>
  <c r="G1637" i="11"/>
  <c r="G1638" i="11"/>
  <c r="G1639" i="11"/>
  <c r="G1640" i="11"/>
  <c r="G1641" i="11"/>
  <c r="G1642" i="11"/>
  <c r="G1643" i="11"/>
  <c r="G1644" i="11"/>
  <c r="G1645" i="11"/>
  <c r="G1646" i="11"/>
  <c r="G1647" i="11"/>
  <c r="G1648" i="11"/>
  <c r="G1649" i="11"/>
  <c r="G1650" i="11"/>
  <c r="G1651" i="11"/>
  <c r="G1652" i="11"/>
  <c r="G1653" i="11"/>
  <c r="G1654" i="11"/>
  <c r="G1655" i="11"/>
  <c r="G1656" i="11"/>
  <c r="G1657" i="11"/>
  <c r="G1658" i="11"/>
  <c r="G1659" i="11"/>
  <c r="G1660" i="11"/>
  <c r="G1661" i="11"/>
  <c r="G1662" i="11"/>
  <c r="G1663" i="11"/>
  <c r="G1664" i="11"/>
  <c r="G1665" i="11"/>
  <c r="G1666" i="11"/>
  <c r="G1667" i="11"/>
  <c r="G1668" i="11"/>
  <c r="G1669" i="11"/>
  <c r="G1670" i="11"/>
  <c r="G1671" i="11"/>
  <c r="G1672" i="11"/>
  <c r="G1673" i="11"/>
  <c r="G1674" i="11"/>
  <c r="G1675" i="11"/>
  <c r="G1676" i="11"/>
  <c r="G1677" i="11"/>
  <c r="G1678" i="11"/>
  <c r="G1679" i="11"/>
  <c r="G1680" i="11"/>
  <c r="G1681" i="11"/>
  <c r="G1682" i="11"/>
  <c r="G1683" i="11"/>
  <c r="G1684" i="11"/>
  <c r="G1685" i="11"/>
  <c r="G1686" i="11"/>
  <c r="G1687" i="11"/>
  <c r="G1688" i="11"/>
  <c r="G1689" i="11"/>
  <c r="G1690" i="11"/>
  <c r="G1691" i="11"/>
  <c r="G1692" i="11"/>
  <c r="G1693" i="11"/>
  <c r="G1694" i="11"/>
  <c r="G1695" i="11"/>
  <c r="G1696" i="11"/>
  <c r="G1697" i="11"/>
  <c r="G1698" i="11"/>
  <c r="G1699" i="11"/>
  <c r="G1700" i="11"/>
  <c r="G1701" i="11"/>
  <c r="G1702" i="11"/>
  <c r="G1703" i="11"/>
  <c r="G1704" i="11"/>
  <c r="G1705" i="11"/>
  <c r="G1706" i="11"/>
  <c r="G1707" i="11"/>
  <c r="G1708" i="11"/>
  <c r="G1709" i="11"/>
  <c r="G1710" i="11"/>
  <c r="G1711" i="11"/>
  <c r="G1712" i="11"/>
  <c r="G1713" i="11"/>
  <c r="G1714" i="11"/>
  <c r="G1715" i="11"/>
  <c r="G1716" i="11"/>
  <c r="G1717" i="11"/>
  <c r="G1718" i="11"/>
  <c r="G1719" i="11"/>
  <c r="G1720" i="11"/>
  <c r="G1721" i="11"/>
  <c r="G1722" i="11"/>
  <c r="G1723" i="11"/>
  <c r="G1724" i="11"/>
  <c r="G1725" i="11"/>
  <c r="G1726" i="11"/>
  <c r="G1727" i="11"/>
  <c r="G1728" i="11"/>
  <c r="G1729" i="11"/>
  <c r="G1730" i="11"/>
  <c r="G1731" i="11"/>
  <c r="G1732" i="11"/>
  <c r="G1733" i="11"/>
  <c r="G1734" i="11"/>
  <c r="G1735" i="11"/>
  <c r="G1736" i="11"/>
  <c r="G1737" i="11"/>
  <c r="G1738" i="11"/>
  <c r="G1739" i="11"/>
  <c r="G1740" i="11"/>
  <c r="G1741" i="11"/>
  <c r="G1742" i="11"/>
  <c r="G1743" i="11"/>
  <c r="G1744" i="11"/>
  <c r="G1745" i="11"/>
  <c r="G1746" i="11"/>
  <c r="G1747" i="11"/>
  <c r="G1748" i="11"/>
  <c r="G1749" i="11"/>
  <c r="G1750" i="11"/>
  <c r="G1751" i="11"/>
  <c r="G1752" i="11"/>
  <c r="G1753" i="11"/>
  <c r="G1754" i="11"/>
  <c r="G1755" i="11"/>
  <c r="G1756" i="11"/>
  <c r="G1757" i="11"/>
  <c r="G1758" i="11"/>
  <c r="G1759" i="11"/>
  <c r="G1760" i="11"/>
  <c r="G1761" i="11"/>
  <c r="G1762" i="11"/>
  <c r="G1763" i="11"/>
  <c r="G1764" i="11"/>
  <c r="G1765" i="11"/>
  <c r="G1766" i="11"/>
  <c r="G1767" i="11"/>
  <c r="G1768" i="11"/>
  <c r="G1769" i="11"/>
  <c r="G1770" i="11"/>
  <c r="G1771" i="11"/>
  <c r="G1772" i="11"/>
  <c r="G1773" i="11"/>
  <c r="G1774" i="11"/>
  <c r="G1775" i="11"/>
  <c r="G1776" i="11"/>
  <c r="G1777" i="11"/>
  <c r="G1778" i="11"/>
  <c r="G1779" i="11"/>
  <c r="G1780" i="11"/>
  <c r="G1781" i="11"/>
  <c r="G1782" i="11"/>
  <c r="G1783" i="11"/>
  <c r="G1784" i="11"/>
  <c r="G1785" i="11"/>
  <c r="G1786" i="11"/>
  <c r="G1787" i="11"/>
  <c r="G1788" i="11"/>
  <c r="G1789" i="11"/>
  <c r="G1790" i="11"/>
  <c r="G1791" i="11"/>
  <c r="G1792" i="11"/>
  <c r="G1793" i="11"/>
  <c r="G1794" i="11"/>
  <c r="G1795" i="11"/>
  <c r="G1796" i="11"/>
  <c r="G1797" i="11"/>
  <c r="G1798" i="11"/>
  <c r="G1799" i="11"/>
  <c r="G1800" i="11"/>
  <c r="G1801" i="11"/>
  <c r="G1802" i="11"/>
  <c r="G1803" i="11"/>
  <c r="G1804" i="11"/>
  <c r="G1805" i="11"/>
  <c r="G1806" i="11"/>
  <c r="G1807" i="11"/>
  <c r="G1808" i="11"/>
  <c r="G1809" i="11"/>
  <c r="G1810" i="11"/>
  <c r="G1811" i="11"/>
  <c r="G1812" i="11"/>
  <c r="G1813" i="11"/>
  <c r="G1814" i="11"/>
  <c r="G1815" i="11"/>
  <c r="G1816" i="11"/>
  <c r="G1817" i="11"/>
  <c r="G1818" i="11"/>
  <c r="G1819" i="11"/>
  <c r="G1820" i="11"/>
  <c r="G1821" i="11"/>
  <c r="G1822" i="11"/>
  <c r="G1823" i="11"/>
  <c r="G1824" i="11"/>
  <c r="G1825" i="11"/>
  <c r="G1826" i="11"/>
  <c r="G1827" i="11"/>
  <c r="G1828" i="11"/>
  <c r="G1829" i="11"/>
  <c r="G1830" i="11"/>
  <c r="G1831" i="11"/>
  <c r="G1832" i="11"/>
  <c r="G1833" i="11"/>
  <c r="G1834" i="11"/>
  <c r="G1835" i="11"/>
  <c r="G1836" i="11"/>
  <c r="G1837" i="11"/>
  <c r="G1838" i="11"/>
  <c r="G1839" i="11"/>
  <c r="G1840" i="11"/>
  <c r="G1841" i="11"/>
  <c r="G1842" i="11"/>
  <c r="G1843" i="11"/>
  <c r="G1844" i="11"/>
  <c r="G1845" i="11"/>
  <c r="G1846" i="11"/>
  <c r="G1847" i="11"/>
  <c r="G1848" i="11"/>
  <c r="G1849" i="11"/>
  <c r="G1850" i="11"/>
  <c r="G1851" i="11"/>
  <c r="G1852" i="11"/>
  <c r="G1853" i="11"/>
  <c r="G1854" i="11"/>
  <c r="G1855" i="11"/>
  <c r="G1856" i="11"/>
  <c r="G1857" i="11"/>
  <c r="G1858" i="11"/>
  <c r="G1859" i="11"/>
  <c r="G1860" i="11"/>
  <c r="G1861" i="11"/>
  <c r="G1862" i="11"/>
  <c r="G1863" i="11"/>
  <c r="G1864" i="11"/>
  <c r="G1865" i="11"/>
  <c r="G1866" i="11"/>
  <c r="G1867" i="11"/>
  <c r="G1868" i="11"/>
  <c r="G1869" i="11"/>
  <c r="G1870" i="11"/>
  <c r="G1871" i="11"/>
  <c r="G1872" i="11"/>
  <c r="G1873" i="11"/>
  <c r="G1874" i="11"/>
  <c r="G1875" i="11"/>
  <c r="G1876" i="11"/>
  <c r="G1877" i="11"/>
  <c r="G1878" i="11"/>
  <c r="G1879" i="11"/>
  <c r="G1880" i="11"/>
  <c r="G1881" i="11"/>
  <c r="G1882" i="11"/>
  <c r="G1883" i="11"/>
  <c r="G1884" i="11"/>
  <c r="G1885" i="11"/>
  <c r="G1886" i="11"/>
  <c r="G1887" i="11"/>
  <c r="G1888" i="11"/>
  <c r="G1889" i="11"/>
  <c r="G1890" i="11"/>
  <c r="G1891" i="11"/>
  <c r="G1892" i="11"/>
  <c r="G1893" i="11"/>
  <c r="G1894" i="11"/>
  <c r="G1895" i="11"/>
  <c r="G1896" i="11"/>
  <c r="G1897" i="11"/>
  <c r="G1898" i="11"/>
  <c r="G1899" i="11"/>
  <c r="G1900" i="11"/>
  <c r="G1901" i="11"/>
  <c r="G1902" i="11"/>
  <c r="G1903" i="11"/>
  <c r="G1904" i="11"/>
  <c r="G1905" i="11"/>
  <c r="G1906" i="11"/>
  <c r="G1907" i="11"/>
  <c r="G1908" i="11"/>
  <c r="G1909" i="11"/>
  <c r="G1910" i="11"/>
  <c r="G1911" i="11"/>
  <c r="G1912" i="11"/>
  <c r="G1913" i="11"/>
  <c r="G1914" i="11"/>
  <c r="G1915" i="11"/>
  <c r="G1916" i="11"/>
  <c r="G1917" i="11"/>
  <c r="G1918" i="11"/>
  <c r="G1919" i="11"/>
  <c r="G1920" i="11"/>
  <c r="G1921" i="11"/>
  <c r="G1922" i="11"/>
  <c r="G1923" i="11"/>
  <c r="G1924" i="11"/>
  <c r="G1925" i="11"/>
  <c r="G1926" i="11"/>
  <c r="G1927" i="11"/>
  <c r="G1928" i="11"/>
  <c r="G1929" i="11"/>
  <c r="G1930" i="11"/>
  <c r="G1931" i="11"/>
  <c r="G1932" i="11"/>
  <c r="G1933" i="11"/>
  <c r="G1934" i="11"/>
  <c r="G1935" i="11"/>
  <c r="G1936" i="11"/>
  <c r="G1937" i="11"/>
  <c r="G1938" i="11"/>
  <c r="G1939" i="11"/>
  <c r="G1940" i="11"/>
  <c r="G1941" i="11"/>
  <c r="G1942" i="11"/>
  <c r="G1943" i="11"/>
  <c r="G1944" i="11"/>
  <c r="G1945" i="11"/>
  <c r="G1946" i="11"/>
  <c r="G1947" i="11"/>
  <c r="G1948" i="11"/>
  <c r="G1949" i="11"/>
  <c r="G1950" i="11"/>
  <c r="G1951" i="11"/>
  <c r="G1952" i="11"/>
  <c r="G1953" i="11"/>
  <c r="G1954" i="11"/>
  <c r="G1955" i="11"/>
  <c r="G1956" i="11"/>
  <c r="G1957" i="11"/>
  <c r="G1958" i="11"/>
  <c r="G1959" i="11"/>
  <c r="G1960" i="11"/>
  <c r="G1961" i="11"/>
  <c r="G1962" i="11"/>
  <c r="G1963" i="11"/>
  <c r="G1964" i="11"/>
  <c r="G1965" i="11"/>
  <c r="G1966" i="11"/>
  <c r="G1967" i="11"/>
  <c r="G1968" i="11"/>
  <c r="G1969" i="11"/>
  <c r="G1970" i="11"/>
  <c r="G1971" i="11"/>
  <c r="G1972" i="11"/>
  <c r="G1973" i="11"/>
  <c r="G1974" i="11"/>
  <c r="G1975" i="11"/>
  <c r="G1976" i="11"/>
  <c r="G1977" i="11"/>
  <c r="G1978" i="11"/>
  <c r="G1979" i="11"/>
  <c r="G1980" i="11"/>
  <c r="G1981" i="11"/>
  <c r="G1982" i="11"/>
  <c r="G1983" i="11"/>
  <c r="G1984" i="11"/>
  <c r="G1985" i="11"/>
  <c r="G1986" i="11"/>
  <c r="G1987" i="11"/>
  <c r="G1988" i="11"/>
  <c r="G1989" i="11"/>
  <c r="G1990" i="11"/>
  <c r="G1991" i="11"/>
  <c r="G1992" i="11"/>
  <c r="G1993" i="11"/>
  <c r="G1994" i="11"/>
  <c r="G1995" i="11"/>
  <c r="G1996" i="11"/>
  <c r="G1997" i="11"/>
  <c r="G1998" i="11"/>
  <c r="G1999" i="11"/>
  <c r="G2000" i="11"/>
  <c r="G2001" i="11"/>
  <c r="G2002" i="11"/>
  <c r="G2003" i="11"/>
  <c r="G2004" i="11"/>
  <c r="G2005" i="11"/>
  <c r="G2006" i="11"/>
  <c r="G2007" i="11"/>
  <c r="G2008" i="11"/>
  <c r="G2009" i="11"/>
  <c r="G2010" i="11"/>
  <c r="G2011" i="11"/>
  <c r="G2012" i="11"/>
  <c r="G2013" i="11"/>
  <c r="G2014" i="11"/>
  <c r="G2015" i="11"/>
  <c r="G2016" i="11"/>
  <c r="G2017" i="11"/>
  <c r="G2018" i="11"/>
  <c r="G2019" i="11"/>
  <c r="G2020" i="11"/>
  <c r="G2021" i="11"/>
  <c r="G2022" i="11"/>
  <c r="G2023" i="11"/>
  <c r="G2024" i="11"/>
  <c r="G2025" i="11"/>
  <c r="G2026" i="11"/>
  <c r="G2027" i="11"/>
  <c r="G2028" i="11"/>
  <c r="G2029" i="11"/>
  <c r="G2030" i="11"/>
  <c r="G2031" i="11"/>
  <c r="G2032" i="11"/>
  <c r="G2033" i="11"/>
  <c r="G2034" i="11"/>
  <c r="G2035" i="11"/>
  <c r="G2036" i="11"/>
  <c r="G2037" i="11"/>
  <c r="G2038" i="11"/>
  <c r="G2039" i="11"/>
  <c r="G2040" i="11"/>
  <c r="G2041" i="11"/>
  <c r="G2042" i="11"/>
  <c r="G2043" i="11"/>
  <c r="G2044" i="11"/>
  <c r="G2045" i="11"/>
  <c r="G2046" i="11"/>
  <c r="G2047" i="11"/>
  <c r="G2048" i="11"/>
  <c r="G2049" i="11"/>
  <c r="G2050" i="11"/>
  <c r="G2051" i="11"/>
  <c r="G2052" i="11"/>
  <c r="G2053" i="11"/>
  <c r="G2054" i="11"/>
  <c r="G2055" i="11"/>
  <c r="G2056" i="11"/>
  <c r="G2057" i="11"/>
  <c r="G2058" i="11"/>
  <c r="G2059" i="11"/>
  <c r="G2060" i="11"/>
  <c r="G2061" i="11"/>
  <c r="G2062" i="11"/>
  <c r="G2063" i="11"/>
  <c r="G2064" i="11"/>
  <c r="G2065" i="11"/>
  <c r="G2066" i="11"/>
  <c r="G2067" i="11"/>
  <c r="G2068" i="11"/>
  <c r="G2069" i="11"/>
  <c r="G2070" i="11"/>
  <c r="G2071" i="11"/>
  <c r="G2072" i="11"/>
  <c r="G2073" i="11"/>
  <c r="G2074" i="11"/>
  <c r="G2075" i="11"/>
  <c r="G2076" i="11"/>
  <c r="G2077" i="11"/>
  <c r="G2078" i="11"/>
  <c r="G2080" i="11"/>
  <c r="G2081" i="11"/>
  <c r="G2082" i="11"/>
  <c r="G2083" i="11"/>
  <c r="G2084" i="11"/>
  <c r="G2085" i="11"/>
  <c r="G2086" i="11"/>
  <c r="G2087" i="11"/>
  <c r="G2088" i="11"/>
  <c r="G2089" i="11"/>
  <c r="G2090" i="11"/>
  <c r="G2091" i="11"/>
  <c r="G2092" i="11"/>
  <c r="G2093" i="11"/>
  <c r="G2094" i="11"/>
  <c r="G2095" i="11"/>
  <c r="G2096" i="11"/>
  <c r="G2097" i="11"/>
  <c r="G2098" i="11"/>
  <c r="G2099" i="11"/>
  <c r="G2100" i="11"/>
  <c r="G2101" i="11"/>
  <c r="G2102" i="11"/>
  <c r="G2103" i="11"/>
  <c r="G2104" i="11"/>
  <c r="G2105" i="11"/>
  <c r="G2106" i="11"/>
  <c r="G2107" i="11"/>
  <c r="G2108" i="11"/>
  <c r="G2109" i="11"/>
  <c r="G2110" i="11"/>
  <c r="G2111" i="11"/>
  <c r="G2112" i="11"/>
  <c r="G2113" i="11"/>
  <c r="G2114" i="11"/>
  <c r="G2115" i="11"/>
  <c r="G2116" i="11"/>
  <c r="G2117" i="11"/>
  <c r="G2118" i="11"/>
  <c r="G2119" i="11"/>
  <c r="G2120" i="11"/>
  <c r="G2121" i="11"/>
  <c r="G2122" i="11"/>
  <c r="G2123" i="11"/>
  <c r="G2124" i="11"/>
  <c r="G2125" i="11"/>
  <c r="G2126" i="11"/>
  <c r="G2127" i="11"/>
  <c r="G2128" i="11"/>
  <c r="G2129" i="11"/>
  <c r="G2130" i="11"/>
  <c r="G2131" i="11"/>
  <c r="G2132" i="11"/>
  <c r="G2133" i="11"/>
  <c r="G2134" i="11"/>
  <c r="G2135" i="11"/>
  <c r="G2136" i="11"/>
  <c r="G2137" i="11"/>
  <c r="G2138" i="11"/>
  <c r="G2139" i="11"/>
  <c r="G2140" i="11"/>
  <c r="G2141" i="11"/>
  <c r="G2142" i="11"/>
  <c r="G2143" i="11"/>
  <c r="G2144" i="11"/>
  <c r="G2145" i="11"/>
  <c r="G2146" i="11"/>
  <c r="G2147" i="11"/>
  <c r="G2148" i="11"/>
  <c r="G2149" i="11"/>
  <c r="G2150" i="11"/>
  <c r="G2151" i="11"/>
  <c r="G2152" i="11"/>
  <c r="G2153" i="11"/>
  <c r="G2154" i="11"/>
  <c r="G2155" i="11"/>
  <c r="G2156" i="11"/>
  <c r="G2157" i="11"/>
  <c r="G2158" i="11"/>
  <c r="G2159" i="11"/>
  <c r="G2160" i="11"/>
  <c r="G2161" i="11"/>
  <c r="G2162" i="11"/>
  <c r="G2163" i="11"/>
  <c r="G2164" i="11"/>
  <c r="G2165" i="11"/>
  <c r="G2166" i="11"/>
  <c r="G2167" i="11"/>
  <c r="G2168" i="11"/>
  <c r="G2169" i="11"/>
  <c r="G2170" i="11"/>
  <c r="G2171" i="11"/>
  <c r="G2172" i="11"/>
  <c r="G2173" i="11"/>
  <c r="G2174" i="11"/>
  <c r="G2175" i="11"/>
  <c r="G2176" i="11"/>
  <c r="G2177" i="11"/>
  <c r="G2178" i="11"/>
  <c r="G2179" i="11"/>
  <c r="G2180" i="11"/>
  <c r="G2181" i="11"/>
  <c r="G2182" i="11"/>
  <c r="G2183" i="11"/>
  <c r="G2184" i="11"/>
  <c r="G2185" i="11"/>
  <c r="G2186" i="11"/>
  <c r="G2187" i="11"/>
  <c r="G2188" i="11"/>
  <c r="G2189" i="11"/>
  <c r="G2190" i="11"/>
  <c r="G2191" i="11"/>
  <c r="G2192" i="11"/>
  <c r="G2193" i="11"/>
  <c r="G2194" i="11"/>
  <c r="G2195" i="11"/>
  <c r="G2196" i="11"/>
  <c r="G2197" i="11"/>
  <c r="G2198" i="11"/>
  <c r="G2199" i="11"/>
  <c r="G2200" i="11"/>
  <c r="G2201" i="11"/>
  <c r="G2202" i="11"/>
  <c r="G2203" i="11"/>
  <c r="G2204" i="11"/>
  <c r="G2205" i="11"/>
  <c r="G2206" i="11"/>
  <c r="G2207" i="11"/>
  <c r="G2208" i="11"/>
  <c r="G2209" i="11"/>
  <c r="G2210" i="11"/>
  <c r="G2211" i="11"/>
  <c r="G2212" i="11"/>
  <c r="G2213" i="11"/>
  <c r="G2214" i="11"/>
  <c r="G2215" i="11"/>
  <c r="G2216" i="11"/>
  <c r="G2217" i="11"/>
  <c r="G2218" i="11"/>
  <c r="G2219" i="11"/>
  <c r="G2220" i="11"/>
  <c r="G2221" i="11"/>
  <c r="G2222" i="11"/>
  <c r="G2223" i="11"/>
  <c r="G2224" i="11"/>
  <c r="G2225" i="11"/>
  <c r="G2226" i="11"/>
  <c r="G2227" i="11"/>
  <c r="G2228" i="11"/>
  <c r="G2229" i="11"/>
  <c r="G2230" i="11"/>
  <c r="G2231" i="11"/>
  <c r="G2232" i="11"/>
  <c r="G2233" i="11"/>
  <c r="G2234" i="11"/>
  <c r="G2235" i="11"/>
  <c r="G2236" i="11"/>
  <c r="G2237" i="11"/>
  <c r="G2238" i="11"/>
  <c r="G2239" i="11"/>
  <c r="G2240" i="11"/>
  <c r="G2241" i="11"/>
  <c r="G2242" i="11"/>
  <c r="G2243" i="11"/>
  <c r="G2244" i="11"/>
  <c r="G2245" i="11"/>
  <c r="G2246" i="11"/>
  <c r="G2247" i="11"/>
  <c r="G2248" i="11"/>
  <c r="G2249" i="11"/>
  <c r="G2250" i="11"/>
  <c r="G2251" i="11"/>
  <c r="G2252" i="11"/>
  <c r="G2253" i="11"/>
  <c r="G2254" i="11"/>
  <c r="G2255" i="11"/>
  <c r="G2256" i="11"/>
  <c r="G2257" i="11"/>
  <c r="G2258" i="11"/>
  <c r="G2259" i="11"/>
  <c r="G2260" i="11"/>
  <c r="G2261" i="11"/>
  <c r="G2262" i="11"/>
  <c r="G2263" i="11"/>
  <c r="G2264" i="11"/>
  <c r="G2265" i="11"/>
  <c r="G2266" i="11"/>
  <c r="G2267" i="11"/>
  <c r="G2268" i="11"/>
  <c r="G2269" i="11"/>
  <c r="G2270" i="11"/>
  <c r="G2271" i="11"/>
  <c r="G2272" i="11"/>
  <c r="G2273" i="11"/>
  <c r="G2274" i="11"/>
  <c r="G2275" i="11"/>
  <c r="G2276" i="11"/>
  <c r="G2277" i="11"/>
  <c r="G2278" i="11"/>
  <c r="G2279" i="11"/>
  <c r="G2280" i="11"/>
  <c r="G2281" i="11"/>
  <c r="G2282" i="11"/>
  <c r="G2283" i="11"/>
  <c r="G2284" i="11"/>
  <c r="G2285" i="11"/>
  <c r="G2286" i="11"/>
  <c r="G2287" i="11"/>
  <c r="G2288" i="11"/>
  <c r="G2289" i="11"/>
  <c r="G2290" i="11"/>
  <c r="G2291" i="11"/>
  <c r="G2292" i="11"/>
  <c r="G2293" i="11"/>
  <c r="G2294" i="11"/>
  <c r="G2295" i="11"/>
  <c r="G2296" i="11"/>
  <c r="G2297" i="11"/>
  <c r="G2298" i="11"/>
  <c r="G2299" i="11"/>
  <c r="G2300" i="11"/>
  <c r="G2301" i="11"/>
  <c r="G2302" i="11"/>
  <c r="G2303" i="11"/>
  <c r="G2304" i="11"/>
  <c r="G2305" i="11"/>
  <c r="G2306" i="11"/>
  <c r="G2307" i="11"/>
  <c r="G2308" i="11"/>
  <c r="G2309" i="11"/>
  <c r="G2310" i="11"/>
  <c r="G2311" i="11"/>
  <c r="G2312" i="11"/>
  <c r="G2313" i="11"/>
  <c r="G2314" i="11"/>
  <c r="G2315" i="11"/>
  <c r="G2316" i="11"/>
  <c r="G2317" i="11"/>
  <c r="G2318" i="11"/>
  <c r="G2319" i="11"/>
  <c r="G2320" i="11"/>
  <c r="G2321" i="11"/>
  <c r="G2322" i="11"/>
  <c r="G2323" i="11"/>
  <c r="G2324" i="11"/>
  <c r="G2325" i="11"/>
  <c r="G2326" i="11"/>
  <c r="G2327" i="11"/>
  <c r="G2328" i="11"/>
  <c r="G2329" i="11"/>
  <c r="G2330" i="11"/>
  <c r="G2331" i="11"/>
  <c r="G2332" i="11"/>
  <c r="G2333" i="11"/>
  <c r="G2334" i="11"/>
  <c r="G2335" i="11"/>
  <c r="G2336" i="11"/>
  <c r="G2337" i="11"/>
  <c r="G2338" i="11"/>
  <c r="G2339" i="11"/>
  <c r="G2340" i="11"/>
  <c r="G2341" i="11"/>
  <c r="G2342" i="11"/>
  <c r="G2343" i="11"/>
  <c r="G2344" i="11"/>
  <c r="G2345" i="11"/>
  <c r="G2346" i="11"/>
  <c r="G2347" i="11"/>
  <c r="G2348" i="11"/>
  <c r="G2349" i="11"/>
  <c r="G2350" i="11"/>
  <c r="G2351" i="11"/>
  <c r="G2352" i="11"/>
  <c r="G2353" i="11"/>
  <c r="G2354" i="11"/>
  <c r="G2355" i="11"/>
  <c r="G2356" i="11"/>
  <c r="G2357" i="11"/>
  <c r="G2358" i="11"/>
  <c r="G2359" i="11"/>
  <c r="G2360" i="11"/>
  <c r="G2361" i="11"/>
  <c r="G2362" i="11"/>
  <c r="G2363" i="11"/>
  <c r="G2364" i="11"/>
  <c r="G2365" i="11"/>
  <c r="G2366" i="11"/>
  <c r="G2367" i="11"/>
  <c r="G2368" i="11"/>
  <c r="G2369" i="11"/>
  <c r="G2370" i="11"/>
  <c r="G2371" i="11"/>
  <c r="G2372" i="11"/>
  <c r="G2373" i="11"/>
  <c r="G2374" i="11"/>
  <c r="G2375" i="11"/>
  <c r="G2376" i="11"/>
  <c r="G2377" i="11"/>
  <c r="G2378" i="11"/>
  <c r="G2379" i="11"/>
  <c r="G2380" i="11"/>
  <c r="G2381" i="11"/>
  <c r="G2382" i="11"/>
  <c r="G2383" i="11"/>
  <c r="G2384" i="11"/>
  <c r="G2385" i="11"/>
  <c r="G2386" i="11"/>
  <c r="G2387" i="11"/>
  <c r="G2388" i="11"/>
  <c r="G2389" i="11"/>
  <c r="G2390" i="11"/>
  <c r="G2391" i="11"/>
  <c r="G2392" i="11"/>
  <c r="G2393" i="11"/>
  <c r="G2394" i="11"/>
  <c r="G2395" i="11"/>
  <c r="G2396" i="11"/>
  <c r="G2397" i="11"/>
  <c r="G2398" i="11"/>
  <c r="G2399" i="11"/>
  <c r="G2400" i="11"/>
  <c r="G2401" i="11"/>
  <c r="G2402" i="11"/>
  <c r="G2403" i="11"/>
  <c r="G2404" i="11"/>
  <c r="G2405" i="11"/>
  <c r="G2406" i="11"/>
  <c r="G2407" i="11"/>
  <c r="G2408" i="11"/>
  <c r="G2409" i="11"/>
  <c r="G2410" i="11"/>
  <c r="G2411" i="11"/>
  <c r="G2412" i="11"/>
  <c r="G2413" i="11"/>
  <c r="G2414" i="11"/>
  <c r="G2415" i="11"/>
  <c r="G2416" i="11"/>
  <c r="G2417" i="11"/>
  <c r="G2418" i="11"/>
  <c r="G2419" i="11"/>
  <c r="G2420" i="11"/>
  <c r="G2421" i="11"/>
  <c r="G2422" i="11"/>
  <c r="G2423" i="11"/>
  <c r="G2424" i="11"/>
  <c r="G2425" i="11"/>
  <c r="G2426" i="11"/>
  <c r="G2427" i="11"/>
  <c r="G2428" i="11"/>
  <c r="G2429" i="11"/>
  <c r="G2430" i="11"/>
  <c r="G2431" i="11"/>
  <c r="G2432" i="11"/>
  <c r="G2433" i="11"/>
  <c r="G2434" i="11"/>
  <c r="G2435" i="11"/>
  <c r="G2436" i="11"/>
  <c r="G2437" i="11"/>
  <c r="G2438" i="11"/>
  <c r="G2439" i="11"/>
  <c r="G2440" i="11"/>
  <c r="G2441" i="11"/>
  <c r="G2442" i="11"/>
  <c r="G2443" i="11"/>
  <c r="G2444" i="11"/>
  <c r="G2445" i="11"/>
  <c r="G2446" i="11"/>
  <c r="G2447" i="11"/>
  <c r="G2448" i="11"/>
  <c r="G2449" i="11"/>
  <c r="G2450" i="11"/>
  <c r="G2451" i="11"/>
  <c r="G2452" i="11"/>
  <c r="G2453" i="11"/>
  <c r="G2454" i="11"/>
  <c r="G2455" i="11"/>
  <c r="G2456" i="11"/>
  <c r="G2457" i="11"/>
  <c r="G2458" i="11"/>
  <c r="G2459" i="11"/>
  <c r="G2460" i="11"/>
  <c r="G2461" i="11"/>
  <c r="G2462" i="11"/>
  <c r="G2463" i="11"/>
  <c r="G2464" i="11"/>
  <c r="G2465" i="11"/>
  <c r="G2466" i="11"/>
  <c r="G2467" i="11"/>
  <c r="G2468" i="11"/>
  <c r="G2469" i="11"/>
  <c r="G2470" i="11"/>
  <c r="G2471" i="11"/>
  <c r="G2472" i="11"/>
  <c r="G2473" i="11"/>
  <c r="G2474" i="11"/>
  <c r="G2475" i="11"/>
  <c r="G2476" i="11"/>
  <c r="G2477" i="11"/>
  <c r="G2478" i="11"/>
  <c r="G2479" i="11"/>
  <c r="G2480" i="11"/>
  <c r="G2481" i="11"/>
  <c r="G2482" i="11"/>
  <c r="G2483" i="11"/>
  <c r="G2484" i="11"/>
  <c r="G2485" i="11"/>
  <c r="G2486" i="11"/>
  <c r="G2487" i="11"/>
  <c r="G2488" i="11"/>
  <c r="G2489" i="11"/>
  <c r="G2490" i="11"/>
  <c r="G2491" i="11"/>
  <c r="G2492" i="11"/>
  <c r="G2493" i="11"/>
  <c r="G2494" i="11"/>
  <c r="G2495" i="11"/>
  <c r="G2496" i="11"/>
  <c r="G2497" i="11"/>
  <c r="G2498" i="11"/>
  <c r="G2499" i="11"/>
  <c r="G2500" i="11"/>
  <c r="G2501" i="11"/>
  <c r="G2502" i="11"/>
  <c r="G2503" i="11"/>
  <c r="G2504" i="11"/>
  <c r="G2505" i="11"/>
  <c r="G2506" i="11"/>
  <c r="G2507" i="11"/>
  <c r="G2508" i="11"/>
  <c r="G2509" i="11"/>
  <c r="G2510" i="11"/>
  <c r="G2511" i="11"/>
  <c r="G2512" i="11"/>
  <c r="G2513" i="11"/>
  <c r="G2514" i="11"/>
  <c r="G2515" i="11"/>
  <c r="G2516" i="11"/>
  <c r="G2517" i="11"/>
  <c r="G2518" i="11"/>
  <c r="G2519" i="11"/>
  <c r="G2520" i="11"/>
  <c r="G2521" i="11"/>
  <c r="G2522" i="11"/>
  <c r="G2523" i="11"/>
  <c r="G2524" i="11"/>
  <c r="G2525" i="11"/>
  <c r="G2526" i="11"/>
  <c r="G2527" i="11"/>
  <c r="G2528" i="11"/>
  <c r="G2529" i="11"/>
  <c r="G2530" i="11"/>
  <c r="G2531" i="11"/>
  <c r="G2532" i="11"/>
  <c r="G2533" i="11"/>
  <c r="G2534" i="11"/>
  <c r="G2535" i="11"/>
  <c r="G2536" i="11"/>
  <c r="G2537" i="11"/>
  <c r="G2538" i="11"/>
  <c r="G2539" i="11"/>
  <c r="G2540" i="11"/>
  <c r="G2541" i="11"/>
  <c r="G2542" i="11"/>
  <c r="G2543" i="11"/>
  <c r="G2544" i="11"/>
  <c r="G2545" i="11"/>
  <c r="G2546" i="11"/>
  <c r="G2547" i="11"/>
  <c r="G2548" i="11"/>
  <c r="G2549" i="11"/>
  <c r="G2550" i="11"/>
  <c r="G2551" i="11"/>
  <c r="G2552" i="11"/>
  <c r="G2553" i="11"/>
  <c r="G2554" i="11"/>
  <c r="G2555" i="11"/>
  <c r="G2556" i="11"/>
  <c r="G2557" i="11"/>
  <c r="G2558" i="11"/>
  <c r="G2559" i="11"/>
  <c r="G2560" i="11"/>
  <c r="G2561" i="11"/>
  <c r="C24" i="3" l="1"/>
  <c r="C32" i="3" s="1"/>
  <c r="C33" i="3" s="1"/>
  <c r="C11" i="3" l="1"/>
  <c r="C16" i="3" s="1"/>
  <c r="C25" i="3" l="1"/>
  <c r="C17" i="3"/>
  <c r="C26" i="3" s="1"/>
  <c r="C13" i="3"/>
  <c r="D26" i="14" l="1"/>
  <c r="B26" i="14"/>
  <c r="B24" i="14"/>
  <c r="B22" i="14"/>
  <c r="F26" i="14" l="1"/>
  <c r="F20" i="14"/>
  <c r="E20" i="14"/>
  <c r="E57" i="14" l="1"/>
  <c r="A501" i="12"/>
  <c r="A502" i="12"/>
  <c r="A23" i="12"/>
  <c r="A24" i="12"/>
  <c r="A25" i="12"/>
  <c r="A26" i="12"/>
  <c r="A27" i="12"/>
  <c r="A28" i="12"/>
  <c r="A29" i="12"/>
  <c r="A30" i="12"/>
  <c r="A31" i="12"/>
  <c r="A32" i="12"/>
  <c r="A33" i="12"/>
  <c r="A34" i="12"/>
  <c r="A35" i="12"/>
  <c r="A36" i="12"/>
  <c r="A37" i="12"/>
  <c r="A38" i="12"/>
  <c r="A39" i="12"/>
  <c r="A40" i="12"/>
  <c r="A41" i="12"/>
  <c r="A42" i="12"/>
  <c r="A43" i="12"/>
  <c r="A44" i="12"/>
  <c r="A45" i="12"/>
  <c r="A46" i="12"/>
  <c r="A47" i="12"/>
  <c r="A48" i="12"/>
  <c r="A49" i="12"/>
  <c r="A50" i="12"/>
  <c r="A51" i="12"/>
  <c r="A52" i="12"/>
  <c r="A53" i="12"/>
  <c r="A54" i="12"/>
  <c r="A55" i="12"/>
  <c r="A56" i="12"/>
  <c r="A57" i="12"/>
  <c r="A58" i="12"/>
  <c r="A59" i="12"/>
  <c r="A60" i="12"/>
  <c r="A61" i="12"/>
  <c r="A62" i="12"/>
  <c r="A63" i="12"/>
  <c r="A64" i="12"/>
  <c r="A65" i="12"/>
  <c r="A66" i="12"/>
  <c r="A67" i="12"/>
  <c r="A68" i="12"/>
  <c r="A69" i="12"/>
  <c r="A70" i="12"/>
  <c r="A71" i="12"/>
  <c r="A72" i="12"/>
  <c r="A73" i="12"/>
  <c r="A74" i="12"/>
  <c r="A75" i="12"/>
  <c r="A76" i="12"/>
  <c r="A77" i="12"/>
  <c r="A78" i="12"/>
  <c r="A79" i="12"/>
  <c r="A80" i="12"/>
  <c r="A81" i="12"/>
  <c r="A82" i="12"/>
  <c r="A83" i="12"/>
  <c r="A84" i="12"/>
  <c r="A85" i="12"/>
  <c r="A86" i="12"/>
  <c r="A87" i="12"/>
  <c r="A88" i="12"/>
  <c r="A89" i="12"/>
  <c r="A90" i="12"/>
  <c r="A91" i="12"/>
  <c r="A92" i="12"/>
  <c r="A93" i="12"/>
  <c r="A94" i="12"/>
  <c r="A95" i="12"/>
  <c r="A96" i="12"/>
  <c r="A97" i="12"/>
  <c r="A98" i="12"/>
  <c r="A99" i="12"/>
  <c r="A100" i="12"/>
  <c r="A101" i="12"/>
  <c r="A102" i="12"/>
  <c r="A103" i="12"/>
  <c r="A104" i="12"/>
  <c r="A105" i="12"/>
  <c r="A106" i="12"/>
  <c r="A107" i="12"/>
  <c r="A108" i="12"/>
  <c r="A109" i="12"/>
  <c r="A110" i="12"/>
  <c r="A111" i="12"/>
  <c r="A112" i="12"/>
  <c r="A113" i="12"/>
  <c r="A114" i="12"/>
  <c r="A115" i="12"/>
  <c r="A116" i="12"/>
  <c r="A117" i="12"/>
  <c r="A118" i="12"/>
  <c r="A119" i="12"/>
  <c r="A120" i="12"/>
  <c r="A121" i="12"/>
  <c r="A122" i="12"/>
  <c r="A123" i="12"/>
  <c r="A124" i="12"/>
  <c r="A125" i="12"/>
  <c r="A126" i="12"/>
  <c r="A127" i="12"/>
  <c r="A128" i="12"/>
  <c r="A129" i="12"/>
  <c r="A130" i="12"/>
  <c r="A131" i="12"/>
  <c r="A132" i="12"/>
  <c r="A133" i="12"/>
  <c r="A134" i="12"/>
  <c r="A135" i="12"/>
  <c r="A136" i="12"/>
  <c r="A137" i="12"/>
  <c r="A138" i="12"/>
  <c r="A139" i="12"/>
  <c r="A140" i="12"/>
  <c r="A141" i="12"/>
  <c r="A142" i="12"/>
  <c r="A143" i="12"/>
  <c r="A144" i="12"/>
  <c r="A145" i="12"/>
  <c r="A146" i="12"/>
  <c r="A147" i="12"/>
  <c r="A148" i="12"/>
  <c r="A149" i="12"/>
  <c r="A150" i="12"/>
  <c r="A151" i="12"/>
  <c r="A152" i="12"/>
  <c r="A153" i="12"/>
  <c r="A154" i="12"/>
  <c r="A155" i="12"/>
  <c r="A156" i="12"/>
  <c r="A157" i="12"/>
  <c r="A158" i="12"/>
  <c r="A159" i="12"/>
  <c r="A160" i="12"/>
  <c r="A161" i="12"/>
  <c r="A162" i="12"/>
  <c r="A163" i="12"/>
  <c r="A164" i="12"/>
  <c r="A165" i="12"/>
  <c r="A166" i="12"/>
  <c r="A167" i="12"/>
  <c r="A168" i="12"/>
  <c r="A169" i="12"/>
  <c r="A170" i="12"/>
  <c r="A171" i="12"/>
  <c r="A172" i="12"/>
  <c r="A173" i="12"/>
  <c r="A174" i="12"/>
  <c r="A175" i="12"/>
  <c r="A176" i="12"/>
  <c r="A177" i="12"/>
  <c r="A178" i="12"/>
  <c r="A179" i="12"/>
  <c r="A180" i="12"/>
  <c r="A181" i="12"/>
  <c r="A182" i="12"/>
  <c r="A183" i="12"/>
  <c r="A184" i="12"/>
  <c r="A185" i="12"/>
  <c r="A186" i="12"/>
  <c r="A187" i="12"/>
  <c r="A188" i="12"/>
  <c r="A189" i="12"/>
  <c r="A190" i="12"/>
  <c r="A191" i="12"/>
  <c r="A192" i="12"/>
  <c r="A193" i="12"/>
  <c r="A194" i="12"/>
  <c r="A195" i="12"/>
  <c r="A196" i="12"/>
  <c r="A197" i="12"/>
  <c r="A198" i="12"/>
  <c r="A199" i="12"/>
  <c r="A200" i="12"/>
  <c r="A201" i="12"/>
  <c r="A202" i="12"/>
  <c r="A203" i="12"/>
  <c r="A204" i="12"/>
  <c r="A205" i="12"/>
  <c r="A206" i="12"/>
  <c r="A207" i="12"/>
  <c r="A208" i="12"/>
  <c r="A209" i="12"/>
  <c r="A210" i="12"/>
  <c r="A211" i="12"/>
  <c r="A212" i="12"/>
  <c r="A213" i="12"/>
  <c r="A214" i="12"/>
  <c r="A215" i="12"/>
  <c r="A216" i="12"/>
  <c r="A217" i="12"/>
  <c r="A218" i="12"/>
  <c r="A219" i="12"/>
  <c r="A220" i="12"/>
  <c r="A221" i="12"/>
  <c r="A222" i="12"/>
  <c r="A223" i="12"/>
  <c r="A224" i="12"/>
  <c r="A225" i="12"/>
  <c r="A226" i="12"/>
  <c r="A227" i="12"/>
  <c r="A228" i="12"/>
  <c r="A229" i="12"/>
  <c r="A230" i="12"/>
  <c r="A231" i="12"/>
  <c r="A232" i="12"/>
  <c r="A233" i="12"/>
  <c r="A234" i="12"/>
  <c r="A235" i="12"/>
  <c r="A236" i="12"/>
  <c r="A237" i="12"/>
  <c r="A238" i="12"/>
  <c r="A239" i="12"/>
  <c r="A240" i="12"/>
  <c r="A241" i="12"/>
  <c r="A242" i="12"/>
  <c r="A243" i="12"/>
  <c r="A244" i="12"/>
  <c r="A245" i="12"/>
  <c r="A246" i="12"/>
  <c r="A247" i="12"/>
  <c r="A248" i="12"/>
  <c r="A249" i="12"/>
  <c r="A250" i="12"/>
  <c r="A251" i="12"/>
  <c r="A252" i="12"/>
  <c r="A253" i="12"/>
  <c r="A254" i="12"/>
  <c r="A255" i="12"/>
  <c r="A256" i="12"/>
  <c r="A257" i="12"/>
  <c r="A258" i="12"/>
  <c r="A259" i="12"/>
  <c r="A260" i="12"/>
  <c r="A261" i="12"/>
  <c r="A262" i="12"/>
  <c r="A263" i="12"/>
  <c r="A264" i="12"/>
  <c r="A265" i="12"/>
  <c r="A266" i="12"/>
  <c r="A267" i="12"/>
  <c r="A268" i="12"/>
  <c r="A269" i="12"/>
  <c r="A270" i="12"/>
  <c r="A271" i="12"/>
  <c r="A272" i="12"/>
  <c r="A273" i="12"/>
  <c r="A274" i="12"/>
  <c r="A275" i="12"/>
  <c r="A276" i="12"/>
  <c r="A277" i="12"/>
  <c r="A278" i="12"/>
  <c r="A279" i="12"/>
  <c r="A280" i="12"/>
  <c r="A281" i="12"/>
  <c r="A282" i="12"/>
  <c r="A283" i="12"/>
  <c r="A284" i="12"/>
  <c r="A285" i="12"/>
  <c r="A286" i="12"/>
  <c r="A287" i="12"/>
  <c r="A288" i="12"/>
  <c r="A289" i="12"/>
  <c r="A290" i="12"/>
  <c r="A291" i="12"/>
  <c r="A292" i="12"/>
  <c r="A293" i="12"/>
  <c r="A294" i="12"/>
  <c r="A295" i="12"/>
  <c r="A296" i="12"/>
  <c r="A297" i="12"/>
  <c r="A298" i="12"/>
  <c r="A299" i="12"/>
  <c r="A300" i="12"/>
  <c r="A301" i="12"/>
  <c r="A302" i="12"/>
  <c r="A303" i="12"/>
  <c r="A304" i="12"/>
  <c r="A305" i="12"/>
  <c r="A306" i="12"/>
  <c r="A307" i="12"/>
  <c r="A308" i="12"/>
  <c r="A309" i="12"/>
  <c r="A310" i="12"/>
  <c r="A311" i="12"/>
  <c r="A312" i="12"/>
  <c r="A313" i="12"/>
  <c r="A314" i="12"/>
  <c r="A315" i="12"/>
  <c r="A316" i="12"/>
  <c r="A317" i="12"/>
  <c r="A318" i="12"/>
  <c r="A319" i="12"/>
  <c r="A320" i="12"/>
  <c r="A321" i="12"/>
  <c r="A322" i="12"/>
  <c r="A323" i="12"/>
  <c r="A324" i="12"/>
  <c r="A325" i="12"/>
  <c r="A326" i="12"/>
  <c r="A327" i="12"/>
  <c r="A328" i="12"/>
  <c r="A329" i="12"/>
  <c r="A330" i="12"/>
  <c r="A331" i="12"/>
  <c r="A332" i="12"/>
  <c r="A333" i="12"/>
  <c r="A334" i="12"/>
  <c r="A335" i="12"/>
  <c r="A336" i="12"/>
  <c r="A337" i="12"/>
  <c r="A338" i="12"/>
  <c r="A339" i="12"/>
  <c r="A340" i="12"/>
  <c r="A341" i="12"/>
  <c r="A342" i="12"/>
  <c r="A343" i="12"/>
  <c r="A344" i="12"/>
  <c r="A345" i="12"/>
  <c r="A346" i="12"/>
  <c r="A347" i="12"/>
  <c r="A348" i="12"/>
  <c r="A349" i="12"/>
  <c r="A350" i="12"/>
  <c r="A351" i="12"/>
  <c r="A352" i="12"/>
  <c r="A353" i="12"/>
  <c r="A354" i="12"/>
  <c r="A355" i="12"/>
  <c r="A356" i="12"/>
  <c r="A357" i="12"/>
  <c r="A358" i="12"/>
  <c r="A359" i="12"/>
  <c r="A360" i="12"/>
  <c r="A361" i="12"/>
  <c r="A362" i="12"/>
  <c r="A363" i="12"/>
  <c r="A364" i="12"/>
  <c r="A365" i="12"/>
  <c r="A366" i="12"/>
  <c r="A367" i="12"/>
  <c r="A368" i="12"/>
  <c r="A369" i="12"/>
  <c r="A370" i="12"/>
  <c r="A371" i="12"/>
  <c r="A372" i="12"/>
  <c r="A373" i="12"/>
  <c r="A374" i="12"/>
  <c r="A375" i="12"/>
  <c r="A376" i="12"/>
  <c r="A377" i="12"/>
  <c r="A378" i="12"/>
  <c r="A379" i="12"/>
  <c r="A380" i="12"/>
  <c r="A381" i="12"/>
  <c r="A382" i="12"/>
  <c r="A383" i="12"/>
  <c r="A384" i="12"/>
  <c r="A385" i="12"/>
  <c r="A386" i="12"/>
  <c r="A387" i="12"/>
  <c r="A388" i="12"/>
  <c r="A389" i="12"/>
  <c r="A390" i="12"/>
  <c r="A391" i="12"/>
  <c r="A392" i="12"/>
  <c r="A393" i="12"/>
  <c r="A394" i="12"/>
  <c r="A395" i="12"/>
  <c r="A396" i="12"/>
  <c r="A397" i="12"/>
  <c r="A398" i="12"/>
  <c r="A399" i="12"/>
  <c r="A400" i="12"/>
  <c r="A401" i="12"/>
  <c r="A402" i="12"/>
  <c r="A403" i="12"/>
  <c r="A404" i="12"/>
  <c r="A405" i="12"/>
  <c r="A406" i="12"/>
  <c r="A407" i="12"/>
  <c r="A408" i="12"/>
  <c r="A409" i="12"/>
  <c r="A410" i="12"/>
  <c r="A411" i="12"/>
  <c r="A412" i="12"/>
  <c r="A413" i="12"/>
  <c r="A414" i="12"/>
  <c r="A415" i="12"/>
  <c r="A416" i="12"/>
  <c r="A417" i="12"/>
  <c r="A418" i="12"/>
  <c r="A419" i="12"/>
  <c r="A420" i="12"/>
  <c r="A421" i="12"/>
  <c r="A422" i="12"/>
  <c r="A423" i="12"/>
  <c r="A424" i="12"/>
  <c r="A425" i="12"/>
  <c r="A426" i="12"/>
  <c r="A427" i="12"/>
  <c r="A428" i="12"/>
  <c r="A429" i="12"/>
  <c r="A430" i="12"/>
  <c r="A431" i="12"/>
  <c r="A432" i="12"/>
  <c r="A433" i="12"/>
  <c r="A434" i="12"/>
  <c r="A435" i="12"/>
  <c r="A436" i="12"/>
  <c r="A437" i="12"/>
  <c r="A438" i="12"/>
  <c r="A439" i="12"/>
  <c r="A440" i="12"/>
  <c r="A441" i="12"/>
  <c r="A442" i="12"/>
  <c r="A443" i="12"/>
  <c r="A444" i="12"/>
  <c r="A445" i="12"/>
  <c r="A446" i="12"/>
  <c r="A447" i="12"/>
  <c r="A448" i="12"/>
  <c r="A449" i="12"/>
  <c r="A450" i="12"/>
  <c r="A451" i="12"/>
  <c r="A452" i="12"/>
  <c r="A453" i="12"/>
  <c r="A454" i="12"/>
  <c r="A455" i="12"/>
  <c r="A456" i="12"/>
  <c r="A457" i="12"/>
  <c r="A458" i="12"/>
  <c r="A459" i="12"/>
  <c r="A460" i="12"/>
  <c r="A461" i="12"/>
  <c r="A462" i="12"/>
  <c r="A463" i="12"/>
  <c r="A464" i="12"/>
  <c r="A465" i="12"/>
  <c r="A466" i="12"/>
  <c r="A467" i="12"/>
  <c r="A468" i="12"/>
  <c r="A469" i="12"/>
  <c r="A470" i="12"/>
  <c r="A471" i="12"/>
  <c r="A472" i="12"/>
  <c r="A473" i="12"/>
  <c r="A474" i="12"/>
  <c r="A475" i="12"/>
  <c r="A476" i="12"/>
  <c r="A477" i="12"/>
  <c r="A478" i="12"/>
  <c r="A479" i="12"/>
  <c r="A480" i="12"/>
  <c r="A481" i="12"/>
  <c r="A482" i="12"/>
  <c r="A483" i="12"/>
  <c r="A484" i="12"/>
  <c r="A485" i="12"/>
  <c r="A486" i="12"/>
  <c r="A487" i="12"/>
  <c r="A488" i="12"/>
  <c r="A489" i="12"/>
  <c r="A490" i="12"/>
  <c r="A491" i="12"/>
  <c r="A492" i="12"/>
  <c r="A493" i="12"/>
  <c r="A494" i="12"/>
  <c r="A495" i="12"/>
  <c r="A496" i="12"/>
  <c r="A497" i="12"/>
  <c r="A498" i="12"/>
  <c r="A499" i="12"/>
  <c r="A500" i="12"/>
  <c r="A21" i="12"/>
  <c r="A22" i="12"/>
  <c r="A19" i="12"/>
  <c r="G57" i="14" l="1"/>
  <c r="C37" i="3" l="1"/>
  <c r="F46" i="14"/>
  <c r="G46" i="14" s="1"/>
  <c r="F60" i="14"/>
  <c r="C35" i="3" l="1"/>
  <c r="D37" i="3" s="1"/>
  <c r="A20" i="12"/>
  <c r="A18" i="12"/>
  <c r="A17" i="12"/>
  <c r="A16" i="12"/>
  <c r="A15" i="12"/>
  <c r="A14" i="12"/>
  <c r="A13" i="12"/>
  <c r="A12" i="12"/>
  <c r="A11" i="12"/>
  <c r="A10" i="12"/>
  <c r="A9" i="12"/>
  <c r="A8" i="12"/>
  <c r="A7" i="12"/>
  <c r="A6" i="12"/>
  <c r="A5" i="12"/>
  <c r="A4" i="12"/>
  <c r="A3" i="12"/>
  <c r="C36" i="3" l="1"/>
  <c r="D36" i="3" s="1"/>
  <c r="C39" i="3"/>
  <c r="C38" i="3" s="1"/>
  <c r="A8" i="8" l="1"/>
  <c r="A9" i="8" s="1"/>
  <c r="A10" i="8" s="1"/>
  <c r="A11" i="8" s="1"/>
  <c r="A12" i="8" s="1"/>
  <c r="A13" i="8" s="1"/>
  <c r="A14" i="8" s="1"/>
  <c r="A15" i="8" s="1"/>
  <c r="A16" i="8" s="1"/>
  <c r="A17" i="8" s="1"/>
  <c r="A18" i="8" s="1"/>
  <c r="A19" i="8" s="1"/>
  <c r="A20" i="8" s="1"/>
  <c r="A21" i="8" s="1"/>
  <c r="A22" i="8" s="1"/>
  <c r="A23" i="8" s="1"/>
  <c r="A24" i="8" s="1"/>
  <c r="A25" i="8" s="1"/>
  <c r="A26" i="8" s="1"/>
  <c r="A27" i="8" s="1"/>
  <c r="A28" i="8" s="1"/>
  <c r="A29" i="8" s="1"/>
  <c r="A30" i="8" s="1"/>
  <c r="B15" i="15" l="1"/>
  <c r="A31" i="8"/>
  <c r="A32" i="8" s="1"/>
  <c r="A33" i="8" s="1"/>
  <c r="A34" i="8" s="1"/>
  <c r="A35" i="8" s="1"/>
  <c r="A36" i="8" s="1"/>
  <c r="A37" i="8" s="1"/>
  <c r="A38" i="8" s="1"/>
  <c r="A39" i="8" s="1"/>
  <c r="A40" i="8" s="1"/>
  <c r="A41" i="8" s="1"/>
  <c r="A42" i="8" s="1"/>
  <c r="A43" i="8" s="1"/>
  <c r="A44" i="8" s="1"/>
  <c r="A45" i="8" s="1"/>
  <c r="A46" i="8" s="1"/>
  <c r="A47" i="8" s="1"/>
  <c r="A48" i="8" s="1"/>
  <c r="A49" i="8" s="1"/>
  <c r="A50" i="8" s="1"/>
  <c r="A51" i="8" s="1"/>
  <c r="A52" i="8" s="1"/>
  <c r="A53" i="8" s="1"/>
  <c r="A54" i="8" s="1"/>
  <c r="A55" i="8" s="1"/>
  <c r="A56" i="8" s="1"/>
  <c r="A57" i="8" s="1"/>
  <c r="A58" i="8" s="1"/>
  <c r="A59" i="8" s="1"/>
  <c r="A60" i="8" s="1"/>
  <c r="A61" i="8" s="1"/>
  <c r="A62" i="8" s="1"/>
  <c r="A63" i="8" s="1"/>
  <c r="A64" i="8" s="1"/>
  <c r="A65" i="8" s="1"/>
  <c r="A66" i="8" s="1"/>
  <c r="A67" i="8" s="1"/>
  <c r="A68" i="8" s="1"/>
  <c r="A69" i="8" s="1"/>
  <c r="A70" i="8" s="1"/>
  <c r="A71" i="8" s="1"/>
  <c r="A72" i="8" s="1"/>
  <c r="A73" i="8" s="1"/>
  <c r="A74" i="8" s="1"/>
  <c r="A75" i="8" s="1"/>
  <c r="A76" i="8" s="1"/>
  <c r="A77" i="8" s="1"/>
  <c r="A78" i="8" s="1"/>
  <c r="A79" i="8" s="1"/>
  <c r="A80" i="8" s="1"/>
  <c r="A81" i="8" s="1"/>
  <c r="A82" i="8" s="1"/>
  <c r="A83" i="8" s="1"/>
  <c r="A84" i="8" s="1"/>
  <c r="A85" i="8" s="1"/>
  <c r="A86" i="8" s="1"/>
  <c r="A87" i="8" s="1"/>
  <c r="A88" i="8" s="1"/>
  <c r="A89" i="8" s="1"/>
  <c r="A90" i="8" s="1"/>
  <c r="A91" i="8" s="1"/>
  <c r="A92" i="8" s="1"/>
  <c r="A93" i="8" s="1"/>
  <c r="A94" i="8" s="1"/>
  <c r="A95" i="8" s="1"/>
  <c r="A96" i="8" s="1"/>
  <c r="A97" i="8" s="1"/>
  <c r="A98" i="8" s="1"/>
  <c r="A99" i="8" s="1"/>
  <c r="A100" i="8" s="1"/>
  <c r="A101" i="8" s="1"/>
  <c r="A102" i="8" s="1"/>
  <c r="A103" i="8" s="1"/>
  <c r="A104" i="8" s="1"/>
  <c r="A105" i="8" s="1"/>
  <c r="A106" i="8" s="1"/>
  <c r="A107" i="8" s="1"/>
  <c r="A108" i="8" s="1"/>
  <c r="A109" i="8" s="1"/>
  <c r="A110" i="8" s="1"/>
  <c r="A111" i="8" s="1"/>
  <c r="A112" i="8" s="1"/>
  <c r="A113" i="8" s="1"/>
  <c r="A114" i="8" s="1"/>
  <c r="A115" i="8" s="1"/>
  <c r="A116" i="8" s="1"/>
  <c r="A117" i="8" s="1"/>
  <c r="A118" i="8" s="1"/>
  <c r="A119" i="8" s="1"/>
  <c r="A120" i="8" s="1"/>
  <c r="A121" i="8" s="1"/>
  <c r="A122" i="8" s="1"/>
  <c r="A123" i="8" s="1"/>
  <c r="A124" i="8" s="1"/>
  <c r="A125" i="8" s="1"/>
  <c r="A126" i="8" s="1"/>
  <c r="A127" i="8" s="1"/>
  <c r="A128" i="8" s="1"/>
  <c r="A129" i="8" s="1"/>
  <c r="A130" i="8" s="1"/>
  <c r="A131" i="8" s="1"/>
  <c r="A132" i="8" s="1"/>
  <c r="A133" i="8" s="1"/>
  <c r="A134" i="8" s="1"/>
  <c r="A135" i="8" s="1"/>
  <c r="A136" i="8" s="1"/>
  <c r="A137" i="8" s="1"/>
  <c r="A138" i="8" s="1"/>
  <c r="A139" i="8" s="1"/>
  <c r="A140" i="8" s="1"/>
  <c r="A141" i="8" s="1"/>
  <c r="A142" i="8" s="1"/>
  <c r="A143" i="8" s="1"/>
  <c r="A144" i="8" s="1"/>
  <c r="A145" i="8" s="1"/>
  <c r="A146" i="8" s="1"/>
  <c r="A147" i="8" s="1"/>
  <c r="A148" i="8" s="1"/>
  <c r="A149" i="8" s="1"/>
  <c r="A150" i="8" s="1"/>
  <c r="A151" i="8" s="1"/>
  <c r="A152" i="8" s="1"/>
  <c r="A153" i="8" s="1"/>
  <c r="A154" i="8" s="1"/>
  <c r="A155" i="8" s="1"/>
  <c r="A156" i="8" s="1"/>
  <c r="A157" i="8" s="1"/>
  <c r="A158" i="8" s="1"/>
  <c r="A159" i="8" s="1"/>
  <c r="A160" i="8" s="1"/>
  <c r="A161" i="8" s="1"/>
  <c r="A162" i="8" s="1"/>
  <c r="A163" i="8" s="1"/>
  <c r="A164" i="8" s="1"/>
  <c r="A165" i="8" s="1"/>
  <c r="A166" i="8" s="1"/>
  <c r="A167" i="8" s="1"/>
  <c r="A168" i="8" s="1"/>
  <c r="A169" i="8" s="1"/>
  <c r="A170" i="8" s="1"/>
  <c r="A171" i="8" s="1"/>
  <c r="A172" i="8" s="1"/>
  <c r="A173" i="8" s="1"/>
  <c r="A174" i="8" s="1"/>
  <c r="A175" i="8" s="1"/>
  <c r="A176" i="8" s="1"/>
  <c r="A177" i="8" s="1"/>
  <c r="A178" i="8" s="1"/>
  <c r="A179" i="8" s="1"/>
  <c r="A180" i="8" s="1"/>
  <c r="A181" i="8" s="1"/>
  <c r="A182" i="8" s="1"/>
  <c r="A183" i="8" s="1"/>
  <c r="A184" i="8" s="1"/>
  <c r="A185" i="8" s="1"/>
  <c r="A186" i="8" s="1"/>
  <c r="A187" i="8" s="1"/>
  <c r="A188" i="8" s="1"/>
  <c r="A189" i="8" s="1"/>
  <c r="A190" i="8" s="1"/>
  <c r="A191" i="8" s="1"/>
  <c r="A192" i="8" s="1"/>
  <c r="A193" i="8" s="1"/>
  <c r="A194" i="8" s="1"/>
  <c r="A195" i="8" s="1"/>
  <c r="A196" i="8" s="1"/>
  <c r="A197" i="8" s="1"/>
  <c r="A198" i="8" s="1"/>
  <c r="A199" i="8" s="1"/>
  <c r="A200" i="8" s="1"/>
  <c r="A201" i="8" s="1"/>
  <c r="A202" i="8" s="1"/>
  <c r="A203" i="8" s="1"/>
  <c r="A204" i="8" s="1"/>
  <c r="A205" i="8" s="1"/>
  <c r="A206" i="8" s="1"/>
  <c r="A207" i="8" s="1"/>
  <c r="A208" i="8" s="1"/>
  <c r="A209" i="8" s="1"/>
  <c r="A210" i="8" s="1"/>
  <c r="A211" i="8" s="1"/>
  <c r="A212" i="8" s="1"/>
  <c r="A213" i="8" s="1"/>
  <c r="A214" i="8" s="1"/>
  <c r="A215" i="8" s="1"/>
  <c r="A216" i="8" s="1"/>
  <c r="A217" i="8" s="1"/>
  <c r="A218" i="8" s="1"/>
  <c r="A219" i="8" s="1"/>
  <c r="A220" i="8" s="1"/>
  <c r="A221" i="8" s="1"/>
  <c r="A222" i="8" s="1"/>
  <c r="A223" i="8" s="1"/>
  <c r="A224" i="8" s="1"/>
  <c r="A225" i="8" s="1"/>
  <c r="A226" i="8" s="1"/>
  <c r="A227" i="8" s="1"/>
  <c r="A228" i="8" s="1"/>
  <c r="A229" i="8" s="1"/>
  <c r="A230" i="8" s="1"/>
  <c r="A231" i="8" s="1"/>
  <c r="A232" i="8" s="1"/>
  <c r="A233" i="8" s="1"/>
  <c r="A234" i="8" s="1"/>
  <c r="A235" i="8" s="1"/>
  <c r="A236" i="8" s="1"/>
  <c r="A237" i="8" s="1"/>
  <c r="A238" i="8" s="1"/>
  <c r="A239" i="8" s="1"/>
  <c r="A240" i="8" s="1"/>
  <c r="A241" i="8" s="1"/>
  <c r="A242" i="8" s="1"/>
  <c r="A243" i="8" s="1"/>
  <c r="A244" i="8" s="1"/>
  <c r="A245" i="8" s="1"/>
  <c r="A246" i="8" s="1"/>
  <c r="A247" i="8" s="1"/>
  <c r="A248" i="8" s="1"/>
  <c r="A249" i="8" s="1"/>
  <c r="A250" i="8" s="1"/>
  <c r="A251" i="8" s="1"/>
  <c r="A252" i="8" s="1"/>
  <c r="A253" i="8" s="1"/>
  <c r="A254" i="8" s="1"/>
  <c r="A255" i="8" s="1"/>
  <c r="A256" i="8" s="1"/>
  <c r="A257" i="8" s="1"/>
  <c r="A258" i="8" s="1"/>
  <c r="A259" i="8" s="1"/>
  <c r="A260" i="8" s="1"/>
  <c r="A261" i="8" s="1"/>
  <c r="A262" i="8" s="1"/>
  <c r="A263" i="8" s="1"/>
  <c r="A264" i="8" s="1"/>
  <c r="A265" i="8" s="1"/>
  <c r="A266" i="8" s="1"/>
  <c r="A267" i="8" s="1"/>
  <c r="A268" i="8" s="1"/>
  <c r="A269" i="8" s="1"/>
  <c r="A270" i="8" s="1"/>
  <c r="A271" i="8" s="1"/>
  <c r="A272" i="8" s="1"/>
  <c r="A273" i="8" s="1"/>
  <c r="A274" i="8" s="1"/>
  <c r="A275" i="8" s="1"/>
  <c r="A276" i="8" s="1"/>
  <c r="A277" i="8" s="1"/>
  <c r="A278" i="8" s="1"/>
  <c r="A279" i="8" s="1"/>
  <c r="A280" i="8" s="1"/>
  <c r="A281" i="8" s="1"/>
  <c r="A282" i="8" s="1"/>
  <c r="A283" i="8" s="1"/>
  <c r="A284" i="8" s="1"/>
  <c r="A285" i="8" s="1"/>
  <c r="A286" i="8" s="1"/>
  <c r="A287" i="8" s="1"/>
  <c r="A288" i="8" s="1"/>
  <c r="A289" i="8" s="1"/>
  <c r="A290" i="8" s="1"/>
  <c r="A291" i="8" s="1"/>
  <c r="A292" i="8" s="1"/>
  <c r="A293" i="8" s="1"/>
  <c r="A294" i="8" s="1"/>
  <c r="A295" i="8" s="1"/>
  <c r="A296" i="8" s="1"/>
  <c r="A297" i="8" s="1"/>
  <c r="A298" i="8" s="1"/>
  <c r="A299" i="8" s="1"/>
  <c r="A300" i="8" s="1"/>
  <c r="A301" i="8" s="1"/>
  <c r="A302" i="8" s="1"/>
  <c r="A303" i="8" s="1"/>
  <c r="A304" i="8" s="1"/>
  <c r="A305" i="8" s="1"/>
  <c r="A306" i="8" s="1"/>
  <c r="A307" i="8" s="1"/>
  <c r="A308" i="8" s="1"/>
  <c r="A309" i="8" s="1"/>
  <c r="A310" i="8" s="1"/>
  <c r="A311" i="8" s="1"/>
  <c r="A312" i="8" s="1"/>
  <c r="A313" i="8" s="1"/>
  <c r="A314" i="8" s="1"/>
  <c r="A315" i="8" s="1"/>
  <c r="A316" i="8" s="1"/>
  <c r="A317" i="8" s="1"/>
  <c r="A318" i="8" s="1"/>
  <c r="A319" i="8" s="1"/>
  <c r="A320" i="8" s="1"/>
  <c r="A321" i="8" s="1"/>
  <c r="A322" i="8" s="1"/>
  <c r="A323" i="8" s="1"/>
  <c r="A324" i="8" s="1"/>
  <c r="A325" i="8" s="1"/>
  <c r="A326" i="8" s="1"/>
  <c r="A327" i="8" s="1"/>
  <c r="A328" i="8" s="1"/>
  <c r="A329" i="8" s="1"/>
  <c r="A330" i="8" s="1"/>
  <c r="A331" i="8" s="1"/>
  <c r="A332" i="8" s="1"/>
  <c r="A333" i="8" s="1"/>
  <c r="A334" i="8" s="1"/>
  <c r="A335" i="8" s="1"/>
  <c r="A336" i="8" s="1"/>
  <c r="A337" i="8" s="1"/>
  <c r="A338" i="8" s="1"/>
  <c r="A339" i="8" s="1"/>
  <c r="A340" i="8" s="1"/>
  <c r="A341" i="8" s="1"/>
  <c r="A342" i="8" s="1"/>
  <c r="A343" i="8" s="1"/>
  <c r="A344" i="8" s="1"/>
  <c r="A345" i="8" s="1"/>
  <c r="A346" i="8" s="1"/>
  <c r="A347" i="8" s="1"/>
  <c r="A348" i="8" s="1"/>
  <c r="A349" i="8" s="1"/>
  <c r="A350" i="8" s="1"/>
  <c r="A351" i="8" s="1"/>
  <c r="A352" i="8" s="1"/>
  <c r="A353" i="8" s="1"/>
  <c r="A354" i="8" s="1"/>
  <c r="A355" i="8" s="1"/>
  <c r="A356" i="8" s="1"/>
  <c r="B34" i="14" l="1"/>
  <c r="A6" i="14"/>
  <c r="B18" i="14"/>
  <c r="C32" i="8"/>
  <c r="C346" i="8"/>
  <c r="C10" i="8"/>
  <c r="C66" i="8"/>
  <c r="C314" i="8"/>
  <c r="C234" i="8"/>
  <c r="C182" i="8"/>
  <c r="C229" i="8"/>
  <c r="C318" i="8"/>
  <c r="C126" i="8"/>
  <c r="C214" i="8"/>
  <c r="C62" i="8"/>
  <c r="C297" i="8"/>
  <c r="C266" i="8"/>
  <c r="C221" i="8"/>
  <c r="C178" i="8"/>
  <c r="C336" i="8"/>
  <c r="C277" i="8"/>
  <c r="C245" i="8"/>
  <c r="C150" i="8"/>
  <c r="C352" i="8"/>
  <c r="C312" i="8"/>
  <c r="C250" i="8"/>
  <c r="C162" i="8"/>
  <c r="C34" i="8"/>
  <c r="C332" i="8"/>
  <c r="C329" i="8"/>
  <c r="C269" i="8"/>
  <c r="C198" i="8"/>
  <c r="C134" i="8"/>
  <c r="C70" i="8"/>
  <c r="C340" i="8"/>
  <c r="C348" i="8"/>
  <c r="C306" i="8"/>
  <c r="C274" i="8"/>
  <c r="C242" i="8"/>
  <c r="C146" i="8"/>
  <c r="C82" i="8"/>
  <c r="C18" i="8"/>
  <c r="C293" i="8"/>
  <c r="C326" i="8"/>
  <c r="C305" i="8"/>
  <c r="C355" i="8"/>
  <c r="C356" i="8"/>
  <c r="C316" i="8"/>
  <c r="C201" i="8"/>
  <c r="C344" i="8"/>
  <c r="C265" i="8"/>
  <c r="C308" i="8"/>
  <c r="C322" i="8"/>
  <c r="C347" i="8"/>
  <c r="C345" i="8"/>
  <c r="C285" i="8"/>
  <c r="C317" i="8"/>
  <c r="C334" i="8"/>
  <c r="C324" i="8"/>
  <c r="C353" i="8"/>
  <c r="C118" i="8"/>
  <c r="C194" i="8"/>
  <c r="C233" i="8"/>
  <c r="C278" i="8"/>
  <c r="C261" i="8"/>
  <c r="C54" i="8"/>
  <c r="C298" i="8"/>
  <c r="C130" i="8"/>
  <c r="C321" i="8"/>
  <c r="C190" i="8"/>
  <c r="C351" i="8"/>
  <c r="C149" i="8"/>
  <c r="C253" i="8"/>
  <c r="C102" i="8"/>
  <c r="C338" i="8"/>
  <c r="C258" i="8"/>
  <c r="C114" i="8"/>
  <c r="C337" i="8"/>
  <c r="C257" i="8"/>
  <c r="C110" i="8"/>
  <c r="C342" i="8"/>
  <c r="C309" i="8"/>
  <c r="C154" i="8"/>
  <c r="C166" i="8"/>
  <c r="C38" i="8"/>
  <c r="C290" i="8"/>
  <c r="C226" i="8"/>
  <c r="C50" i="8"/>
  <c r="C289" i="8"/>
  <c r="C174" i="8"/>
  <c r="C46" i="8"/>
  <c r="C270" i="8"/>
  <c r="C105" i="8"/>
  <c r="C349" i="8"/>
  <c r="C213" i="8"/>
  <c r="C86" i="8"/>
  <c r="C22" i="8"/>
  <c r="C333" i="8"/>
  <c r="C282" i="8"/>
  <c r="C218" i="8"/>
  <c r="C98" i="8"/>
  <c r="C313" i="8"/>
  <c r="C310" i="8"/>
  <c r="C281" i="8"/>
  <c r="C249" i="8"/>
  <c r="C217" i="8"/>
  <c r="C158" i="8"/>
  <c r="C94" i="8"/>
  <c r="C30" i="8"/>
  <c r="C301" i="8"/>
  <c r="C354" i="8"/>
  <c r="C330" i="8"/>
  <c r="C302" i="8"/>
  <c r="C246" i="8"/>
  <c r="C138" i="8"/>
  <c r="C181" i="8"/>
  <c r="C53" i="8"/>
  <c r="C137" i="8"/>
  <c r="C41" i="8"/>
  <c r="C116" i="8"/>
  <c r="C225" i="8"/>
  <c r="C237" i="8"/>
  <c r="C328" i="8"/>
  <c r="C210" i="8"/>
  <c r="C273" i="8"/>
  <c r="C241" i="8"/>
  <c r="C206" i="8"/>
  <c r="C142" i="8"/>
  <c r="C78" i="8"/>
  <c r="C14" i="8"/>
  <c r="C350" i="8"/>
  <c r="C325" i="8"/>
  <c r="C286" i="8"/>
  <c r="C238" i="8"/>
  <c r="C90" i="8"/>
  <c r="C169" i="8"/>
  <c r="C224" i="8"/>
  <c r="C202" i="8"/>
  <c r="C74" i="8"/>
  <c r="C197" i="8"/>
  <c r="C165" i="8"/>
  <c r="C121" i="8"/>
  <c r="C85" i="8"/>
  <c r="C292" i="8"/>
  <c r="C136" i="8"/>
  <c r="C91" i="8"/>
  <c r="C26" i="8"/>
  <c r="C185" i="8"/>
  <c r="C153" i="8"/>
  <c r="C117" i="8"/>
  <c r="C73" i="8"/>
  <c r="C276" i="8"/>
  <c r="C219" i="8"/>
  <c r="C89" i="8"/>
  <c r="C200" i="8"/>
  <c r="C283" i="8"/>
  <c r="C227" i="8"/>
  <c r="C155" i="8"/>
  <c r="C133" i="8"/>
  <c r="C101" i="8"/>
  <c r="C69" i="8"/>
  <c r="C25" i="8"/>
  <c r="C260" i="8"/>
  <c r="C180" i="8"/>
  <c r="C96" i="8"/>
  <c r="C259" i="8"/>
  <c r="C27" i="8"/>
  <c r="C57" i="8"/>
  <c r="C9" i="8"/>
  <c r="C244" i="8"/>
  <c r="C160" i="8"/>
  <c r="C72" i="8"/>
  <c r="C327" i="8"/>
  <c r="C52" i="8"/>
  <c r="C307" i="8"/>
  <c r="C59" i="8"/>
  <c r="C93" i="8"/>
  <c r="C61" i="8"/>
  <c r="C13" i="8"/>
  <c r="C264" i="8"/>
  <c r="C228" i="8"/>
  <c r="C164" i="8"/>
  <c r="C100" i="8"/>
  <c r="C56" i="8"/>
  <c r="C331" i="8"/>
  <c r="C291" i="8"/>
  <c r="C235" i="8"/>
  <c r="C107" i="8"/>
  <c r="C43" i="8"/>
  <c r="C37" i="8"/>
  <c r="C21" i="8"/>
  <c r="C304" i="8"/>
  <c r="C288" i="8"/>
  <c r="C272" i="8"/>
  <c r="C256" i="8"/>
  <c r="C240" i="8"/>
  <c r="C216" i="8"/>
  <c r="C196" i="8"/>
  <c r="C176" i="8"/>
  <c r="C152" i="8"/>
  <c r="C132" i="8"/>
  <c r="C112" i="8"/>
  <c r="C88" i="8"/>
  <c r="C68" i="8"/>
  <c r="C48" i="8"/>
  <c r="C24" i="8"/>
  <c r="C343" i="8"/>
  <c r="C323" i="8"/>
  <c r="C299" i="8"/>
  <c r="C279" i="8"/>
  <c r="C251" i="8"/>
  <c r="C203" i="8"/>
  <c r="C139" i="8"/>
  <c r="C75" i="8"/>
  <c r="C11" i="8"/>
  <c r="C320" i="8"/>
  <c r="C294" i="8"/>
  <c r="C262" i="8"/>
  <c r="C230" i="8"/>
  <c r="C186" i="8"/>
  <c r="C58" i="8"/>
  <c r="C209" i="8"/>
  <c r="C193" i="8"/>
  <c r="C177" i="8"/>
  <c r="C161" i="8"/>
  <c r="C129" i="8"/>
  <c r="C97" i="8"/>
  <c r="C65" i="8"/>
  <c r="C33" i="8"/>
  <c r="C300" i="8"/>
  <c r="C268" i="8"/>
  <c r="C252" i="8"/>
  <c r="C232" i="8"/>
  <c r="C192" i="8"/>
  <c r="C168" i="8"/>
  <c r="C148" i="8"/>
  <c r="C104" i="8"/>
  <c r="C84" i="8"/>
  <c r="C64" i="8"/>
  <c r="C40" i="8"/>
  <c r="C20" i="8"/>
  <c r="C339" i="8"/>
  <c r="C315" i="8"/>
  <c r="C295" i="8"/>
  <c r="C275" i="8"/>
  <c r="C243" i="8"/>
  <c r="C187" i="8"/>
  <c r="C123" i="8"/>
  <c r="C254" i="8"/>
  <c r="C222" i="8"/>
  <c r="C170" i="8"/>
  <c r="C42" i="8"/>
  <c r="C205" i="8"/>
  <c r="C189" i="8"/>
  <c r="C173" i="8"/>
  <c r="C157" i="8"/>
  <c r="C141" i="8"/>
  <c r="C125" i="8"/>
  <c r="C109" i="8"/>
  <c r="C77" i="8"/>
  <c r="C45" i="8"/>
  <c r="C29" i="8"/>
  <c r="C280" i="8"/>
  <c r="C248" i="8"/>
  <c r="C208" i="8"/>
  <c r="C184" i="8"/>
  <c r="C144" i="8"/>
  <c r="C120" i="8"/>
  <c r="C80" i="8"/>
  <c r="C36" i="8"/>
  <c r="C16" i="8"/>
  <c r="C311" i="8"/>
  <c r="C267" i="8"/>
  <c r="C171" i="8"/>
  <c r="C83" i="8"/>
  <c r="C236" i="8"/>
  <c r="C220" i="8"/>
  <c r="C188" i="8"/>
  <c r="C172" i="8"/>
  <c r="C156" i="8"/>
  <c r="C140" i="8"/>
  <c r="C124" i="8"/>
  <c r="C108" i="8"/>
  <c r="C92" i="8"/>
  <c r="C76" i="8"/>
  <c r="C60" i="8"/>
  <c r="C44" i="8"/>
  <c r="C28" i="8"/>
  <c r="C12" i="8"/>
  <c r="C335" i="8"/>
  <c r="C319" i="8"/>
  <c r="C303" i="8"/>
  <c r="C287" i="8"/>
  <c r="C15" i="8"/>
  <c r="C263" i="8"/>
  <c r="C247" i="8"/>
  <c r="C231" i="8"/>
  <c r="C215" i="8"/>
  <c r="C199" i="8"/>
  <c r="C183" i="8"/>
  <c r="C167" i="8"/>
  <c r="C151" i="8"/>
  <c r="C135" i="8"/>
  <c r="C119" i="8"/>
  <c r="C103" i="8"/>
  <c r="C87" i="8"/>
  <c r="C71" i="8"/>
  <c r="C55" i="8"/>
  <c r="C39" i="8"/>
  <c r="C23" i="8"/>
  <c r="C211" i="8"/>
  <c r="C195" i="8"/>
  <c r="C179" i="8"/>
  <c r="C163" i="8"/>
  <c r="C147" i="8"/>
  <c r="C131" i="8"/>
  <c r="C115" i="8"/>
  <c r="C99" i="8"/>
  <c r="C67" i="8"/>
  <c r="C51" i="8"/>
  <c r="C35" i="8"/>
  <c r="C19" i="8"/>
  <c r="C204" i="8"/>
  <c r="C271" i="8"/>
  <c r="C255" i="8"/>
  <c r="C239" i="8"/>
  <c r="C223" i="8"/>
  <c r="C207" i="8"/>
  <c r="C191" i="8"/>
  <c r="C175" i="8"/>
  <c r="C159" i="8"/>
  <c r="C143" i="8"/>
  <c r="C127" i="8"/>
  <c r="C111" i="8"/>
  <c r="C95" i="8"/>
  <c r="C79" i="8"/>
  <c r="C63" i="8"/>
  <c r="C47" i="8"/>
  <c r="C31" i="8"/>
  <c r="C17" i="8" l="1"/>
  <c r="C81" i="8"/>
  <c r="C145" i="8"/>
  <c r="C341" i="8"/>
  <c r="C296" i="8"/>
  <c r="C106" i="8"/>
  <c r="C128" i="8"/>
  <c r="C212" i="8"/>
  <c r="C284" i="8"/>
  <c r="C49" i="8"/>
  <c r="C113" i="8"/>
  <c r="C122" i="8"/>
  <c r="F52" i="14"/>
  <c r="G52" i="14" s="1"/>
  <c r="G53" i="14" l="1"/>
  <c r="F53" i="14"/>
  <c r="M503" i="12" l="1"/>
</calcChain>
</file>

<file path=xl/sharedStrings.xml><?xml version="1.0" encoding="utf-8"?>
<sst xmlns="http://schemas.openxmlformats.org/spreadsheetml/2006/main" count="33348" uniqueCount="24333">
  <si>
    <t>Ort, Datum</t>
  </si>
  <si>
    <t>1.</t>
  </si>
  <si>
    <t>Antragsteller</t>
  </si>
  <si>
    <t>Bankverbindung (IBAN, Geldinstitut)</t>
  </si>
  <si>
    <t>Auskunft erteilt (ggf. Vertretungsberechtigte/r)</t>
  </si>
  <si>
    <t>2.</t>
  </si>
  <si>
    <t>Erklärung zur Berechtigung zum Vorsteuerabzug</t>
  </si>
  <si>
    <t>(Bewilligungsbehörde)</t>
  </si>
  <si>
    <t>lfd.
Nr.</t>
  </si>
  <si>
    <t>nein</t>
  </si>
  <si>
    <t>ja</t>
  </si>
  <si>
    <t>Versicherung des Antragstellers, dass für die Schule, an der die aufgeführte Maßnahme durchgeführt werden soll, das Medienkonzept erarbeitet und dem Staatsministerium in der zum Zeitpunkt des Antrags aktuellen Version übermittelt wurde</t>
  </si>
  <si>
    <t>Versicherung des Antragstellers, dass für die Schule, an der die aufgeführte Maßnahme durchgeführt werden soll, die Ist-Ausstattung im Rahmen der zum Zeitpunkt der Antragstellung aktuellen IT-Umfrage der ALP Dillingen gemeldet wurde.</t>
  </si>
  <si>
    <t>allgemeinbildend</t>
  </si>
  <si>
    <t>beruflich</t>
  </si>
  <si>
    <t>Anmerkung:</t>
  </si>
  <si>
    <t>Schulart gemäß BayEUG Art. 6 (2)</t>
  </si>
  <si>
    <t>Schulen für Kranke</t>
  </si>
  <si>
    <t>nicht berechtigt ist.</t>
  </si>
  <si>
    <t>berechtigt ist.</t>
  </si>
  <si>
    <t>3.</t>
  </si>
  <si>
    <t>4.</t>
  </si>
  <si>
    <t>6.</t>
  </si>
  <si>
    <t>7.</t>
  </si>
  <si>
    <t>8.</t>
  </si>
  <si>
    <t>9.</t>
  </si>
  <si>
    <t>Schul-nummer</t>
  </si>
  <si>
    <t>Wird automatisch ausgefüllt
(nicht veränderbar)</t>
  </si>
  <si>
    <t>Telefon</t>
  </si>
  <si>
    <t>E-Mail-Adresse</t>
  </si>
  <si>
    <t>selbstständiger Abschnitt einer vor dem 17.05.2019 begonnenen Maßnahme (gemäß dBIR Nr. 4 Satz 4)</t>
  </si>
  <si>
    <t>Nr. 2
dBIR</t>
  </si>
  <si>
    <t>Nr. 2 f) cc) dBIR</t>
  </si>
  <si>
    <t>Nr. 4 Satz 4 dBIR</t>
  </si>
  <si>
    <t>Nr. 5.3 b) dBIR</t>
  </si>
  <si>
    <t>Nr. 7.1 f)
dBIR</t>
  </si>
  <si>
    <t>Nr. 7.1 g)
dBIR</t>
  </si>
  <si>
    <t>Schule</t>
  </si>
  <si>
    <t>Träger</t>
  </si>
  <si>
    <t>SNR</t>
  </si>
  <si>
    <t>PLZ</t>
  </si>
  <si>
    <t>Ort</t>
  </si>
  <si>
    <t>RBZ</t>
  </si>
  <si>
    <t>Regierungsbezirk</t>
  </si>
  <si>
    <t>kommunal</t>
  </si>
  <si>
    <t>Städtisches Abendgymnasium für Berufstätige im Anton-Fingerle-Bildungszentrum München</t>
  </si>
  <si>
    <t>Gemeinde</t>
  </si>
  <si>
    <t xml:space="preserve">München, Landeshauptstadt, Kreisfreie Stadt  </t>
  </si>
  <si>
    <t>Oberbayern</t>
  </si>
  <si>
    <t>Erzbischöfliches Abendgymnasium für Berufstätige Bamberg</t>
  </si>
  <si>
    <t xml:space="preserve">Erzdiözese Bamberg  </t>
  </si>
  <si>
    <t>Oberfranken</t>
  </si>
  <si>
    <t>Privates Abendgymnasium für Berufstätige der Gesellschaft f.Erwachsenenbildung e.V., Regensburg</t>
  </si>
  <si>
    <t>Gesellschaft für Erwachsenenbildung e.V., Regensburg</t>
  </si>
  <si>
    <t>Oberpfalz</t>
  </si>
  <si>
    <t>Fränkische Akademie für Sprache und Kommunikation und berufliche Fortbildung e.V.</t>
  </si>
  <si>
    <t>Unterfranken</t>
  </si>
  <si>
    <t xml:space="preserve">Fränkische Akademie e.V.  </t>
  </si>
  <si>
    <t>Mittelfranken</t>
  </si>
  <si>
    <t>Abendrealschule für Berufstätige der Stadt Augsburg</t>
  </si>
  <si>
    <t xml:space="preserve">Augsburg, Kreisfreie Stadt  </t>
  </si>
  <si>
    <t>Schwaben</t>
  </si>
  <si>
    <t>Städt. Franz-Auweck-Abendschule München - Abendrealschule f.Berufstätige -</t>
  </si>
  <si>
    <t>Städtische Abendrealschule an der Veit-Stoß-Realschule Nürnberg</t>
  </si>
  <si>
    <t xml:space="preserve">Nürnberg, Kreisfreie Stadt  </t>
  </si>
  <si>
    <t>Städt. Berufsfachschule für Ernährung und Versorgung München</t>
  </si>
  <si>
    <t>Berufsfachschule für Sozialpflege des Berufsschulverbandes Passau in Vilshofen</t>
  </si>
  <si>
    <t xml:space="preserve">Passau Stadt und Landkreis, Berufsschulverband  </t>
  </si>
  <si>
    <t>Niederbayern</t>
  </si>
  <si>
    <t>Berufsfachschule f. Hotelmanagement des Landkreises Bayreuth in Pegnitz</t>
  </si>
  <si>
    <t>Landkreis</t>
  </si>
  <si>
    <t xml:space="preserve">Bayreuth, Landkreis  </t>
  </si>
  <si>
    <t>Klara-Oppenheimer-Schule, Städt.Berufsfachsch.f.Sozialpflege Würzb.</t>
  </si>
  <si>
    <t xml:space="preserve">Würzburg, Kreisfreie Stadt  </t>
  </si>
  <si>
    <t>Klara-Oppenheimer-Schule, Städt.Berufsfachschule für Ernährung und Versorgung Würzburg</t>
  </si>
  <si>
    <t>Klara-Oppenheimer-Schule, Städt.Berufsfachsch.f.Kinderpflege Würzb.</t>
  </si>
  <si>
    <t>Städt. Berufsfachschule für Ernährung und Versorgung Augsburg</t>
  </si>
  <si>
    <t>Berufsfachschule für Assistenten f. Hotel- und Tourismusmanagement Traunstein</t>
  </si>
  <si>
    <t xml:space="preserve">Gemeinützige Gesellschaft Dr. Kalscheuer mbH  </t>
  </si>
  <si>
    <t>Berufsfachschule für Sozialpflege der Franziskuswerk Schönbrunn gGmbH Markt Indersdorf</t>
  </si>
  <si>
    <t>Franziskuswerk Schönbrunn gGmbH</t>
  </si>
  <si>
    <t>Priv. Berufsfachschule für Sozialpflege zur sonderpäd.Förd. in Traunreut, Förderschwerp.Lernen</t>
  </si>
  <si>
    <t xml:space="preserve">Jugendsiedlung Traunreut gGmbH.  </t>
  </si>
  <si>
    <t>Berufsfachschule für Assistenten für Hotel- und Tourismusmanagement in Bad Reichenhall</t>
  </si>
  <si>
    <t xml:space="preserve">Steigenberger Hotelberufsfachschule GmbH  </t>
  </si>
  <si>
    <t>Priv. Berufsfachschule f. Sozialpflege d. Gemein. Gesellsch. f. soz. Dienste, Ingolstadt</t>
  </si>
  <si>
    <t xml:space="preserve">Gemeinn. Gesellschaft für soziale Dienste DAA mbH  </t>
  </si>
  <si>
    <t>Priv. Berufsfachschule f. Kinderpflege d. Gemeinn.Gesellsch. f. soz. Dienste, Ingolstadt</t>
  </si>
  <si>
    <t>Berufsfachschule für Assistenten für Hotel- und Tourismusmanagement des Kermess e.V. in München</t>
  </si>
  <si>
    <t xml:space="preserve">Kermess e.V.  </t>
  </si>
  <si>
    <t>Priv. Berufsfachschule f. Ernährung u. Versorgung d. Gem.Gesellsch.f.soz.Dienste, Ingolstadt</t>
  </si>
  <si>
    <t>Berufsfachschule für Ernährung und Versorgung der Armen Schulschwestern v.U.L.Fr. München</t>
  </si>
  <si>
    <t>Provinzialat der Armen Schulschwestern v.U.L.Fr., München</t>
  </si>
  <si>
    <t>Private Hotelberufsfachschule Steigenberger Bad Reichenhall</t>
  </si>
  <si>
    <t>CJD Christophorusschule Berchtesgaden, st. anerk. Berufsfachschule f. Kinderpflege in Bischofswiesen</t>
  </si>
  <si>
    <t xml:space="preserve">Christl. Jugenddorfwerk Deutschlands, e.V.  </t>
  </si>
  <si>
    <t>Caritas Don Bosco Berufsfachschule für Kinderpflege München</t>
  </si>
  <si>
    <t>Caritasverband der Erzdiözese München und Freising e.V.</t>
  </si>
  <si>
    <t>Berufsfachschule für Kinderpflege Rottenbuch der Regens-Wagner- Stiftung Erlkam</t>
  </si>
  <si>
    <t xml:space="preserve">Regens-Wagner-Stiftung Erlkam  </t>
  </si>
  <si>
    <t>Priv. Berufsfachschule f.Sozialpfl. d. Kuratoriums Wohnen im Alter gemeinn. AG Pfarrkirchen</t>
  </si>
  <si>
    <t>Kuratorium Wohnen im Alter gemeinnützige AG Unterhaching</t>
  </si>
  <si>
    <t>Berufsfachschule für Sozialpflege d. Altenpflegeakademie Bayerischer Wald Grafenau</t>
  </si>
  <si>
    <t>Altenpflegeakademie Bayerischer Wald gGmbH, Grafenau</t>
  </si>
  <si>
    <t>Priv. Berufsfachschule für Kinderpflege des Mädchenwerkes Zwiesel e.V.</t>
  </si>
  <si>
    <t xml:space="preserve">Mädchenwerk Zwiesel e.V.  </t>
  </si>
  <si>
    <t>Berufsfachschule für Kinderpflege der Berufl. Schulen Haus St. Marien gGmbH Neumarkt i.d.Opf.</t>
  </si>
  <si>
    <t xml:space="preserve">Berufl. Schulen Haus St. Marien gGmbH  </t>
  </si>
  <si>
    <t>Berufsfachschule für Ernährung und Versorgung St.Kunigund in Vierzehnheiligen</t>
  </si>
  <si>
    <t>Berufsfachschule f.Sozialpflege Forchheim d.Berufl Fortbildungszentren d.Bay.Wirtschaft (bfz)</t>
  </si>
  <si>
    <t>Berufl. Fortbildungszentren der Bayer. Wirtschaft (bfz) gGmbH</t>
  </si>
  <si>
    <t>Berufsfachschule für Kinderpflege St.Kunigund in Vierzehnheiligen</t>
  </si>
  <si>
    <t>Berufsfachschule für Kinderpflege Mariahilf der Erzdiözese Bamberg</t>
  </si>
  <si>
    <t>Berufsfachschule für Ernährung und Versorgung Mariahilf der Erzdiözese Bamberg</t>
  </si>
  <si>
    <t>Berufsfachschule für Sozialpflege Mariahilf der Erzdiözese Bamberg</t>
  </si>
  <si>
    <t>Berufsfachschule f. Sozialpflege Coburg d.Gemeinn. Gesellschaft f. soziale Dienste - DAA - mbH</t>
  </si>
  <si>
    <t>Berufsfachschule f. Kinderpflege der Die Rummelsb. Dienste für Menschen gemeinnützige GmbH Weißenburg</t>
  </si>
  <si>
    <t xml:space="preserve">Rummelsberger Dienste für Menschen gGmbH  </t>
  </si>
  <si>
    <t>Berufsfachschule f. Ernährung u. Versorgung f. Blinde u. Sehbehinderte d. Blindenanstalt Nürnberg</t>
  </si>
  <si>
    <t xml:space="preserve">Blindenanstalt Nürnberg e.V.  </t>
  </si>
  <si>
    <t>Berufsfachschule für Ernährung und Versorgung Maria Theresia Schweinfurt</t>
  </si>
  <si>
    <t>Philipp-Melanchthon-Schule, Priv. Berufsfachschule f. Kinderpflege Würzb. der evang.Schulstift.Bayern</t>
  </si>
  <si>
    <t xml:space="preserve">Diakonisches Werk Würzburg e.V.  </t>
  </si>
  <si>
    <t xml:space="preserve">Schulwerk der Diözese Augsburg  </t>
  </si>
  <si>
    <t>Liselotte-Nold-Schule, Berufsfachschule für Ernährung und Versorgung Nördlingen</t>
  </si>
  <si>
    <t xml:space="preserve">Evang.-Luth. Kirchengemeinde Nördlingen  </t>
  </si>
  <si>
    <t>Berufsfachschule für Kinderpflege Lindau (Bodensee) des Schulwerks d. Diözese Augsburg</t>
  </si>
  <si>
    <t>Liselotte-Nold-Schule Berufsfachsch.f.Kinderpflege der Evang.-Luth. Kirchengemeinde Nördlingen</t>
  </si>
  <si>
    <t xml:space="preserve">Volkshochschule im Lkr. Cham  </t>
  </si>
  <si>
    <t>Deutsches Erwachsenen-Bildungswerk, gemeinnützige Schulträger-Gesellschaft mit beschränkter Haftung</t>
  </si>
  <si>
    <t>Staatl. Berufsfachschule für Assistenten für Hotel- und Tourismusmanagement Freilassing</t>
  </si>
  <si>
    <t xml:space="preserve">Berchtesgadener Land, Landkreis  </t>
  </si>
  <si>
    <t xml:space="preserve">Weilheim-Schongau, Landkreis  </t>
  </si>
  <si>
    <t>Staatl. Berufsfachschule f. Sozialpflege Traunstein</t>
  </si>
  <si>
    <t xml:space="preserve">Traunstein, Landkreis  </t>
  </si>
  <si>
    <t>Staatl. Berufsfachschule für gastgewerbliche Berufe in Freilassing</t>
  </si>
  <si>
    <t>Staatl. Berufsfachschule für Sozialpflege Neuburg a.d.Donau</t>
  </si>
  <si>
    <t xml:space="preserve">Neuburg-Schrobenhausen, Landkreis  </t>
  </si>
  <si>
    <t>Staatl. Berufsfachschule für Sozialpflege Mühldorf a.Inn</t>
  </si>
  <si>
    <t xml:space="preserve">Mühldorf am Inn, Landkreis  </t>
  </si>
  <si>
    <t xml:space="preserve">Miesbach, Landkreis  </t>
  </si>
  <si>
    <t>Staatl. Berufsfachschule für Ernährung und Versorgung Mühldorf a.Inn</t>
  </si>
  <si>
    <t>Staatl. Berufsfachschule für Ernährung und Versorgung Neuburg a.d.Donau</t>
  </si>
  <si>
    <t>Staatl. Berufsfachschule f. Kinderpflege Neuburg a.d.Donau</t>
  </si>
  <si>
    <t>Staatl. Berufsfachschule für Ernährung und Versorgung Traunstein</t>
  </si>
  <si>
    <t>Staatl. Berufsfachschule für Ernährung und Versorgung Schongau</t>
  </si>
  <si>
    <t>Staatl.Berufsfachschule für Ernährung und Versorgung Miesbach</t>
  </si>
  <si>
    <t xml:space="preserve">Freising, Landkreis  </t>
  </si>
  <si>
    <t>Staatl. Berufsfachschule für Kinderpflege Mühldorf a.Inn</t>
  </si>
  <si>
    <t xml:space="preserve">Starnberg, Landkreis  </t>
  </si>
  <si>
    <t>Staatl. Berufsfachschule f. Kinderpflege Traunstein</t>
  </si>
  <si>
    <t>Staatl. Berufsfachschule für gastgewerbliche Berufe Traunstein</t>
  </si>
  <si>
    <t xml:space="preserve">Freyung-Grafenau, Landkreis  </t>
  </si>
  <si>
    <t xml:space="preserve">Landshut, Landkreis  </t>
  </si>
  <si>
    <t>Staatl. Berufsfachschule f. Kinderpflege Pfarrkirchen</t>
  </si>
  <si>
    <t xml:space="preserve">Rottal-Inn, Landkreis  </t>
  </si>
  <si>
    <t>Staatl. Berufsfachschule für Kinderpflege Mitterfels</t>
  </si>
  <si>
    <t xml:space="preserve">Straubing-Bogen, Landkreis  </t>
  </si>
  <si>
    <t>Staatl. Berufsfachschule für Assistenten für Hotel- und Tourismusmanagement Grafenau</t>
  </si>
  <si>
    <t>Staatl. Berufsfachschule für Ernährung und Versorgung Landshut</t>
  </si>
  <si>
    <t>Staatl. Berufsfachschule für Ernährung und Versorgung Pfarrkirchen</t>
  </si>
  <si>
    <t>Staatl. Berufsfachschule für Ernährung und Versorgung Vilshofen a.d.Donau</t>
  </si>
  <si>
    <t>Staatl. Berufsfachschule f. Kinderpflege Vilshofen a.d.Donau</t>
  </si>
  <si>
    <t>Staatl. Berufsfachschule für Ernährung und Versorgung Mitterfels</t>
  </si>
  <si>
    <t>Staatl. Berufsfachschule für Sozialpflege Straubing</t>
  </si>
  <si>
    <t xml:space="preserve">Straubing-Bogen, Berufsschulverband  </t>
  </si>
  <si>
    <t>Staatl. Berufsfachschule für gastgewerbliche Berufe Wiesau</t>
  </si>
  <si>
    <t xml:space="preserve">Tirschenreuth, Landkreis  </t>
  </si>
  <si>
    <t>Staatl. Berufsfachschule für Ernährung und Versorgung Oberviechtach</t>
  </si>
  <si>
    <t xml:space="preserve">Schwandorf, Landkreis  </t>
  </si>
  <si>
    <t>Staatl. Berufsfachschule für Kinderpflege Neustadt a.d.Waldnaab</t>
  </si>
  <si>
    <t xml:space="preserve">Neustadt an der Waldnaab, Landkreis  </t>
  </si>
  <si>
    <t>Staatl. Berufsfachschule für Ernährung und Versorgung Neustadt an der Waldnaab</t>
  </si>
  <si>
    <t>Staatl. Berufsfachschule für Kinderpflege Regensburg</t>
  </si>
  <si>
    <t xml:space="preserve">Regensburg, Landkreis  </t>
  </si>
  <si>
    <t>Staatl. Berufsfachschule für Ernährung und Versorgung Regensburg</t>
  </si>
  <si>
    <t>Staatl.Berufsfachschule für Ernährung und Versorgung Sulzbach-Rosenberg</t>
  </si>
  <si>
    <t xml:space="preserve">Amberg-Sulzbach, Landkreis  </t>
  </si>
  <si>
    <t>Staatl. Berufsfachschule f. Kinderpflege Sulzbach-Rosenberg</t>
  </si>
  <si>
    <t>Staatl. Berufsfachschule für Kinderpflege Oberviechtach</t>
  </si>
  <si>
    <t>Staatl. Berufsfachschule für Sozialpflege Oberviechtach</t>
  </si>
  <si>
    <t>Staatl. Berufsfachschule für Sozialpflege Regensburg</t>
  </si>
  <si>
    <t>Staatl. Berufsfachschule für Sozialpflege Sulzbach-Rosenberg</t>
  </si>
  <si>
    <t>Staatl. Berufsfachschule für Assistenten für Hotel- und Tourismusmanagement Wiesau</t>
  </si>
  <si>
    <t>Staatl. Berufsfachschule für Sozialpflege Neustadt a.d.Waldnaab</t>
  </si>
  <si>
    <t>Staatl. Berufsfachschule für Ernährung und Versorgung Kronach</t>
  </si>
  <si>
    <t xml:space="preserve">Kronach, Landkreis  </t>
  </si>
  <si>
    <t>Staatl. Berufsfachschule für Ernährung und Versorgung Bayreuth</t>
  </si>
  <si>
    <t>Staatl. Berufsfachschule für Hotel- und Tourismusmanagement in Kronach</t>
  </si>
  <si>
    <t>Staatl. Berufsfachschule für Ernährung und Versorgung Ahornberg</t>
  </si>
  <si>
    <t xml:space="preserve">Hof, Landkreis  </t>
  </si>
  <si>
    <t>Staatl. Berufsfachschule für Ernährung und Versorgung Coburg</t>
  </si>
  <si>
    <t xml:space="preserve">Coburg, Landkreis  </t>
  </si>
  <si>
    <t>Staatl. Berufsfachschule für Ernährung und Versorgung Forchheim</t>
  </si>
  <si>
    <t xml:space="preserve">Forchheim, Landkreis  </t>
  </si>
  <si>
    <t>Staatl. Berufsfachschule für Kinderpflege Ahornberg</t>
  </si>
  <si>
    <t>Staatliche Berufsfachschule für Kinderpflege Forchheim</t>
  </si>
  <si>
    <t>Staatl. Berufsfachschule für Sozialpflege in Bayreuth</t>
  </si>
  <si>
    <t>Staatl. Berufsfachschule für Kinderpflege in Bayreuth</t>
  </si>
  <si>
    <t>Staatl. Berufsfachschule für Sozialpflege Ahornberg</t>
  </si>
  <si>
    <t>Staatl. Berufsfachschule für Ernährung und Versorgung Fürth</t>
  </si>
  <si>
    <t xml:space="preserve">Fürth, Kreisfreie Stadt  </t>
  </si>
  <si>
    <t>Staatl. Berufsfachschule für Ernährung und Versorgung Ansbach</t>
  </si>
  <si>
    <t xml:space="preserve">Ansbach, Landkreis  </t>
  </si>
  <si>
    <t>Staatliche Berufsfachschule für Kinderpflege Ansbach</t>
  </si>
  <si>
    <t>Staatl. Berufsfachschule für Ernährung und Versorgung Höchstadt a.d.Aisch</t>
  </si>
  <si>
    <t xml:space="preserve">Erlangen-Höchstadt, Landkreis  </t>
  </si>
  <si>
    <t>Staatliche Berufsfachschule für Kinderpflege Höchstadt a.d. Aisch</t>
  </si>
  <si>
    <t>Staatl. Berufsfachschule für Ernährung und Versorgung Scheinfeld</t>
  </si>
  <si>
    <t xml:space="preserve">Neustadt an der Aisch-Bad Windsheim, Landkreis  </t>
  </si>
  <si>
    <t>Staatliche Berufsfachschule für Kinderpflege Scheinfeld</t>
  </si>
  <si>
    <t>Staatliche Berufsfachschule für Kinderpflege Rothenburg o.d.Tauber</t>
  </si>
  <si>
    <t>Staatliche Berufsfachschule für Sozialpflege Ansbach</t>
  </si>
  <si>
    <t>Staatl. Berufsfachschule für Sozialpflege Höchstadt</t>
  </si>
  <si>
    <t>Staatl. Berufsfachschule für gastgewerbliche Berufe in Lauf a.d.Pegnitz</t>
  </si>
  <si>
    <t xml:space="preserve">Nürnberger Land, Landkreis  </t>
  </si>
  <si>
    <t>Staatl. Berufsfachschule für Sozialpflege Scheinfeld</t>
  </si>
  <si>
    <t xml:space="preserve">Haßberge, Landkreis  </t>
  </si>
  <si>
    <t>Staatl. Berufsfachschule für Sozialpflege Münnerstadt</t>
  </si>
  <si>
    <t xml:space="preserve">Bad Kissingen, Landkreis  </t>
  </si>
  <si>
    <t>Staatl. Berufsfachschule für Sozialpflege in Aschaffenburg</t>
  </si>
  <si>
    <t xml:space="preserve">Aschaffenburg, Landkreis  </t>
  </si>
  <si>
    <t>Staatliche Berufsfachschule für Kinderpflege Aschaffenburg</t>
  </si>
  <si>
    <t>Staatl. Berufsfachschule für Ernährung und Versorgung Aschaffenburg</t>
  </si>
  <si>
    <t>Staatliche Berufsfachschule für Kinderpflege Münnerstadt</t>
  </si>
  <si>
    <t>Staatl. Berufsfachschule für Ernährung und Versorgung Münnerstadt</t>
  </si>
  <si>
    <t>Staatliche Berufsfachschule für Kinderpflege Ochsenfurt</t>
  </si>
  <si>
    <t xml:space="preserve">Würzburg, Landkreis  </t>
  </si>
  <si>
    <t>Staatl. Berufsfachschule für Ernährung und Versorgung Ochsenfurt</t>
  </si>
  <si>
    <t>Staatliche Berufsfachschule für Kinderpflege Schweinfurt</t>
  </si>
  <si>
    <t xml:space="preserve">Schweinfurt, Landkreis  </t>
  </si>
  <si>
    <t>Staatl. Berufsfachschule für Ernährung und Versorgung Schweinfurt</t>
  </si>
  <si>
    <t>Staatl. Berufsfachschule für Ernährung und Versorgung Haßfurt</t>
  </si>
  <si>
    <t>Staatl. Berufsfachschule für Sozialpflege Schweinfurt</t>
  </si>
  <si>
    <t>Staatl. Berufsfachschule für Ernährung und Versorgung Illertissen</t>
  </si>
  <si>
    <t xml:space="preserve">Neu-Ulm, Landkreis  </t>
  </si>
  <si>
    <t>Staatl. Berufsfachschule für Sozialpflege Memmingen</t>
  </si>
  <si>
    <t xml:space="preserve">Unterallgäu, Landkreis  </t>
  </si>
  <si>
    <t>Staatl. Berufsfachschule für Ernährung und Versorgung Marktoberdorf</t>
  </si>
  <si>
    <t xml:space="preserve">Ostallgäu, Landkreis  </t>
  </si>
  <si>
    <t>Berufl. Schulen Wittelsbacher Land Staatl. Berufsfachschule für Kinderpflege Friedberg</t>
  </si>
  <si>
    <t xml:space="preserve">Aichach-Friedberg, Landkreis  </t>
  </si>
  <si>
    <t xml:space="preserve">Günzburg, Landkreis  </t>
  </si>
  <si>
    <t>Staatl. Berufsfachschule für Kinderpflege Höchstädt a.d.Donau</t>
  </si>
  <si>
    <t xml:space="preserve">Dillingen an der Donau, Landkreis  </t>
  </si>
  <si>
    <t>Staatl. Berufsfachschule für Assistenten für Hotel- und Tourismusmanagement Bad Wörishofen</t>
  </si>
  <si>
    <t>Staatl. Berufsfachschule für Kinderpflege Kaufbeuren</t>
  </si>
  <si>
    <t xml:space="preserve">Kaufbeuren, Kreisfreie Stadt  </t>
  </si>
  <si>
    <t>Staatl. Berufsfachschule für Kinderpflege Kempten (Allgäu)</t>
  </si>
  <si>
    <t>Berufliches Schulzentrum Kempten (Allgäu), Zweckverband</t>
  </si>
  <si>
    <t>Staatl. Berufsfachschule für Kinderpflege Memmingen</t>
  </si>
  <si>
    <t xml:space="preserve">Augsburg, Landkreis  </t>
  </si>
  <si>
    <t>Staatl. Berufsfachschule für Ernährung und Versorgung Krumbach</t>
  </si>
  <si>
    <t>Staatl. Berufsfachschule für Ernährung und Versorgung Höchstädt a.d. Donau</t>
  </si>
  <si>
    <t>Staatl. Berufsfachschule für Ernährung und Versorgung Immenstadt i.Allgäu</t>
  </si>
  <si>
    <t xml:space="preserve">Oberallgäu, Landkreis  </t>
  </si>
  <si>
    <t>Staatl. Berufsfachschule für Ernährung und Versorgung Kaufbeuren</t>
  </si>
  <si>
    <t>Staatl. Berufsfachschule für Ernährung und Versorgung Memmingen</t>
  </si>
  <si>
    <t>Staatl. Berufsfachschule für Ernährung und Versorgung Neusäß</t>
  </si>
  <si>
    <t>Staatl. Berufsfachschule für Sozialpflege Kempten (Allgäu)</t>
  </si>
  <si>
    <t>Staatl. Berufsfachschule für Sozialpflege Höchstädt a.d.Donau</t>
  </si>
  <si>
    <t>Staatl. Berufsfachschule I für gastgewerbliche Berufe Immenstadt i.Allgäu</t>
  </si>
  <si>
    <t>Berufsfachschule für Logopädie Ingolstadt des Krankenhauszweckverbandes Ingolstadt</t>
  </si>
  <si>
    <t xml:space="preserve">Krankenhauszweckverband Ingolstadt  </t>
  </si>
  <si>
    <t>Berufsfachschule für Krankenpflegehilfe Gabersee am Bezirkskrankenhaus des Bezirks Oberbayern</t>
  </si>
  <si>
    <t>Kommunalunternehmen Kliniken des Bezirks Oberbayern</t>
  </si>
  <si>
    <t>Berufsfachschule für Hebammen d. Krankenhauszweckverbands Ingolstadt am Klinikum</t>
  </si>
  <si>
    <t>Berufsfachschule für Krankenpflegehilfe des Krankenhauszweckverbandes am Klinikum Ingolstadt</t>
  </si>
  <si>
    <t>Berufsfachschule für Notfallsanitäterinnen und Notfallsanitäter der Landeshauptstadt München</t>
  </si>
  <si>
    <t>Berufsfachschule für Krankenpflegehilfe am Klinikum Landkreis Erding in Erding</t>
  </si>
  <si>
    <t xml:space="preserve">Erding, Landkreis  </t>
  </si>
  <si>
    <t>kbo-Berufsfachschule f. Gesundheits- u. Krankenpflege, Wasserburg</t>
  </si>
  <si>
    <t>Berufsfachschule für Krankenpflege am Klnikum Landkreis Erding in Erding</t>
  </si>
  <si>
    <t>Berufsfachschule für Krankenpflege des Krankenhauszweckverbandes am Klinikum Ingolstadt</t>
  </si>
  <si>
    <t>Berufsfachschule f.Krankenpflege d. Akutkrankenhauses d. Landkr. im Klinikum Landsberg</t>
  </si>
  <si>
    <t>Kommunalunternehmen Akutkrankenhaus des Landkr. Landsberg am Lech im Klinikum Landsberg am Lech</t>
  </si>
  <si>
    <t>Städtische Berufsfachschule für Ergotherapie München</t>
  </si>
  <si>
    <t>kbo-Berufsfachschule f. Gesundheits- u.Krankenpflege, Taufkirchen(Vils)</t>
  </si>
  <si>
    <t>Berufsfachschule für med.-techn. Radiologieassist. d. Krankenhauszweckverbands Ingolstadt am Klinikum</t>
  </si>
  <si>
    <t>Berufsfachschule für Physiotherapie des Krankenhauszweckverbands Ingolstadt am Klinikum</t>
  </si>
  <si>
    <t>Berufsfachschule für Ergotherapie des Krankenhauszweckverbandes Ingolstadt am Klinikum</t>
  </si>
  <si>
    <t>Berufsfachschule für Krankenpflegehilfe am DONAUISAR Klinikum Deggendorf</t>
  </si>
  <si>
    <t xml:space="preserve">DONAUISAR Klinikum Deggendorf  </t>
  </si>
  <si>
    <t>Berufsfachschule für Physiotherapie am DONAUISAR Klinikum Deggendorf</t>
  </si>
  <si>
    <t>Berufsfachschule für Krankenpflege am DONAUISAR Klinikum Deggendorf</t>
  </si>
  <si>
    <t>Berufsfachschule für Krankenpflege Mainkofen am Bezirkskrankenhaus des Bezirks Niederbayern</t>
  </si>
  <si>
    <t>Bezirk</t>
  </si>
  <si>
    <t xml:space="preserve">Bezirk Niederbayern  </t>
  </si>
  <si>
    <t>Berufsfachschule für Krankenpflege der Stadt Passau am Klinikum Passau</t>
  </si>
  <si>
    <t xml:space="preserve">Passau, Kreisfreie Stadt  </t>
  </si>
  <si>
    <t>Berufsfachschule für Krankenpflege der Rottal-Inn Kliniken Kommunalunternehmen in Eggenfelden</t>
  </si>
  <si>
    <t xml:space="preserve">Rottal-Inn Kliniken Kommunalunternehmen  </t>
  </si>
  <si>
    <t>Berufsfachschule für Krankenpflege Vilsbiburg am Kreiskrankenhaus</t>
  </si>
  <si>
    <t>Berufsfachschule für Krankenpflegehilfe am Kreiskrankenhaus Vilsbiburg des Lkr. Landshut</t>
  </si>
  <si>
    <t>Berufsfachschule für Krankenpflegehilfe d. Medizinische Einricht. des Bez. Oberpfalz - KU</t>
  </si>
  <si>
    <t>Medizinische Einrichtungen des Bezirks Oberpfalz - Kommunalunternehmen</t>
  </si>
  <si>
    <t>Berufsfachschule für Krankenpflege am Klinikum Neumarkt i.d.Opf.</t>
  </si>
  <si>
    <t xml:space="preserve">Neumarkt in der Oberpfalz, Landkreis  </t>
  </si>
  <si>
    <t>Berufsfachschule für Krankenpflege des Bezirks Oberpfalz am Bezirksklinikum Regensburg</t>
  </si>
  <si>
    <t>Berufsfachschule für Krankenpflege d. Kommunalunt. Krankenhäuser d.Lkr.Amb.-Sulzbach in Sulzbach-R.</t>
  </si>
  <si>
    <t>Kommunalunternehmen Krankenhäuser des Lkr. Amberg-Sulzbach</t>
  </si>
  <si>
    <t>Berufsfachschule für Krankenpflegehilfe des Bezirks Oberfr. am Bezirkskrankenhaus Bayreuth</t>
  </si>
  <si>
    <t>Kommunalunternehmen Gesundheitseinrichtungen des Bezirks Oberfranken – Anstalt des öffentlichen Rechts.</t>
  </si>
  <si>
    <t>Berufsfachschule für Physiotherapie am Klinikum Bayreuth</t>
  </si>
  <si>
    <t xml:space="preserve">Krankenhauszweckverband Bayreuth  </t>
  </si>
  <si>
    <t>Berufsfachschule f. med.-techn. Laboratoriumsassistenten am Klinikum Bayreuth</t>
  </si>
  <si>
    <t>Berufsfachschule f. Krankenpflege am Bezirkskrankenhaus Bayreuth</t>
  </si>
  <si>
    <t>Berufsfachschule für Krankenpflege am Bezirksklinikum Obermain in Ebensf.</t>
  </si>
  <si>
    <t xml:space="preserve">Kommunalunternehmen Klinikum Fürth  </t>
  </si>
  <si>
    <t>Anregiomed, gemeinsames Kommunalunternehmen, Anstalt des öffentl. Rechts des Landkreises Ansbach</t>
  </si>
  <si>
    <t>Berufsfachschule für medizinisch-technische Radiologieassistenten des Klinikums Nürnberg</t>
  </si>
  <si>
    <t>Klinikum Nürnberg, selbständiges Kommunalunternehmen als Anstalt des öffentlichen Rechts</t>
  </si>
  <si>
    <t>Städt. Berufsfachschule für medizinisch-technische Laboratoriumsassistenten der Stadt Nürnberg</t>
  </si>
  <si>
    <t>Berufsfachschule für Krankenpflege Weißenburg des Kommunalunternehmens Klinikum Altmühlfranken</t>
  </si>
  <si>
    <t xml:space="preserve">KU Klinikum Altmühlfranken  </t>
  </si>
  <si>
    <t>Berufsfachschule für Krankenpflege Ansbach des Kommunalunternehmens Bezirkskliniken Mittelfranken</t>
  </si>
  <si>
    <t xml:space="preserve">Kommunalunternehmen Bezirkskliniken Mittelfranken  </t>
  </si>
  <si>
    <t>Berufsfachschule für Krankenpflege Ansbach des ANregiomed gKU</t>
  </si>
  <si>
    <t>Berufsfachschule für Krankenpflege Dinkelsbühl des ANregiomed gKU</t>
  </si>
  <si>
    <t>Berufsfachschule für Krankenpflege Erlangen des Kommunalunternehmens Bezirkskliniken Mittelfranken</t>
  </si>
  <si>
    <t>Berufsfachschule für Krankenpflege des Klinikums Fürth</t>
  </si>
  <si>
    <t>Berufsfachschule für Kinderkrankenpflege des Klinikums Fürth</t>
  </si>
  <si>
    <t>Krankenpflegeschule Scheinfeld Berufsfachschule für Krankenpflege</t>
  </si>
  <si>
    <t>Kommunalunternehmen Kliniken des Landkreises Neustadt a.d.Aisch - Bad Windsheim</t>
  </si>
  <si>
    <t>Berufsfachschule für Krankenpflege des Klinikums Nürnberg</t>
  </si>
  <si>
    <t>Berufsfachschule für Kinderkrankenpflege des Klinikums Nürnberg</t>
  </si>
  <si>
    <t>Berufsfachschule für Krankenpflegehilfe am Klinikum Nürnberg</t>
  </si>
  <si>
    <t>Berufsfachschule für Krankenpflege der Kreisklinik Roth</t>
  </si>
  <si>
    <t xml:space="preserve">Kommunalunternehmen Kreisklinik Roth  </t>
  </si>
  <si>
    <t>Berufsfachschule für Altenpflege Scheinfeld des Landkreises Neustadt a.d.Aisch - Bad Windsheim</t>
  </si>
  <si>
    <t xml:space="preserve">Kommunalunternehmen Klinik Kitzinger Land  </t>
  </si>
  <si>
    <t>Berufsfachschule für Krankenpflegehilfe Haßfurt / Schweinfurt in Haßfurt</t>
  </si>
  <si>
    <t>Berufsfachschule für Krankenpflege und Kinderkrankenpflege Haßfurt/Schweinfurt, Zweckverband</t>
  </si>
  <si>
    <t>Berufsfachschule f.Altenpflegehilfe Marktheidenfeld des Landkreises Main-Spessart</t>
  </si>
  <si>
    <t xml:space="preserve">Main-Spessart, Landkreis  </t>
  </si>
  <si>
    <t>Berufsfachschule für Altenpflege Marktheidenfeld des Landkreises Main-Spessart</t>
  </si>
  <si>
    <t>Berufsfachschule für Krankenpflege Haßfurt / Schweinfurt in Haßfurt</t>
  </si>
  <si>
    <t>Berufsfachschule für Krankenpflege des Bezirks Unterfranken beim Nervenkrankenhaus Lohr a.Main</t>
  </si>
  <si>
    <t xml:space="preserve">Bezirk Unterfranken  </t>
  </si>
  <si>
    <t>Berufsfachschule für Krankenpflege Werneck am Nervenkrankenhaus des Bezirks Unterfranken</t>
  </si>
  <si>
    <t>Berufsfachschule für Krankenpflege Marktheidenfeld des Landkreises Main-Spessart am Kreiskrankenhaus</t>
  </si>
  <si>
    <t>Berufsfachschule für Krankenpflegehilfe Buchloe der Kliniken Ostallgäu-Kaufbeuren (gKU)</t>
  </si>
  <si>
    <t xml:space="preserve">Ostallgäu-Kaufbeuren, Kommunalunternehmen Kliniken  </t>
  </si>
  <si>
    <t>Berufsfachschule für Logopädie der Bezirkskliniken Schwaben am Bezirkskrankenhaus Augsburg</t>
  </si>
  <si>
    <t xml:space="preserve">Kommunalunternehmen Bezirkskliniken Schwaben  </t>
  </si>
  <si>
    <t xml:space="preserve">Memmingen, Kreisfreie Stadt  </t>
  </si>
  <si>
    <t>Berufsfachschule f.Krankenpflege d.Wertachkliniken Bob.u.Schwabmünchen an der Wertachklinik Bobingen</t>
  </si>
  <si>
    <t>gKU Wertachkliniken Bobingen und Schwabmünchen, Kommunalunternehmen</t>
  </si>
  <si>
    <t>Berufsfachschule für Krankenpflege der Donau-Ries Klinik Donauwörth</t>
  </si>
  <si>
    <t>gKU Donau-Ries Kliniken und Seniorenheime des Landkreises Donau-Ries und der Stadt Nördlingen, Kommunalunternehmen</t>
  </si>
  <si>
    <t>Berufsfachschule für Krankenpflege der Bezirkskl Schwaben am Bezirkskrankenhaus Günzburg</t>
  </si>
  <si>
    <t>Berufsfachschule für Krankenpflege der Bezirkskl. Schwaben a.Bezirkskrankenhaus Kaufbeuren</t>
  </si>
  <si>
    <t>Berufsfachschule für Krankenpflege am Klinikum Kaufbeuren der Kliniken Ostallgäu-Kaufbeuren</t>
  </si>
  <si>
    <t>Berufsfachschule für Ergotherapie am Bezirkskrankenhaus Günzburg</t>
  </si>
  <si>
    <t>Berufsfachschule für Physiotherapie am Bezirkskrankenhaus Günzburg</t>
  </si>
  <si>
    <t>Berufsfachschule f.Altenpflegehilfe der Hans-Weinberger-Akademie d.Arbeiterwohlfahrt Münch</t>
  </si>
  <si>
    <t xml:space="preserve">Hans-Weinberger-Akademie d. Arbeiterwohlfahrt e.V.  </t>
  </si>
  <si>
    <t>Berufsfachschule für Altenpflege des Caritasverbandes d. Erzdiözese München u. Freising</t>
  </si>
  <si>
    <t>Berufsfachschule für Altenpflegehilfe der Gemeinn. Gesellschaft für soziale Dienste DAA-mbH Miesbach</t>
  </si>
  <si>
    <t>Berufsfachschulen Heimerer GmbH</t>
  </si>
  <si>
    <t>Berufsfachschule f.Altenpflegehilfe Insula d.Evang.-Luth.Diakoniewerks Hohenbrunn in Strub</t>
  </si>
  <si>
    <t xml:space="preserve">Evang.-Luth. Diakoniewerk Hohenbrunn  </t>
  </si>
  <si>
    <t>Berufsfachschule für Ergotherapie der IB Gesellschaft für interdiszipl. Studien in München</t>
  </si>
  <si>
    <t>IB - Gesellschaft für interdisziplinäre Studien gemeinnützige GmbH</t>
  </si>
  <si>
    <t>Berufsfachschule f.Altenpflegehilfe des Caritasverbandes d. Erzdiözese München u. Freising</t>
  </si>
  <si>
    <t>Berufsfachschule f. Physiotherapie der IB Gesellsch. für interdiszipl.Studien in Starnberg</t>
  </si>
  <si>
    <t>Berufsfachschule für Altenpflege Altenhohenau des Caritasverbandes d.Erzdiözese München und Freising</t>
  </si>
  <si>
    <t>Berufsfachschule für Altenpflege der Hans-Weinberger-Akademie d.Arbeiterwohlf. e.V. Mün</t>
  </si>
  <si>
    <t>Berufsfachschule für Physiotherapie der Heimerer Stiftung, München</t>
  </si>
  <si>
    <t xml:space="preserve">Heimerer Stiftung Landsberg  </t>
  </si>
  <si>
    <t>Berufsfachschule für Krankenpflegehilfe d.Kliniken d.Stadt u.d. Landkreises Rosenheim GmbH, Rosenheim</t>
  </si>
  <si>
    <t>Kliniken der Stadt und des Landkreises Rosenheim GmbH</t>
  </si>
  <si>
    <t>Berufsfachschule für Altenpflege der Gemeinn. Gesellschaft für soziale Dienste DAA-mbH Miesbach</t>
  </si>
  <si>
    <t>Berufsfachschule für Altenpflege der Franziskuswerk Schönbrunn gGmbH Markt Indersdorf</t>
  </si>
  <si>
    <t>Priv. Berufsfachschule für Physiotherapie d. Ludwig Fresenius Schulen gem. GmbH München</t>
  </si>
  <si>
    <t xml:space="preserve">Ludwig Fresenius Schulen gemeinnützige GmbH  </t>
  </si>
  <si>
    <t>Berufsfachschule f.Altenpflege Insula d.Evang.-Luth.Diakoniewerks Hohenbrunn in Strub</t>
  </si>
  <si>
    <t>Private Berufsfachschule für Krankenpflegehilfe Dachau der HELIOS Gesellschaft</t>
  </si>
  <si>
    <t xml:space="preserve">HELIOS Gesellschaft für berufliche Bildung mbH  </t>
  </si>
  <si>
    <t>Berufsfachschule für Podologie der Heimerer Stiftung, München</t>
  </si>
  <si>
    <t>Berufsfachschule für Krankenpflege der Berufsgenossenschaftlichen Klinikum Murnau gGmbH</t>
  </si>
  <si>
    <t xml:space="preserve">Berufsgenossenschaftliches Klinikum Murnau gGmbH  </t>
  </si>
  <si>
    <t>Berufsfachschule für Altenpflege der Rummelsberger Dienste für Menschen gGmbH, Penzberg</t>
  </si>
  <si>
    <t>Berufsfachschule für Ergotherapie der Franziskuswerk Schönbrunn gGmbH Markt Indersdorf</t>
  </si>
  <si>
    <t>Berufsfachschule f. Altenpflege der Hans-Weinberger-Akademie der AWO e.V., Eichstätt</t>
  </si>
  <si>
    <t>Berufsfachschule für Altenpflege der Hilfe im Alter - gemeinn. GmbH der Inneren Mission München</t>
  </si>
  <si>
    <t>Hilfe im Alter gGmbH - Landkreis München</t>
  </si>
  <si>
    <t>Berufsfachschule für Altenpflegehilfe d. Gemeinn. Gesellschaft f. soziale Dienste DAA-mbH in München</t>
  </si>
  <si>
    <t>Berufsfachschule f.Altenpflegehilfe der Hans-Weinberger-Akademie der AWO e.V., Eichstätt</t>
  </si>
  <si>
    <t>Berufsfachschule f.Altenpflegehilfe d. Franziskuswerks Schönbrunn in Markt Indersdorf</t>
  </si>
  <si>
    <t>Berufsfachschule f.Altenpflegehilfe der Hans-Weinberger-Akademie der Arbeiterwohlfahrt Mar</t>
  </si>
  <si>
    <t>Berufsfachschule für Altenpflege der Schwesternschaft vom BRK München e.V. in Erding</t>
  </si>
  <si>
    <t xml:space="preserve">Bayerisches Rotes Kreuz  </t>
  </si>
  <si>
    <t>Stiftung St. Johannes in Neuburg</t>
  </si>
  <si>
    <t>Berufsfachschule für Altenpflegehilfe der Gemeinn. Gesellschaft f. soz. Dienste DAA-mbH in Ingolstadt</t>
  </si>
  <si>
    <t>Berufsfachschule für Altenpflege d. Gemeinnützigen Gesellschaft f. soziale Dienste DAA-mbH in München</t>
  </si>
  <si>
    <t>Berufsfachschule für Ergotherapie Neuötting d. Berufl. Fortbildungszentren der Bayer. Wirtschaft</t>
  </si>
  <si>
    <t>Berufsfachschule für Altenpflege Heimerer GmbH Landsberg</t>
  </si>
  <si>
    <t>Berufsfachschule für Altenpflege der Stiftung Kath. Familien- und Altenpflegewerk in München</t>
  </si>
  <si>
    <t xml:space="preserve">Stiftung kath. Familien- und Altenpflegewerk  </t>
  </si>
  <si>
    <t>Berufsfachschule f.Altenpflegehilfe der Stiftung Kath. Familien- und Altenpflegewerk in München</t>
  </si>
  <si>
    <t>Berufsfachschule für Altenpflege der Gemeinn. Gesellschaft f. soz. Dienste DAA-mbH in Ingolstadt</t>
  </si>
  <si>
    <t>Berufsfachschule für Krankenpflege der Krankenhaus Agatharied GmbH, Hausham</t>
  </si>
  <si>
    <t xml:space="preserve">Krankenhaus Agatharied GmbH  </t>
  </si>
  <si>
    <t>Berufsfachschule für Physiotherapie der Döpfer Schulen München GmbH</t>
  </si>
  <si>
    <t xml:space="preserve">Döpfer-Schulen München gGmbH  </t>
  </si>
  <si>
    <t>Priv. Berufsfachschule für Physiotherapie Traunstein Chiemsee-Schule-Zimmermann GmbH</t>
  </si>
  <si>
    <t xml:space="preserve">D. und H. Zimmermann  </t>
  </si>
  <si>
    <t>Berufsfachschule für Logopädie der Döpfer Schulen München GmbH</t>
  </si>
  <si>
    <t>Berufsfachschule für Krankenpflege der Asklepios Krankenpflegeschulen an der Stadtklinik Bad Tölz</t>
  </si>
  <si>
    <t xml:space="preserve">Asklepios Krankenpflegeschulen gGmbH  </t>
  </si>
  <si>
    <t>Berufsfachschule f. Krankenpflege der Klinikum Garmisch-Partenkirchen GmbH</t>
  </si>
  <si>
    <t xml:space="preserve">Klinikum Garmisch-Partenkirchen GmbH  </t>
  </si>
  <si>
    <t>Berufsfachschule für Physiotherapie d. Kliniken d. Stadt u.d. Lkr. Rosenheim GmbH Wasserburg am Inn</t>
  </si>
  <si>
    <t>Berufsfachschule f.Physiotherapie der IB Gesellschaft f.interdiszipl.Studien gGmbH München</t>
  </si>
  <si>
    <t>Berufsfachschule für Logopädie der Medizinische Akademie IB MEDAU GmbH, München</t>
  </si>
  <si>
    <t xml:space="preserve">Medau-Schule,priv. gGmbH  </t>
  </si>
  <si>
    <t>Berufsfachschule für Ergotherapie der Heimerer Stiftung, München</t>
  </si>
  <si>
    <t>Berufsfachschule für Ergotherapie der Döpfer Schulen München GmbH</t>
  </si>
  <si>
    <t>Berufsfachschule für Notfallsanitäter der MKT-Institut für Notfallmedizin in München</t>
  </si>
  <si>
    <t>MKT-Institut für Notfallmedizin und Katastrophenschutzausbildung in Bayern gGmbH</t>
  </si>
  <si>
    <t>Berufsfachschule für Notfallsanitäter des Bayer. Roten Kreuzes in Burghausen</t>
  </si>
  <si>
    <t>Bayerisches Rotes Kreuz Kreisverband Altötting</t>
  </si>
  <si>
    <t>Berufsfachschule f. Notfallsanitäter d. Lehrinstitut f. präklin. Rettungsmedizin München</t>
  </si>
  <si>
    <t xml:space="preserve">Lehrinstitut für präklinische Rettungsmedizin GmbH  </t>
  </si>
  <si>
    <t xml:space="preserve">Medical Rescue College GmbH  </t>
  </si>
  <si>
    <t>Berufsfachschule für Krankenpflegehilfe am Kreiskrankenhaus Schongau</t>
  </si>
  <si>
    <t xml:space="preserve">Krankenhaus GmbH Landkreis Weilheim-Schongau  </t>
  </si>
  <si>
    <t>Berufsfachschule f. Altenpflegehilfe Pfaffenhofen d. Gemeinn.Gesellschaft f. soziale Dienste-DAA-mbH</t>
  </si>
  <si>
    <t>Private Berufsfachschule für Krankenpflege Dachau der HELIOS Gesellschaft für berufliche Bildung mbH</t>
  </si>
  <si>
    <t xml:space="preserve">Kinderklinik Garmisch-Partenkirchen gGmbH  </t>
  </si>
  <si>
    <t>Berufsfachschule für Krankenpflege Bad Reichenhall der Kliniken Südostbayern AG</t>
  </si>
  <si>
    <t xml:space="preserve">Kliniken Südostbayern AG  </t>
  </si>
  <si>
    <t>Berufsfachschule für Krankenpflege der Kreisklinik Ebersberg gGmbH</t>
  </si>
  <si>
    <t xml:space="preserve">Kreisklinik Ebersberg gGmbH  </t>
  </si>
  <si>
    <t>Berufsfachschule für Krankenpflege der Krankenhaus Freising GmbH am Klinikum Freising</t>
  </si>
  <si>
    <t xml:space="preserve">Krankenhaus Freising GmbH  </t>
  </si>
  <si>
    <t>Berufsfachschule für Krankenpflegehilfe der Kliniken Südostbayern AG in Traunstein</t>
  </si>
  <si>
    <t>Berufsfachschule für Krankenpflege Schwesternschaft München vom BRK e.V., München</t>
  </si>
  <si>
    <t>Berufsfachschule f. Krankenpflege München der Barmherz. Schwestern</t>
  </si>
  <si>
    <t>Kongregation der Barmh.Schwestern vom Hl.Vinzenz von Paul, München</t>
  </si>
  <si>
    <t xml:space="preserve">Kliniken Dritter Orden gemeinnützige GmbH  </t>
  </si>
  <si>
    <t>Priv. Berufsfachschule für Krankenpflege Dritter Orden und Barmherz. Brüder München</t>
  </si>
  <si>
    <t>Berufsfachschule für Krankenpflegehilfe am Diakoniewerk München-Maxvorstadt</t>
  </si>
  <si>
    <t xml:space="preserve">Diakoniewerk München-Maxvorstadt  </t>
  </si>
  <si>
    <t>Berufsfachschule für Krankenpflege der Kliniken der Stadt und des Landkr. Rosenheim GmbH, Rosenh.</t>
  </si>
  <si>
    <t>Berufsfachschule für Krankenpflege am Kreiskrankenhaus Schongau</t>
  </si>
  <si>
    <t>Berufsfachschule für Krankenpflege der Starnberger Kliniken GmbH</t>
  </si>
  <si>
    <t>Starnberger Kliniken GmbH</t>
  </si>
  <si>
    <t>Berufsfachschule für Krankenpflegehilfe der Krankenhaus Agatharied GmbH, Hausham</t>
  </si>
  <si>
    <t>Berufsfachschule für Krankenpflege der Kliniken Südostbayern AG in Traunstein</t>
  </si>
  <si>
    <t>Berufsfachschule für Krankenpflege der Kliniken d. Stadt u.d. Lkr. Rosenheim GmbH, Wasserburg am Inn</t>
  </si>
  <si>
    <t>Priv. Berufsfachschule für Massage München der Dr. Lenhart Massage GmbH</t>
  </si>
  <si>
    <t xml:space="preserve">Priv. Berufsfachschule Dr. Lenhart f. Massage GmbH  </t>
  </si>
  <si>
    <t>Berufsfachschule f.pharm.-techn. Assistenten des Ver.zur Unterh. d. pharm.-techn. Lehranst. München</t>
  </si>
  <si>
    <t>Verein zur Unterhaltung der pharm.-techn. Lehranstalten in Bayern e.V., München</t>
  </si>
  <si>
    <t>Berufsfachschule für Orthoptik d. Vereins z. Förd. d.Aus- u. Fortbild. i.d. Orthoptik e.V. in München</t>
  </si>
  <si>
    <t>Verein zur Förderung der Aus- und Fortbildung in der Orthoptik e.V. in München</t>
  </si>
  <si>
    <t>Berufsfachschule für Ergotherapie Rosenheim der Berufl.Fortbildungszentr. d.Bayer.Wirtschaft (bfz)</t>
  </si>
  <si>
    <t>Private Berufsfachschule für Massage Inntal e.V. Rosenheim</t>
  </si>
  <si>
    <t>Private Massage-Schule Inntal, Berufsfachschule für Massage e.V.</t>
  </si>
  <si>
    <t>Priv. Berufsfachschule für Altenpflegehilfe des Kuratorium Wohnen im Alter Pfarrkirchen</t>
  </si>
  <si>
    <t>Priv. Berufsfachschule für Altenpflege des Kuratorium Wohnen im Alter Pfarrkirchen</t>
  </si>
  <si>
    <t>Kliniken Am Goldenen Steig gGmbH</t>
  </si>
  <si>
    <t>Private Berufsfachschule für Altenpflegehilfe des Mädchenwerks Zwiesel e.V.</t>
  </si>
  <si>
    <t>Staatl. anerk. Berufsfachschule für Altenpflege Landshut der Volkshochschule Landshut e.V.</t>
  </si>
  <si>
    <t xml:space="preserve">Volkshochschule Landshut e.V.  </t>
  </si>
  <si>
    <t>Berufsfachschule für Altenpflege Aiterhofen Franziskanerinnenkloster St. Josef</t>
  </si>
  <si>
    <t>Berufsfachschule f.Altenpflege d.Priv. Berufsakademie f.Aus-u.Weiterbildung Passau gGmbH</t>
  </si>
  <si>
    <t>Priv. Berufsakademie für Aus- und Weiterbildung Passau gGmbH</t>
  </si>
  <si>
    <t>Berufsfachschule f.Altenpflegehilfe d.Priv. Berufsakad.f. Aus- und Weiterbildung Passau gGmbH</t>
  </si>
  <si>
    <t>Berufsfachschule für Altenpflege d. Altenpflegeakademie Bayer. Wald gGmbH Grafenau</t>
  </si>
  <si>
    <t>Priv. Berufsfachschule für Altenpflegehilfe der Parkwohnstift Arnstorf GmbH in Arnstorf</t>
  </si>
  <si>
    <t xml:space="preserve">Parkwohnstift Arnstorf GmbH  </t>
  </si>
  <si>
    <t>Berufsfachschule für Altenpflegehilfe d. Altenpflegeakademie Bayerischer Wald Grafenau</t>
  </si>
  <si>
    <t>Priv. Berufsfachschule für Altenpflegehilfe der Volkshochschule Landshut e.V.</t>
  </si>
  <si>
    <t>Berufsfachschule f.Altenpflegehilfe Plattling des Bayerischen Roten Kreuzes</t>
  </si>
  <si>
    <t>BRK - Bezirksverband Niederbayern/Oberpfalz</t>
  </si>
  <si>
    <t>Berufsfachschule für Altenpflege Plattling des Bayerischen Roten Kreuzes</t>
  </si>
  <si>
    <t>Priv.Berufsfachschule f.Altenpflege des Kuratorium Wohnen im Alter gemeinn.AG Bad Griesbach im Rottal</t>
  </si>
  <si>
    <t>Priv. Berufsfachschule für Altenpflegehilfe des Kuratorium Wohnen im Alter Bad Griesbach im Rottal</t>
  </si>
  <si>
    <t>Priv.Berufsfachschule für Altenpflege des Caritasverb. f.d.Diözese Regensburg e.V. Landshut</t>
  </si>
  <si>
    <t xml:space="preserve">Caritasverband der Diözese Regensburg e.V.  </t>
  </si>
  <si>
    <t>Priv.Berufsfachschule für Altenpflegehilfe des Caritasverb. f.d. Diöz.Regensburg e.V. in Landshut</t>
  </si>
  <si>
    <t>Priv. Berufsfachschule für Ergotherapie der ZB-Privatschule gGmbH in Vilshofen</t>
  </si>
  <si>
    <t xml:space="preserve">ZB - Privatschule gGmbH i.G. in Vilshofen  </t>
  </si>
  <si>
    <t>Berufsfachschule f.Altenpflegehilfe des Franziskanerinnenklosters St. Josef in Aiterhofen</t>
  </si>
  <si>
    <t>Priv. Berufsfachschule für Physiotherapie der VPT Berufsfachschule GmbH in Bad Birnbach</t>
  </si>
  <si>
    <t xml:space="preserve">VPT-AK Berufsfachschule GmbH i.G.  </t>
  </si>
  <si>
    <t>Priv. Berufsfachschule für Physiotherapie der Ludwig Fresenius Schulen gem.GmbH in Landshut</t>
  </si>
  <si>
    <t>Berufsfachschule f. Masseure u. medizin. Bademeister d. Johannesbad Akademie in Bad Füssing</t>
  </si>
  <si>
    <t xml:space="preserve">Johannesbad Akademie GmbH Bad Füssing  </t>
  </si>
  <si>
    <t>Berufsfachschule für pharm.-techn. Assistenten in Passau - staatl. anerkannt</t>
  </si>
  <si>
    <t>Berufsfachschule f. Krankenpflege Mainb. d.Inst.f. Aus-,Fort- u. Weiterbild. im Gesundheitswesen e.V.</t>
  </si>
  <si>
    <t>Institut für Aus-, Fort- und Weiterbildung im Gesundheitswesen e.V.</t>
  </si>
  <si>
    <t>Priv. Berufsfachschule für Krankenpflege der Klinikum Landshut gGmbH in Landshut</t>
  </si>
  <si>
    <t xml:space="preserve">Klinikum Landshut gGmbH  </t>
  </si>
  <si>
    <t>Berufsfachschule f. Kinderkrankenpflege St. Marien in Vilsbiburg d.Kinderkrankenh. St. Marien gGmbH</t>
  </si>
  <si>
    <t xml:space="preserve">Kinderkrankenhaus St. Marien gGmbh  </t>
  </si>
  <si>
    <t>Berufsfachschule für Kinderkrankenpflege der Kliniken Dritter Orden gGmbH Passau</t>
  </si>
  <si>
    <t>Priv. Berufsfachschule für Krankenpflege am Klinikum St. Elisabeth Straubing</t>
  </si>
  <si>
    <t xml:space="preserve">Elisabeth Krankenhaus GmbH Straubing  </t>
  </si>
  <si>
    <t>Priv. Berufsfachschule für Massage der VPT Berufsfachschule GmbH in Bad Birnbach</t>
  </si>
  <si>
    <t xml:space="preserve">Landkreis Passau Krankenhaus gGmbH  </t>
  </si>
  <si>
    <t>Berufsfachschule für Physiotherapie der PhysioFRG gGmbH in Freyung</t>
  </si>
  <si>
    <t xml:space="preserve">PhysioFRG gGmbH  </t>
  </si>
  <si>
    <t>Priv.Berufsfachschule f.Krankenpflegehilfe Mainb. d.Instit.f.Aus-,Fort-u.Weiterbild.im Gesundheitsw.</t>
  </si>
  <si>
    <t>Private Berufsfachschule für Altenpflege des Mädchenwerks Zwiesel e.V.</t>
  </si>
  <si>
    <t>Priv.Berufsfachschule f.Altenpflege der Parkwohnstift Arnstorf GmbH in Arnstorf</t>
  </si>
  <si>
    <t>Berufsfachschule f. Physiotherapie d.Bildungszentr.f.Gesundheitsberufe Bad Gögging</t>
  </si>
  <si>
    <t>Bildungszentrum für Gesundheitsberufe Bad Gögging gGmbH</t>
  </si>
  <si>
    <t>Berufsfachschule für Physiotherapie der Akademie für Gesundheitsberufe gGmbH in Rotthalmünster</t>
  </si>
  <si>
    <t xml:space="preserve">Akad. f. Gesundheitsberufe gGmbH in Rotthalmünster  </t>
  </si>
  <si>
    <t>Medizinisch Techn. Radiologieassistenten d. Dr. Eckert Akad. gGmbH, Regenstauf</t>
  </si>
  <si>
    <t xml:space="preserve">Dr. Eckert Akademie  </t>
  </si>
  <si>
    <t>Priv. Berufsfachschule für Ergotherapie der Döpfer-Schulen GmbH Schwandorf</t>
  </si>
  <si>
    <t xml:space="preserve">Döpfer-Schulen Schwandorf gGmbH </t>
  </si>
  <si>
    <t>Priv. Berufsfachschule für Notfallsanitäter der Döpfer Schulen Regensburg gGmbH</t>
  </si>
  <si>
    <t xml:space="preserve">Döpfer-Schulen Regensburg gGmbH </t>
  </si>
  <si>
    <t>Priv. Berufsfachschule für Notfallsanitäter der Malteser Hilfsdienst gGmbH in Regensstauf</t>
  </si>
  <si>
    <t>Malteser Hilfsdienst gGmbH Regenstauf</t>
  </si>
  <si>
    <t>Priv. Berufsfachschule für Massage der Döpfer-Schulen Regensburg gemeinn. GmbH in Regensb</t>
  </si>
  <si>
    <t>Priv. Berufsfachschule für Altenpflegehilfe der Volkshochschule im Lkr. Cham e.V.,Bad Kötzting</t>
  </si>
  <si>
    <t>Private Berufsfachschule für Physiotherapie des Bayer. Roten Kreuzes Regensburg</t>
  </si>
  <si>
    <t xml:space="preserve">Bayerisches Rotes Kreuz, Kreisverband Regensburg  </t>
  </si>
  <si>
    <t>Priv. Berufsfachschule für Altenpflege der ISE GmbH (gemeinn.) Amberg</t>
  </si>
  <si>
    <t>ISE Fachschule für Altenpflege und Allgemeinbildung gGmbH</t>
  </si>
  <si>
    <t>Priv. Berufsfachschule f. Physiotherapie d. Döpfer-Schulen in Regensburg</t>
  </si>
  <si>
    <t>Priv. Berufsfachschule für Altenpflegehilfe des Bayer. Roten Kreuzes in Neustadt a.d.Waldnaab</t>
  </si>
  <si>
    <t xml:space="preserve">Bayerisches Rotes Kreuz, Bezirksverband Niederbayern und Oberpfalz  </t>
  </si>
  <si>
    <t>Priv. Berufsfachschule für Altenpflegehilfe Döpfer Schwandorf</t>
  </si>
  <si>
    <t>Priv. Berufsfachschule für Altenpflegehilfe d.Peter Hiebl GmbH Schwandorf</t>
  </si>
  <si>
    <t xml:space="preserve">Peter Hiebl GmbH  </t>
  </si>
  <si>
    <t>Priv. Berufsfachschule f. Ergotherapie d. Döpfer-Schulen Regensburg gemeinn. GmbH in Regensb</t>
  </si>
  <si>
    <t>Priv.Berufsfachschule f.Altenpflege der Peter Hiebl GmbH Schwandorf</t>
  </si>
  <si>
    <t>Priv. Berufsfachschule für Altenpflege der Döpfer-Schulen Regensburg gemeinn. GmbH in Regensb</t>
  </si>
  <si>
    <t>Priv. Berufsfachschule für Alten- pflegehilfe der ISE GmbH (gemeinn.) Amberg</t>
  </si>
  <si>
    <t>Priv. Berufsfachschule für Krankenpflegehilfe der Kliniken Nordoberpfalz AG Neustadt a.d.Waldnaab</t>
  </si>
  <si>
    <t xml:space="preserve">Kliniken Nordoberpfalz AG  </t>
  </si>
  <si>
    <t>Priv. Berufsfachschule für Altenpflege der VHS im Lkr. Cham e.V., Bad Kötzting</t>
  </si>
  <si>
    <t>Priv. Berufsfachschule f.Altenpflege d. Ber. Fortbildungszentren d.Bay.Wirtsch. gGmbH Neumarkt</t>
  </si>
  <si>
    <t>Berufsfachschule für Altenpflege der Berufl. Schulen Haus St. Marien gGmbH Neumarkt i.d.OPf.</t>
  </si>
  <si>
    <t>Berufsfortbildungswerk,Gemeinn.Bildungseinrichtung des DGB GmbH Bezirksgeschäftsstelle Bayern</t>
  </si>
  <si>
    <t>Priv. Berufsfachschule für Physiotherapie Cham der Volkshochschule im Lkr. Cham e.V.</t>
  </si>
  <si>
    <t>Priv. Berufsfachschule für Altenpflege Döpfer Schwandorf</t>
  </si>
  <si>
    <t>Berufsfachschule für Krankenpflege am Klinikum St. Marien Amberg</t>
  </si>
  <si>
    <t xml:space="preserve">Klinikum St. Marien Amberg  </t>
  </si>
  <si>
    <t>Berufsfachschule für Kinderkrankenpflege am Klinikum St. Marien Amberg</t>
  </si>
  <si>
    <t>Berufsfachschule für Krankenpflege Regensburg am Krankenhaus St. Josef d. Diözesan-Caritasverbandes</t>
  </si>
  <si>
    <t>Berufsfachschule für Krankenpflege Regensburg am Krankenhaus der Barmherzigen Brüder</t>
  </si>
  <si>
    <t xml:space="preserve">Orden der Barmherzigen Brüder  </t>
  </si>
  <si>
    <t>Berufsfachschule für Kinderkrankenpflege am Krankenhaus der Barmherzigen Brüder Regensburg</t>
  </si>
  <si>
    <t>Priv. Berufsfachschule für Krankenpflegehilfe der Barmherzige Brüder gGmbH Regensburg</t>
  </si>
  <si>
    <t xml:space="preserve">Sana Klinikum Hof Schulen gGmbH  </t>
  </si>
  <si>
    <t>Berufsfachschule für Krankenpflege am St.-Barbara-Krankenhaus Schwandorf</t>
  </si>
  <si>
    <t>Barmherzige Brüder gemeinnützige Krankenhaus GmbH</t>
  </si>
  <si>
    <t>Kliniken Nordoberpfalz AG Berufsfachschule für Krankenpflege Weiden</t>
  </si>
  <si>
    <t>Priv. Berufsfachschule für Kinderkrankenpflege der Kliniken Nordoberpfalz AG Neustadt a.d. Waldnaab</t>
  </si>
  <si>
    <t>Priv.Techn.Lehranstalt Eckert,Berufsfachsch.f. med -techn.Laboratoriumsass.Regenstauf</t>
  </si>
  <si>
    <t xml:space="preserve">Private Lehranstalten Eckert gGmbH Regensburg  </t>
  </si>
  <si>
    <t>Priv.Techn.Lehranstalt Eckert gGmbH Berufsfachsch. f.pharm.-techn. Assistenten Regenstauf</t>
  </si>
  <si>
    <t>Berufsfachschule f. Altenpflege des Bayer. Roten Kreuzes in Neustadt a.d.Waldnaab</t>
  </si>
  <si>
    <t>Priv.Berufsfachschule f.Altenpflegehilfe d.Berufl. Fortbildungszentren der Bayer. Wirtschaft Neumarkt</t>
  </si>
  <si>
    <t>Priv.Berufsfachschule f.Altenpflegehilfe d.Caritas verb.f.d.Diözese Regensb. e.V., Sulzbach-Rosenberg</t>
  </si>
  <si>
    <t>Priv. Berufsfachschule für Altenpflegehilfe des DGB GmbH Regensburg</t>
  </si>
  <si>
    <t>Priv. Berufsfachschule für Physiotherapie der Döpfer-Schulen GmbH Schwandorf</t>
  </si>
  <si>
    <t>Berufsfachschule für Krankenpflege der Bamberger Akad. f.Gesundheitsberufe gemeinn. GmbH in Bamberg</t>
  </si>
  <si>
    <t xml:space="preserve">Bamberger Akademie. f. Gesundheitsberufe gGmbH  </t>
  </si>
  <si>
    <t>Berufsfachschule f. Diätassistenten Bayreuth d. gemeinn. Ges. für soziale Dienste - DAA - mbH</t>
  </si>
  <si>
    <t>Berufsfachschule für Hebammen der Bamb. Akademie für Gesundheitsberufe gemeinn. GmbH in Bamberg</t>
  </si>
  <si>
    <t>Berufsfachschule f.Altenpflege Bayreuth d.Berufl. Fortbildungszentren d.Bayer.Wirtschaft (bfz) gGmbH</t>
  </si>
  <si>
    <t xml:space="preserve">Klinikum Bayreuth GmbH  </t>
  </si>
  <si>
    <t>Bayerisches Rotes Kreuz – Kreisverband Kulmbach</t>
  </si>
  <si>
    <t>Berufsfachschule f.Altenpflegehilfe Bayreuth d.Berufl.Fortbildungszentren d.Bayer.Wirtschaft</t>
  </si>
  <si>
    <t>Berufsfachschule für Altenpflegehilfe der Caritas-Diakonie Schulträger gGmbH Bamberg</t>
  </si>
  <si>
    <t xml:space="preserve">Caritas-Diakonie Schulträger gGmbH Bamberg  </t>
  </si>
  <si>
    <t>Berufsfachschule für Altenpflegehilfe Coburg der Gemeinn. Gesellsch. f. soziale Dienste - DAA - mbH</t>
  </si>
  <si>
    <t>Bayerisches Rotes Kreuz  – Kreisverband Bayreuth</t>
  </si>
  <si>
    <t xml:space="preserve">Klinikum Coburg GmbH  </t>
  </si>
  <si>
    <t>Berufsfachschule f.Altenpflegehilfe Marktredw. der Berufl. Fortbildungszentren der Bayer. Wirtschaft</t>
  </si>
  <si>
    <t>Private Berufsfachschule für Ergotherapie Bayreuth d.Gemeinn.Gesellsch.f. soziale Dienste - DAA - mbH</t>
  </si>
  <si>
    <t>Medau-Schule, Staatl. anerk. Berufsfachschule für Gymnastik und Physiotherapie Schloß Hohenfels</t>
  </si>
  <si>
    <t>Berufsfachschule für Krankenpflege Bayreuth der Klinikum Bayreuth GmbH</t>
  </si>
  <si>
    <t>Berufsfachschule für Kinderkrankenpflege Bayreuth der Klinikum Bayreuth GmbH</t>
  </si>
  <si>
    <t>Berufsfachschule für Krankenpflege Coburg der Klinikum Coburg GmbH</t>
  </si>
  <si>
    <t>Berufsfachschule für Kinderkrankenpflege Coburg der Klinikum Coburg GmbH</t>
  </si>
  <si>
    <t>Klinikum Forchheim – Fränkische Schweiz gGmbH</t>
  </si>
  <si>
    <t>Berufsfachschule f.Krankenpflege d. Schwesternsch. Nürnberg v. Bayer. Roten Kreuz a.Klinikum Kulmbach</t>
  </si>
  <si>
    <t>Schwesternschaft Nürnberg vom BRK e.V.</t>
  </si>
  <si>
    <t>REGIOMED Klinikum Lichtenfels</t>
  </si>
  <si>
    <t xml:space="preserve">Klinikum Fichtelgebirge gGmbH  </t>
  </si>
  <si>
    <t>Berufsfachschule für Krankenpflege der Kliniken HochFranken in Münchberg</t>
  </si>
  <si>
    <t>Kliniken HochFranken, Anstalt des öff. Rechts d. Lkr. Hof</t>
  </si>
  <si>
    <t>Berufsfachschule für Kinderkrankenpflege der Bamb. Akad. f.Gesundheitsberufe gemeinn. GmbH in Bamberg</t>
  </si>
  <si>
    <t>Berufsfachschule für Altenpflegehilfe Forchheim d. Berufl. Fortbildungszentren der Bayer. Wirtschaft</t>
  </si>
  <si>
    <t>Berufsfachschule für Altenpflege Coburg d. Gemeinn. Gesellschaft f.soz. Dienste - DAA - mbH</t>
  </si>
  <si>
    <t>Berufsfachschule für Altenpflege d. Bamb.Bildungs- zentrum für Altenhilfe gemeinn. GmbH in Bamberg</t>
  </si>
  <si>
    <t>Bamberger Bildungszentrum für Altenpflege gemeinnützige GmbH</t>
  </si>
  <si>
    <t>Berufsfachschule für Altenpflege St. Marien der Caritas-Diakonie Bamberg</t>
  </si>
  <si>
    <t>Berufsfachschule für Logopädie der Medau-Schulen priv. gemeinnützige Gesellschaft mbH Coburg</t>
  </si>
  <si>
    <t>Berufsfachschule für Altenpflege im Hain der Caritas-Diakonie Schulträger gGmbH Bamberg</t>
  </si>
  <si>
    <t>Berufsfachschule für pharm.-techn. Assistenten Bamberg</t>
  </si>
  <si>
    <t>Private Berufsfachschule für Altenpflege St. Nikolaus in Eggolsheim</t>
  </si>
  <si>
    <t>Berufsfachschule für Altenpfl. Forchheim d.Berufl. Fortbildungszentren der Bayer. Wirtschaft (bfz)</t>
  </si>
  <si>
    <t xml:space="preserve">Diakonie Hochfranken Altenhilfe gGmbH  </t>
  </si>
  <si>
    <t>Berufsfachschule f.Altenpflege Marktredwitz d. Berufl.Fortbildungszentren d.Bay.Wirtschaft (bfz)</t>
  </si>
  <si>
    <t>Berufsfachschule f. Krankenpflegehilfe Erl.d. Malteser Waldkrankenhaus Erl.gGmbH</t>
  </si>
  <si>
    <t xml:space="preserve">Malteser Waldkrankenhaus Erlangen gGmbH  </t>
  </si>
  <si>
    <t>Berufsfachschule für Physiotherapie Nürnberg der Medizinischen Akademie IB Medau GmbH</t>
  </si>
  <si>
    <t>Berufsfachschule f.Notfallsanitäter Lauf a.d. Pegnitz der ASB-Schulen Bayern gemeinnützige GmbH</t>
  </si>
  <si>
    <t xml:space="preserve">ASB Schulen Bayern gGmbH  </t>
  </si>
  <si>
    <t>Berufsfachschule für Massage der Kybalion gemeinnützige GmbH Bad Windsheim</t>
  </si>
  <si>
    <t xml:space="preserve">Kybalion gGmbH Bad Windsheim  </t>
  </si>
  <si>
    <t>Berufsfachschule f. Altenpflege Erlangen d.Berufl. Fortbildungszentren d. Bay.Wirtschaft (bfz) gGmbH</t>
  </si>
  <si>
    <t>Berufsfachschule f. Logopädie Fürth d.Berufl. Fortbildungszentren d. Bay. Wirtschaft (bfz) gGmbH</t>
  </si>
  <si>
    <t>Berufsfachschule f.Notfallsanitäter Nürnberg des BRK Kreisverbandes Nürnberg-Stadt</t>
  </si>
  <si>
    <t xml:space="preserve">Bayerisches Rotes Kreuz, Kreisverband Nürnberg-Stadt K.d.ö.R.  </t>
  </si>
  <si>
    <t>Berufsfachschule f.Notfallsanitäter Stein der Arbeitsgemeinschaft Notfallmedizin Fürth e.V.</t>
  </si>
  <si>
    <t xml:space="preserve">Arbeitsgemeinschaft Notfallmedizin Fürth e.V.  </t>
  </si>
  <si>
    <t>Berufsfachschule f. Altenpflegehilfe Nürnberg d. Die Rummelsberger Dienste f. Menschen gGmbH</t>
  </si>
  <si>
    <t>Berufsfachschule für Physiotherapie Erlangen des Schulvereins für Physiotherapie Erlangen e.V.</t>
  </si>
  <si>
    <t xml:space="preserve">Schulverein für Physiotherapie Erlangen e.V.  </t>
  </si>
  <si>
    <t>Priv. Berufsfachschule für Physiotherapie f.Blinde und Sehbehinderte der Blindenanstalt Nürnberg e.V.</t>
  </si>
  <si>
    <t>Priv. Berufsfachschule für Ergotherapie Nürnberg der Gemeinn. Gesellsch. für soz. Dienste - DAA-mbH</t>
  </si>
  <si>
    <t>Priv. Berufsfachschule für Ergotherapie Erlangen der Berufl. Fortbildungszentr.d. Bayer. Wirtschaft</t>
  </si>
  <si>
    <t>Priv. Berufsfachschule für Massage für Blinde und Sehbehinderte der Blindenanstalt Nürnberg e.V.</t>
  </si>
  <si>
    <t>Priv. Berufsfachschule für pharm.-techn. Assist. Nürnberg d. Ver.z. Unterh.d.pharm.-techn.Lehranst.</t>
  </si>
  <si>
    <t>Berufsfachschule für Orthoptik Erlangen d. Vereins z. Aus- u.Weiterbildung i.d. Orth. Nordbayern e.V.</t>
  </si>
  <si>
    <t>Verein zur Aus- und Weiterbildung in der Orthoptik Nordbayern e.V.</t>
  </si>
  <si>
    <t>Berufsfachschule f. Krankenpflege Erlangen d. Malteser Waldkrankenhaus Erl.gGmbH</t>
  </si>
  <si>
    <t>Berufsfachschule für Krankenpflege Nürnberg der Schwesternschaft Nürnberg vom BRK e.V.</t>
  </si>
  <si>
    <t>Schwesternschaft Nürnberg vom Bayerischen Roten Kreuz e.V.</t>
  </si>
  <si>
    <t>Berufsfachschule für Krankenpflege Nürnberg der Martha-Maria Krankenhaus gGmbH</t>
  </si>
  <si>
    <t>Martha-Maria Krankenhaus gemeinnützige GmbH</t>
  </si>
  <si>
    <t>Berufsfachschule f. Krankenpflege am St.-Theresien-Krankenhaus Nürnberg</t>
  </si>
  <si>
    <t>TGE – gTrägergesellschaft mbH für die Einrichtungen der Schwestern vom Göttlichen Erlöser (Niederbronner Schwestern) Provinz Deutschland</t>
  </si>
  <si>
    <t>Berufsfachschule für Krankenpflegehilfe Rummelsb. am Krankenhaus Rummelsberg gGmbH</t>
  </si>
  <si>
    <t>Berufsfachschule für Krankenpflegehilfe am Krankenhaus Rummelsberg gGmbH</t>
  </si>
  <si>
    <t>Berufsfachschule für Krankenpflege Schwabach der Krankenhaus Schwabach gGmbH</t>
  </si>
  <si>
    <t xml:space="preserve">Krankenhaus Schwabach gGmbH  </t>
  </si>
  <si>
    <t>Berufsfachschule für Altenpflege Fürth der Hans-Weinberger-Akademie der Arbeiterwohlfahrt e.V</t>
  </si>
  <si>
    <t>Berufsfachschule für Altenpflege des Caritasverbandes Nürnberg e.V.</t>
  </si>
  <si>
    <t xml:space="preserve">Caritasverband Nürnberg e.V.  </t>
  </si>
  <si>
    <t>Berufsfachschule für Altenpflege der Gemeinn.Gesellsch.f.soz. Dienste-DAA-mbH Nürnberg</t>
  </si>
  <si>
    <t>Berufsfachschule für Altenpflege der Die Rummelsb. Dienste für Menschen gemeinnützige GmbH Weißenburg</t>
  </si>
  <si>
    <t>Priv.Berufsfachschule f.Altenpflegehilfe Weißenb. der Die Rummelsberger Dienste für Menschen gGmbH</t>
  </si>
  <si>
    <t>Philanthropos Berufsfachschule für Physiotherapie d.Vereins f.physiotherap. Ausbildungen in Erlangen</t>
  </si>
  <si>
    <t>Verein für physiotherapeutische Ausbildungen Erlangen e.V.</t>
  </si>
  <si>
    <t>Berufsfachschule für Altenpflegehilfe der Gemeinn.Gesellsch.f.soz. Dienste-DAA-mbH Nürnberg</t>
  </si>
  <si>
    <t>Berufsfachschule für Physiotherapie der Kybalion gemeinnützige GmbH Bad Windsheim</t>
  </si>
  <si>
    <t>Berufsfachschule f.Altenpflegehilfe Fürth d. Hans-Weinberger-Akademie d. Arbeiterwohlfahrt e.V.</t>
  </si>
  <si>
    <t>Priv. Berufsfachschule für Physiotherapie Nürnberg der Döpfer Schulen Nürnberg GmbH</t>
  </si>
  <si>
    <t xml:space="preserve">Döpfer-Schulen Nürnberg gGmbH  </t>
  </si>
  <si>
    <t>Berufsfachschule für Podologie Schwab. d. Dt.Erwachsenen-Bildungswerk gemeinn.GmbH</t>
  </si>
  <si>
    <t>Priv. Berufsfachschule für Ergotherapie Nürnberg der Döpfer Schulen Nürnberg GmbH</t>
  </si>
  <si>
    <t>Private Berufsfachschule für Physiotherapie der IB-Gesellschaft-Med. Akademie Aschaffenburg</t>
  </si>
  <si>
    <t>Berufsfachschule f. Altenpflegehilfe Würzburg d. Berufl. Fortbildungszentren d.Bay.Wirtschaft (bfz)</t>
  </si>
  <si>
    <t>Priv. Berufsfachschule für Logopädie der IB-Medizinischen Akademie in Aschaffenburg</t>
  </si>
  <si>
    <t>Berufsfachschule f. Altenpflege Erlenbach a.Main des BRK Bezirksverbands Unterfranken</t>
  </si>
  <si>
    <t>Priv. Berufsfachschule für Ergotherapie der IB - Medizinische Akademie in Aschaffenburg</t>
  </si>
  <si>
    <t>Berufsfachschule für Altenpflege Hofheim der Caritas-Schulen gGmbH</t>
  </si>
  <si>
    <t xml:space="preserve">Caritas-Schulen gGmbH  </t>
  </si>
  <si>
    <t xml:space="preserve">Klinikum Aschaffenburg-Alzenau gemeinnützige GmbH  </t>
  </si>
  <si>
    <t>Berufsfachschule für Krankenpflege Bad Kissingen der HELIOS Gesellsch. f. berufl. Bildung mbH</t>
  </si>
  <si>
    <t>Private Berufsfachschule für Krankenpflege Bad Neustadt a.d.Saale</t>
  </si>
  <si>
    <t>ESB - gemeinnützige Gesellschaft für berufliche Bildung mbH, Bad Neustadt an der Saale</t>
  </si>
  <si>
    <t>Berufsfachschule für Krankenpflege 'St.Hildegard' in Erlenbach am Main</t>
  </si>
  <si>
    <t>Berufsfachschule für Krankenpflege Schweinfurt a.Krankenhaus St.Josef</t>
  </si>
  <si>
    <t xml:space="preserve">Kongregation d. Schwestern des Erlösers Würzburg  </t>
  </si>
  <si>
    <t>Priv.Berufsfachschule f.Altenpflege d.Berufl. Fortbildungszentren d.Bayer.Wirtsch. Bad Kissingen</t>
  </si>
  <si>
    <t>Berufsfachschule f. Krankenpflege Schwesternschaft München vom Bayer. Roten Kreuz e.V., Würzburg</t>
  </si>
  <si>
    <t>Schwesternschaft München vom BRK e.V.</t>
  </si>
  <si>
    <t>Berufsfachschule für Krankenpflege der Klinikum Würzburg Mitte gGmbH am Standort Juliusspital</t>
  </si>
  <si>
    <t xml:space="preserve">Klinikum Würzburg Mitte gGmbH  </t>
  </si>
  <si>
    <t>Berufsfachschule für Krankenpflege der Klinikum Würzburg Mitte gGmbH am Standort Missioklinik</t>
  </si>
  <si>
    <t>Berufsfachschule für Kinderkrankenpflege am Standort Missioklinik</t>
  </si>
  <si>
    <t>Priv. Berufsfachsch. f. pharm.-techn.Ass. Würzburg d. Ver. z. Unterhaltung d. pharm.-techn. Lehranst.</t>
  </si>
  <si>
    <t>Berufsfachschule f. Altenpflege Würzburg d.Berufl. Fortbildungszentren d. Bayer.Wirtschaft (bfz)gGmbH</t>
  </si>
  <si>
    <t>Berufsfachschule für Logopädie der Caritas-Schulen gGmbH in Würzburg</t>
  </si>
  <si>
    <t>Private Berufsfachschule für Altenpflege der Caritas-Schulen gGmbH in Münnerstadt</t>
  </si>
  <si>
    <t>Berufsfachschule für Altenpflege Aschaffenburg der Hans-Weinberger-Akademie der Arbeiterwohlfahrt</t>
  </si>
  <si>
    <t>Priv. Berufsfachschule für Ergotherapie der ESB gGmbH Bad Neustadt a.d.Saale</t>
  </si>
  <si>
    <t>Priv. Berufsfachschule für Ergotherapie d. Gesell- schaft f. berufsbez. Aus- und Weiterbildung Rimpar</t>
  </si>
  <si>
    <t>Gesellschaft für berufsbez. Aus- und Weiterbildung gGmbH (GFAW)</t>
  </si>
  <si>
    <t>Priv. Berufsfachschule für Physiotherapie der ESB gGmbH Bad Neustadt a.d.Saale</t>
  </si>
  <si>
    <t>Priv.Berufsfachschule f.Altenpflegehilfe d.Berufl. Fortbildungszentren d.Bayer.Wirtsch. Bad Kissingen</t>
  </si>
  <si>
    <t>Priv. Berufsfachschule für Physiotherapie Aschaffenburg der Hans-Weinberger-Akademie</t>
  </si>
  <si>
    <t>Berufsfachschule f.Altenpflegehilfe Hofheim der Caritas-Schulen gGmbH</t>
  </si>
  <si>
    <t>Berufsfachschule f. Altenpflege der Caritas-Schulen gGmbH in Schweinfurt</t>
  </si>
  <si>
    <t>Priv.Berufsfachschule f.Altenpflege der Juliusspitalstiftung Würzburg</t>
  </si>
  <si>
    <t>Berufsfachschule f.Altenpflegehilfe in Erlenbach a.Main des BRK- Bezirksverbandes Unterfranken</t>
  </si>
  <si>
    <t>Berufsfachschule für Physiotherapie Schweinfurt d. Hans-Weinberger-Akademie d. Arbeiterwohlfahrt e.V.</t>
  </si>
  <si>
    <t>Berufsfachschule f.Altenpflegehilfe Aschaffenburg der Hans-Weinberger-Akademie der Arbeiterwohlfahrt</t>
  </si>
  <si>
    <t>Berufsfachschule für Notfallsanitäter, Schwabmünchen, des Bayer. Roten Kreuzes</t>
  </si>
  <si>
    <t>Berufsfachschule für Hebammen und Entbindungspfleger beim Universitätsklinikum Augsb</t>
  </si>
  <si>
    <t>Universitätsklinikum Augsburg, rechtsfähige Anstalt des öffentlichen Rechts</t>
  </si>
  <si>
    <t>Berufsfachschule f. Ergotherapie Augsburg d.Berufl. Fortbildungszentren d.Bay. Wirtschaft</t>
  </si>
  <si>
    <t>Berufsfachschule für Altenpflege der Evang. Diakonissenanstalt Augsburg</t>
  </si>
  <si>
    <t xml:space="preserve">Evang. Diakonissenanstalt Augsburg  </t>
  </si>
  <si>
    <t>Berufsfachschule für Altenpflege der Berufsfachschulen Heimerer GmbH Augsburg</t>
  </si>
  <si>
    <t xml:space="preserve">Berufsfachschulen Heimerer GmbH  </t>
  </si>
  <si>
    <t>Berufsfachschule für Krankenpflegehilfe beim Universitätsklinikum Augsburg</t>
  </si>
  <si>
    <t>Berufsfachschule f.Altenpflege d. Gem.Gesellschaft für soziale Dienste - DAA - mbH in Kempten(Allgäu)</t>
  </si>
  <si>
    <t>Priv.Berufsfachschule f. Altenpflege Nördlingen d. Evang.-Luth. Kirchengemeinde - Lisel.-Nold-Schule</t>
  </si>
  <si>
    <t>Priv. Berufsfachschule für Altenpflegehilfe Mering des Berufsbildungszentrums Augsburg</t>
  </si>
  <si>
    <t>Berufsausbildungszentrum Augsburg der Lehmbaugruppe gGmbH</t>
  </si>
  <si>
    <t>Berufsfachschule f.Altenpflegehilfe der Gemeinn. Gesellsch. f. soziale Dienste -DAA- mbH in Kempten</t>
  </si>
  <si>
    <t>Liselotte-Nold-Schule,Berufsfachsch.f.Ergotherapie Nördlingen, d. Evang.-Luth. Kirchengem. Nördlingen</t>
  </si>
  <si>
    <t>Berufsfachschule für Physiotherapie Kempten (Allgäu)</t>
  </si>
  <si>
    <t>Berufsfachsch.f. Krankenpflege Lindenberg der Schwesternschaft vom BRK am Dr.Otto-Gessler-Krkh.</t>
  </si>
  <si>
    <t>Schwesternschaft vom Bayerischen Roten Kreuz e. V.</t>
  </si>
  <si>
    <t>Seb.-Kneipp-Berufsfachschule für Physiotherapie des Kneipp-Bundes e.V. Bad Wörishofen</t>
  </si>
  <si>
    <t xml:space="preserve">Kneipp-Bund e.V. Bad Wörishofen  </t>
  </si>
  <si>
    <t>Sebastian-Kneipp-Berufsfachschule für Massage des Kneipp-Bundes e.V. Bad Wörishofen</t>
  </si>
  <si>
    <t>Berufsfachschule f. pharmaz.-techn. Ass. Augsburg d.Ver.z.Unterh.d.pharm.-techn.Lehranst.in Bay.e.V.</t>
  </si>
  <si>
    <t>Staatl. anerk. Berufsfachschule für med.-techn. Laboratoriumsassistenten Augsburg</t>
  </si>
  <si>
    <t>Berufsfachschule für Krankenpflegehilfe Aichach d. Berufsbildungszentrums Augsburg</t>
  </si>
  <si>
    <t>Berufsfachschule für Krankenpflege d.Kreiskliniken Dill.-Wert. gGmbH am Kreiskrankenhaus Dillingen</t>
  </si>
  <si>
    <t xml:space="preserve">Kreiskliniken Dillingen-Wertingen gGmbH  </t>
  </si>
  <si>
    <t>Berufsfachschule für Krankenpflege beim Universitätsklinikum Augsburg</t>
  </si>
  <si>
    <t>Berufsfachschule für Kinderkrankenpflege beim Universitätsklinikum Augsburg</t>
  </si>
  <si>
    <t>Berufsfachschule für Krankenpflege der evang. Diakonissenanstalt Augsburg</t>
  </si>
  <si>
    <t xml:space="preserve">Kath. Jugendfürsorge der Diözese Augsburg e.V.  </t>
  </si>
  <si>
    <t>Berufsfachschule für Krankenpflege d.Kreiskliniken Dill./Wert. gGmbH am Kreiskrankenhaus Wertingen</t>
  </si>
  <si>
    <t>Berufsfachschule für Physiotherapie beim Universitätsklinikum Augsburg</t>
  </si>
  <si>
    <t>Berufsfachschule f.Altenpflege Augsburg des Caritasverbandes der Diözese Augsburg e.V.</t>
  </si>
  <si>
    <t xml:space="preserve">Caritasverband der Diözese Augsburg e.V.  </t>
  </si>
  <si>
    <t>Berufsfachschule f. Altenpflege Immenstadt i.A. d. Berufl.Fortbildungszentr.d. Bay. Wirtschaft (bfz)</t>
  </si>
  <si>
    <t>Berufsfachschule f.Altenpflegehilfe Immenstadt i.A d. Berufl.Fortbildungszentr.d. Bay. Wirtsch. (bfz)</t>
  </si>
  <si>
    <t>Berufsfachschule f.Altenpflegehilfe Augsbug d. Evang.Diakonissenanstalt Augsburg</t>
  </si>
  <si>
    <t>Berufsfachschule für Altenpflegehilfe der Gemeinn. Gesellsch. f. soz. Dienste -DAA- mbH in Kaufbeuren</t>
  </si>
  <si>
    <t xml:space="preserve">Dominikus-Ringeisen-Werk Ursberg  </t>
  </si>
  <si>
    <t>Berufsfachschule für Altenpflege des Dominikus-Ringeisen-Werkes Ursberg</t>
  </si>
  <si>
    <t>Berufsfachschule für Altenpflege Mering des Berufsbildungszentrums Augsburg</t>
  </si>
  <si>
    <t>Berufsfachschule für Physiotherapie Augsburg d. Berufl. Fortbildungszentren d. Bayer. Wirtschaft</t>
  </si>
  <si>
    <t>Berufsfachschule für Altenpflegehilfe Augsburg d. Caritasverbandes für die Diözese Augsburg e.V.</t>
  </si>
  <si>
    <t>Berufsfachschule f.Altenpflege Memmingen d.Berufl. Fortbildungszentren der Bayer. Wirtschaft (bfz)</t>
  </si>
  <si>
    <t>Berufsfachschule f.Altenpflegehilfe Memmingen der Berufl. Fortbildungszentren der Bayer. Wirtschaft</t>
  </si>
  <si>
    <t>Berufsfachschule f.Altenpflegehilfe der Berufsfachschulen Heimerer GmbH Augsburg</t>
  </si>
  <si>
    <t>Priv.Berufsfachschule für Altenpflegehilfe Nördlingen der Evang.-Luth. Kirchengemeinde</t>
  </si>
  <si>
    <t>Berufsfachschule f.Altenpflegehilfe der Rummelsberger Dienste für Menschen gGmbH, Penzberg</t>
  </si>
  <si>
    <t>Rummelsberger Anstalten (Dienste) der Inneren Mission e.V.</t>
  </si>
  <si>
    <t>Berufsfachschule für Podologie d.Berufsförderungswerk München gGmbH Kirchseeon</t>
  </si>
  <si>
    <t xml:space="preserve">Berufsförderungswerk München  </t>
  </si>
  <si>
    <t>Priv. Berufsfachschule für Krankenpflegehilfe der Kliniken Dritten Orden gGmbH München</t>
  </si>
  <si>
    <t>Berufsfachschule für Krankenpflegehilfe der Asklepios Krankenpflegeschulen Bad Tölz</t>
  </si>
  <si>
    <t>Berufsfachschule für Kinderkrankenpflege der Kliniken der Stadt u. d. Lkr. Rosenheim</t>
  </si>
  <si>
    <t xml:space="preserve">Chemieschule Dr. Erwin Elhardt gGmbH  </t>
  </si>
  <si>
    <t>Berufsfachschule für Notfallsanitäter des Bayer. Roten Kreuzes - Kreisverband Bayreuth</t>
  </si>
  <si>
    <t>Berufsfachschule für Ergotherapie der Medau-Schule, priv.gemeinn.Gesellsch.mbH Coburg</t>
  </si>
  <si>
    <t>Berufsfachschule für Logopädie Nürnberg der Medizinischen Akademie IB Medau GmbH</t>
  </si>
  <si>
    <t>Berufsfachschule für Notfallsanitäter Roth der Döpfer-Schulen Nürnberg GmbH</t>
  </si>
  <si>
    <t>Berufsfachschule für Physiotherapie Nürnberg der Ludwig Fresenius Schulen gem. GmbH</t>
  </si>
  <si>
    <t>Priv. Berufsfachschule für Massage Nürnberg der Döpfer Schulen Nürnberg GmbH</t>
  </si>
  <si>
    <t>Berufsfachschule für Notfallsanitäter Würzburg des Bayer. Roten Kreuzes Bezirksverband Unterfranken</t>
  </si>
  <si>
    <t>Berufsfachschule für Altenpflegehilfe in Würzburg der Stiftung Juliusspital Würzburg</t>
  </si>
  <si>
    <t>Berufsfachschule für pharmaz.-techn. Assistenten Schweinfurt</t>
  </si>
  <si>
    <t>Berufsfachschule für Physiotherapie Augsburg der IB GIS gGmbH</t>
  </si>
  <si>
    <t>Staatl. Berufsfachschule für Altenpflege Mühldorf a.Inn</t>
  </si>
  <si>
    <t>Staatliche Berufsfachschule für Krankenpflegehilfe am Klinikum der Universität München</t>
  </si>
  <si>
    <t>Staatliche Berufsfachschule für Krankenpflege am Klinikum der Universität München</t>
  </si>
  <si>
    <t>Staatl. Berufsfachschule für Hebammen am Klinikum der Universität München</t>
  </si>
  <si>
    <t>Staatl. Berufsfachschule für Massage am Klinikum der Universität München</t>
  </si>
  <si>
    <t>Staatl. Berufsfachschule für Physiotherapie am Klinikum der Universität München</t>
  </si>
  <si>
    <t>Staatl. Berufsfachschule für Logopädie am Klinikum der Universität München</t>
  </si>
  <si>
    <t>Staatl. Berufsfachschule für med.-technische Laboratoriumsassistenten der Universität München</t>
  </si>
  <si>
    <t>Staatl. Berufsfachschule f. med.-techn. Radiologieassistenten a. Klinikum d. Univ. München</t>
  </si>
  <si>
    <t>Staatl. Berufsfachschule für veterinärmed.-techn. Assistenten Oberschleißheim</t>
  </si>
  <si>
    <t>Bayer. Landesanstalt für Tierseuchenbekämpfung Oberschleißheim</t>
  </si>
  <si>
    <t>Staatl. Berufsfachschule für Logopädie am Klinikum der Universität Regensburg</t>
  </si>
  <si>
    <t>Staatl. Berufsfachschule für Krankenpflege am Klinikum der Universität Würzburg</t>
  </si>
  <si>
    <t>Staatl. Berufsfachschule für Kinderkrankenpflege am Klinikum der Universität Würzburg</t>
  </si>
  <si>
    <t>Staatliche Berufsfachschule für Hebammen am Klinikum der Universität Würzburg</t>
  </si>
  <si>
    <t>Staatl. Berufsfachschule für Massage am Klinikum der Universität Würzburg</t>
  </si>
  <si>
    <t>Staatl. Berufsfachschule für Diätassistenten am Klinikum der Universität Würzburg</t>
  </si>
  <si>
    <t>Staatl. Berufsfachschule für Diätassistenten in Schwabmünchen</t>
  </si>
  <si>
    <t>Fremdspracheninstitut der Landeshauptstadt München Städt. Berufsfachschule für Fremdsprachenberufe</t>
  </si>
  <si>
    <t>Priv. Berufsfachschule für Fremdsprachenberufe des Vereins Priv.Oberlandschulen Weilh. e.V., Weilheim</t>
  </si>
  <si>
    <t xml:space="preserve">Private Oberlandschulen e.V.  </t>
  </si>
  <si>
    <t>Berufsfachschule für Fremdsprachenberufe der Private Berufsfachschule IFB GmbH Rosenheim</t>
  </si>
  <si>
    <t xml:space="preserve">Private Berufsfachschule IFB GmbH Rosenheim  </t>
  </si>
  <si>
    <t>Priv. Berufsfachschule für Fremdsprachenberufe des gemeinn.Schulver.inlingua BFS f.Fremdspr.Ingolst.</t>
  </si>
  <si>
    <t>Gemeinn. Schulverein inlingua Berufsfachschule für Fremdsprachenberufe e.V., Ingolstadt</t>
  </si>
  <si>
    <t>EURO Fremdsprachenschule Ingolstadt, Berufsfachsch.f.Fremdsprachenberufe</t>
  </si>
  <si>
    <t xml:space="preserve">EURO Schulverein e.V. Ingolstadt  </t>
  </si>
  <si>
    <t>Sprachen- und Dolmetscher-Institut München Priv. Berufsfachschule für Fremdsprachenberufe</t>
  </si>
  <si>
    <t xml:space="preserve">Sprachen- u. Dolmetscherinstitut München e.V.  </t>
  </si>
  <si>
    <t>Inlingua-Sprachschule München Priv. Berufsfachschule für Fremdsprachenberufe</t>
  </si>
  <si>
    <t>Inlingua Berufsfachschule für Fremdsprachenberufe München e.V.</t>
  </si>
  <si>
    <t>Private Berufsfachschule für Fremdsprachenberufe des Kasberger-Wildmann e.V. in Straubing</t>
  </si>
  <si>
    <t xml:space="preserve">Priv. Schulen Kasberger-Wildmann e.V.  </t>
  </si>
  <si>
    <t>Staatl. anerk. Berufsfachschule für Fremdsprachenberufe Passau</t>
  </si>
  <si>
    <t xml:space="preserve">Fremdsprachenschule Deggendorf GmbH  </t>
  </si>
  <si>
    <t>Private Berufsfachschule für Fremdsprachenberufe der Volkshochschule Landshut e.V.</t>
  </si>
  <si>
    <t>Regensburger Fremdsprachenschule e.V. Priv. Berufsfachsch. f. Fremdsprachenberufe</t>
  </si>
  <si>
    <t xml:space="preserve">Gemeinn. Verein Regensburger Fremdsprachenschule  </t>
  </si>
  <si>
    <t>Euro-Berufsfachschule für Wirtschaft und Fremdsprachen gemeinnützige GmbH Bamberg</t>
  </si>
  <si>
    <t>ASCO Sprachenschule Coburg - staatl. anerk. Berufsfachsch.f.Fremdsprachenberufe</t>
  </si>
  <si>
    <t xml:space="preserve">ASCO Schulen-Gruppe gemeinnützige GmbH  </t>
  </si>
  <si>
    <t>multi lingua Berufsfachschule für Fremdsprachenberufe Bayreuth</t>
  </si>
  <si>
    <t>Deutsche Angestellten-Akademie - Wirtschaftsfachschule GmbH</t>
  </si>
  <si>
    <t>Berufsfachschule für Fremdsprachenberufe Nürnberg d. Berufl.Fortbildungszentren der Bayer.Wirtschaft</t>
  </si>
  <si>
    <t>Trägervereinigung des Instituts f. Fremdsprachen u. Auslandskunde b.d. Friedrich-Alexander-Universi</t>
  </si>
  <si>
    <t>St.anerk.Berufsfachschule f.Fremdsprachenber.Nbg. d.gemeinn.Schulver.Nürnb.Fremdsprachenschule e.V.</t>
  </si>
  <si>
    <t>Nürnberger Fremdsprachenschule Staatlich anerkannte Berufsfachschule für Fremdsprachenberufe –Gemeinnütziger Schulverein e.V.</t>
  </si>
  <si>
    <t>Euro-Sprachenschule Aschaffenburg Priv. Berufsfachschule für Fremdsprachenberufe</t>
  </si>
  <si>
    <t>Würzburger Dolmetscherschule Priv. Berufsfachschule für Fremdsprachenberufe</t>
  </si>
  <si>
    <t xml:space="preserve">Berufsfachschule für Fremdsprachenberufe gGmbH  </t>
  </si>
  <si>
    <t>Priv. Berufsfachschule für Fremdsprachenberufe in Schweinfurt d.IFS Institut für Fremdsprachen gGmbH</t>
  </si>
  <si>
    <t xml:space="preserve">IFS Institut für Sprachen gGmbH  </t>
  </si>
  <si>
    <t>inlingua-Sprachschule - Staatl.anerk. Berufsfachschule für Fremdsprachenberufe Augsburg</t>
  </si>
  <si>
    <t>Inlingua Berufsfachschule für Fremdsprachenberufe Augsburg - Gemeinütziger Schulverein e.V.</t>
  </si>
  <si>
    <t>Fremdsprachen-Institut Augsburg Priv. Berufsfachschule für Fremdsprachenberufe gGmbH</t>
  </si>
  <si>
    <t xml:space="preserve">Fremdsprachen-Institut Augsburg gemeinnützige GmbH  </t>
  </si>
  <si>
    <t>Priv. Berufsfachschule f.Fremdsprachenberufe d.IFB Inst.f. Fremdsprachenberufe gGmbH Kempten (Allgäu)</t>
  </si>
  <si>
    <t xml:space="preserve">IFB Instituf für Fremsprachenberufe gGmbH  </t>
  </si>
  <si>
    <t>Staatl. Berufsfachschule für Fremdsprachenberufe Weiden</t>
  </si>
  <si>
    <t xml:space="preserve">Weiden in der Oberpfalz, Kreisfreie Stadt  </t>
  </si>
  <si>
    <t>Berufsfachschule für Musik des Landkreises Deggendorf in Plattling</t>
  </si>
  <si>
    <t xml:space="preserve">Deggendorf, Landkreis  </t>
  </si>
  <si>
    <t>Berufsfachschule für Musik des Bezirks Oberpfalz in Sulzbach-Rosenberg</t>
  </si>
  <si>
    <t xml:space="preserve">Bezirk Oberpfalz  </t>
  </si>
  <si>
    <t>Berufsfachschule für Musik und Sing- und Musikschulwerk Oberfranken, Zweckverband</t>
  </si>
  <si>
    <t>Berufsfachschule für Musik des Bezirks Mittelfranken in Dinkelsbühl</t>
  </si>
  <si>
    <t xml:space="preserve">Bezirk Mittelfranken  </t>
  </si>
  <si>
    <t>Berufsfachschule für Musik Bad Königshofen i.Grabfeld</t>
  </si>
  <si>
    <t xml:space="preserve">Rhön-Grabfeld, Landkreis  </t>
  </si>
  <si>
    <t>Berufsfachschule für Musik - Fachr. Rock/Pop/Jazz des Vereins Neue Jazzschool München e.V., München</t>
  </si>
  <si>
    <t xml:space="preserve">Verein der neuen Jazzschool München e.V.  </t>
  </si>
  <si>
    <t>Max-Keller-Schule, Berufsfachschule f.Musik Altötting d.Berufsfachsch. f.Musik Altötting e.V.</t>
  </si>
  <si>
    <t xml:space="preserve">Berufsfachschule für Musik Altötting e.V.  </t>
  </si>
  <si>
    <t>Music College Regensburg gemeinnützige GmbH Priv. Berufsfachschule für Musik Jazz - Rock - Pop</t>
  </si>
  <si>
    <t xml:space="preserve">Music College Regensburg gGmbH  </t>
  </si>
  <si>
    <t>Berufsfachschule f. Musik - Fachricht. Laien- und Kirchenmusik f. Blinde u. hochgr. Sehbeh. Nürnberg</t>
  </si>
  <si>
    <t>Berufsfachschule für Musik der Musication gemeinnützige Schulbetriebs-GmbH Nürnberg</t>
  </si>
  <si>
    <t xml:space="preserve">Musication gemeinnützige Schulbetriebs-GmbH Nürnb.  </t>
  </si>
  <si>
    <t>Berufsfachschule für Musik Krumbach gemeinnütziger Schulträger GmbH</t>
  </si>
  <si>
    <t>Komm. Berufsfachschule für biol.-techn. Assist. des Berufsschulverbandes Straubing-Bogen in Straub</t>
  </si>
  <si>
    <t>Städt. Berufsfachschule für bekleidungstechnische Assistenten Nürnberg</t>
  </si>
  <si>
    <t>Berufsfachschule für technische Assistenten für Informatik der Stadt Nürnberg</t>
  </si>
  <si>
    <t>Berufsfachschule für technische Assistenten für Informatik der BIT in Burgkirchen</t>
  </si>
  <si>
    <t>BIT-Bildungsakademie Inn-Salzach Technologiezentrum Gendorf GmbH</t>
  </si>
  <si>
    <t>Priv. GBS Berufsfachschule für techn. Assistenten f.Informatik München, st. anerk.</t>
  </si>
  <si>
    <t xml:space="preserve">GBS Schulen München gGmbH  </t>
  </si>
  <si>
    <t>Chemieschule Dr. Erwin Elhardt, Berufsfachschule f chem.-techn.u.umweltschutztechn.Ass., München</t>
  </si>
  <si>
    <t>Chemieschule Dr. Erwin Elhardt, Berufsfachschule für biol.-techn. Assistenten, Planegg/Martinsried</t>
  </si>
  <si>
    <t>Berufsfachschule für Industrietechnologen der Dr. Eckert Akademie gemeinnützige GmbH, Regenstauf</t>
  </si>
  <si>
    <t>Staatl. Berufsfachschule für techn. Assistenten für Informatik - Landshut</t>
  </si>
  <si>
    <t>berufliche Schulen Landshut (Stadt und Landkreis), Zweckverband</t>
  </si>
  <si>
    <t>Staatl. Berufsfachschule für technische Assistenten für Informatik Lichtenfels</t>
  </si>
  <si>
    <t xml:space="preserve">Lichtenfels, Landkreis  </t>
  </si>
  <si>
    <t>Staatl. Berufsfachschule für bekleidungstechn. Assistenten Naila</t>
  </si>
  <si>
    <t>Staatl. Berufsfachschule für techn. Assistenten für Informatik Bamberg</t>
  </si>
  <si>
    <t>Staatl. Berufsfachschule für techn. Assistenten für Informatik Hof</t>
  </si>
  <si>
    <t>Zweckverband Berufsschule und Bildung in Stadt und Landkreis Hof</t>
  </si>
  <si>
    <t>Staatl. Berufsfachschule für technische Assistenten für Informatik Roth</t>
  </si>
  <si>
    <t xml:space="preserve">Roth, Landkreis  </t>
  </si>
  <si>
    <t>Staatl. Berufsfachschule für techn. Assistenten für Informatik Ansbach</t>
  </si>
  <si>
    <t xml:space="preserve">Ansbach, Kreisfreie Stadt  </t>
  </si>
  <si>
    <t>Staatl. Berufsfachschule für techn. Assistenten für Informatik Haßfurt</t>
  </si>
  <si>
    <t>Staatl. Berufsfachschule für techn. Assistenten für Informatik Lauingen</t>
  </si>
  <si>
    <t xml:space="preserve">Schwabach, Kreisfreie Stadt  </t>
  </si>
  <si>
    <t>Städtische Anita-Augspurg-Berufsoberschule für Sozialwesen und Gesundheit München</t>
  </si>
  <si>
    <t>Städtische Berufsoberschule Regensburg Ausbildungsrichtung Wirtschaft</t>
  </si>
  <si>
    <t xml:space="preserve">Regensburg, Kreisfreie Stadt  </t>
  </si>
  <si>
    <t>Berufsoberschule Bad Wörishofen des Zweckverbandes Beruflicher Schulen Bad Wörishofen</t>
  </si>
  <si>
    <t xml:space="preserve">Berufliche Schulen Bad Wörishofen, Zweckverband  </t>
  </si>
  <si>
    <t xml:space="preserve">Fürstenfeldbruck, Landkreis  </t>
  </si>
  <si>
    <t xml:space="preserve">Kelheim, Landkreis  </t>
  </si>
  <si>
    <t xml:space="preserve">Miltenberg, Landkreis  </t>
  </si>
  <si>
    <t xml:space="preserve">Landsberg am Lech, Landkreis  </t>
  </si>
  <si>
    <t xml:space="preserve">Ingolstadt, Kreisfreie Stadt  </t>
  </si>
  <si>
    <t>Staatliche Berufsoberschule Triesdorf in Weidenbach</t>
  </si>
  <si>
    <t xml:space="preserve">Rosenheim, Landkreis  </t>
  </si>
  <si>
    <t xml:space="preserve">Amberg, Kreisfreie Stadt  </t>
  </si>
  <si>
    <t>Aschaffenburg - Fachoberschule / Berufsoberschule -, Zweckverband</t>
  </si>
  <si>
    <t xml:space="preserve">Lindau (Bodensee), Landkreis  </t>
  </si>
  <si>
    <t xml:space="preserve">Bamberg, Kreisfreie Stadt  </t>
  </si>
  <si>
    <t>Hans-Leipelt-Schule Staatliche Berufsoberschule Donauwörth</t>
  </si>
  <si>
    <t xml:space="preserve">Donau-Ries, Landkreis  </t>
  </si>
  <si>
    <t xml:space="preserve">Wunsiedel im Fichtelgebirge, Landkreis  </t>
  </si>
  <si>
    <t xml:space="preserve">Bad Tölz-Wolfratshausen, Landkreis  </t>
  </si>
  <si>
    <t xml:space="preserve">Cham, Landkreis  </t>
  </si>
  <si>
    <t>Regiomontanus-Schule Staatliche Berufsoberschule Coburg</t>
  </si>
  <si>
    <t xml:space="preserve">Coburg, Kreisfreie Stadt  </t>
  </si>
  <si>
    <t>Aloys-Fischer-Schule Staatliche Berufsoberschule Deggendorf</t>
  </si>
  <si>
    <t xml:space="preserve">Kitzingen, Landkreis  </t>
  </si>
  <si>
    <t xml:space="preserve">Erlangen, Kreisfreie Stadt  </t>
  </si>
  <si>
    <t>Max-Grundig-Schule Staatliche Berufsoberschule Fürth</t>
  </si>
  <si>
    <t>Staatliche Fachoberschule und Berufsoberschule Fürth, Zweckverband</t>
  </si>
  <si>
    <t xml:space="preserve">Hof, Kreisfreie Stadt  </t>
  </si>
  <si>
    <t>Maximilian-Kolbe-Schule Staatliche Berufsoberschule Neumarkt i.d.OPf.</t>
  </si>
  <si>
    <t xml:space="preserve">Pfaffenhofen an der Ilm, Landkreis  </t>
  </si>
  <si>
    <t xml:space="preserve">Altötting, Landkreis  </t>
  </si>
  <si>
    <t>Friedrich-Fischer-Schule Staatl.Berufsoberschule Schweinfurt</t>
  </si>
  <si>
    <t>Fachoberschule / Berufsoberschule Schweinfurt, Zweckverband</t>
  </si>
  <si>
    <t>Gustav-von-Schlör-Schule Staatliche Berufsoberschule Weiden i.d.OPf.</t>
  </si>
  <si>
    <t xml:space="preserve">Weißenburg-Gunzenhausen, Landkreis  </t>
  </si>
  <si>
    <t xml:space="preserve">Bayreuth, Kreisfreie Stadt  </t>
  </si>
  <si>
    <t>Adalbert-Raps-Schule Staatliche Berufsoberschule Kulmbach</t>
  </si>
  <si>
    <t xml:space="preserve">Kulmbach, Landkreis  </t>
  </si>
  <si>
    <t xml:space="preserve">München, Landkreis  </t>
  </si>
  <si>
    <t>Städt. Berufsschule für den Einzelhandel München Nord</t>
  </si>
  <si>
    <t>Städt. Berufsschule für Industrieelektronik München</t>
  </si>
  <si>
    <t>Städt. Berufsschule für Holztechnik und Innenausbau München</t>
  </si>
  <si>
    <t>Städt. Berufsschule für das Bau- und Kunsthandwerk München</t>
  </si>
  <si>
    <t>Städt. Berufsschule für Buchbindetechnik und Fotografie München</t>
  </si>
  <si>
    <t>Städt. Berufsschule für elektrische Anlagen- und Gebäudetechnik München</t>
  </si>
  <si>
    <t>Städt. Berufsschule für Gartenbau, Floristik und Vermessungstechnik München</t>
  </si>
  <si>
    <t>Städt. Berufsschule für das Bekleidungsgewerbe München</t>
  </si>
  <si>
    <t>Städt. Berufsschule zur Berufsvorbereitung am Bogenhauser Kirchplatz München</t>
  </si>
  <si>
    <t>Städt. Berufsschule f. Spedition und Touristik München</t>
  </si>
  <si>
    <t>Städt. Berufsschule für Finanz-, Immobilien- und Automobilwirtschaft München</t>
  </si>
  <si>
    <t>Städt. Berufsschule für den Einzelhandel München Mitte</t>
  </si>
  <si>
    <t>Städt. Berufsschule für Versicherungs- und Personalwesen München</t>
  </si>
  <si>
    <t>Städt. Berufsschule für Kraftfahrzeugtechnik München</t>
  </si>
  <si>
    <t>Städt. Berufsschule für Fahrzeugtechnik, Eisenbahn und Fahrbetrieb München</t>
  </si>
  <si>
    <t>Städt. Berufsschule für das Bäcker- und Konditorenhandwerk München</t>
  </si>
  <si>
    <t>Städt. Berufsschule f. das Hotel-, Gaststätten- und Braugewerbe München</t>
  </si>
  <si>
    <t>Städt. Berufsschule für das Metzgerhandwerk München</t>
  </si>
  <si>
    <t>Städt. Berufsschule für Informationstechnik München</t>
  </si>
  <si>
    <t>Städt. Berufsschule München für Orthopädie- und Umwelttechnik</t>
  </si>
  <si>
    <t>Städt. Berufsschule für das Spenglerhandwerk und für Versorgungstechnik München</t>
  </si>
  <si>
    <t>Städt. Berufsschule für Farbe und Gestaltung München</t>
  </si>
  <si>
    <t>Städt. Berufsschule für Rechts- und Verwaltungsberufe München</t>
  </si>
  <si>
    <t>Städt. Berufsschule für Zahntechnik, Chemie-, Biologie- und Drogerieberufe München</t>
  </si>
  <si>
    <t>Städt. Berufsschule für zahnmedizinische Fachangestellte München</t>
  </si>
  <si>
    <t>Städt. Berufsschule f.Fachkräfte in Arzt- u. Tierarztpraxen und pharmazeut.-kfm.Angest. München</t>
  </si>
  <si>
    <t>Städt. Berufsschule I für Metall- und Elektrotechnik Regensburg</t>
  </si>
  <si>
    <t>Städt. Berufsschule II f.Ernährungs-, Bau-, Holz-, Farb- u. gestalt.Berufe u.z.Berufsvorber.Regensb.</t>
  </si>
  <si>
    <t>Städt. Berufsschule III für kaufmännische- und Gesundheitsberufe Regensburg</t>
  </si>
  <si>
    <t>Städt. Berufsschule 8 Nürnberg für Gesundheits- und naturwissenschaftliche Berufe</t>
  </si>
  <si>
    <t>Städt. Berufsschule 1 Nürnberg (Elektro- u. Bau-Metallberufe)</t>
  </si>
  <si>
    <t>Städt. Berufsschule 2 Nürnberg (Metall-, Kfz- u. Verkehrsberufe)</t>
  </si>
  <si>
    <t>Städt. Berufsschule 3 Nürnberg für Naturwissenschaft, Nahrung, Gastronomie</t>
  </si>
  <si>
    <t>Städt. Berufsschule 5 Nürnberg (Körperpflege, Textil/Bekleidung, Floristen, JoA, Berufsvorb.)</t>
  </si>
  <si>
    <t>Städt. Berufsschule 6 Nürnberg (Kaufm. Berufe, Gewerbl. Berufe)</t>
  </si>
  <si>
    <t>Städt. Berufsschule 9 Nürnberg (Kaufm. Berufe: verwaltungsorient. und bürowirtsch. Berufe)</t>
  </si>
  <si>
    <t>Städt. Berufsschule 11 Nürnberg für Bau-, Maler- und Holzberufe</t>
  </si>
  <si>
    <t>Franz-Oberthür-Schule Würzburg Städt. Berufsschule I</t>
  </si>
  <si>
    <t>Klara-Oppenheimer-Schule, Städt. BBZ, Städt. kaufm. Berufsschule Würzburg</t>
  </si>
  <si>
    <t>Städt. BBZ für kaufm., hausw. u.soz. Ber. Würzburg Städt. Berufsschule für Hauswirtschaft Würzburg</t>
  </si>
  <si>
    <t>Josef-Greising-Schule Städt. gewerbl. Berufsschule II Würzburg</t>
  </si>
  <si>
    <t>Bebo-Wager-Schule Berufsschule VII der Stadt Augsburg</t>
  </si>
  <si>
    <t xml:space="preserve">Dachau, Landkreis  </t>
  </si>
  <si>
    <t>Dr.Herb.-Weinberger-Schule Erding Staatl. Berufsschule</t>
  </si>
  <si>
    <t>Staatl. Berufsschule Berchtesgadener Land Freilassing</t>
  </si>
  <si>
    <t xml:space="preserve">Garmisch-Partenkirchen, Landkreis  </t>
  </si>
  <si>
    <t>Leo-von-Klenze-Schule Staatl. Berufsschule II Ingolstadt</t>
  </si>
  <si>
    <t xml:space="preserve">Eichstätt, Landkreis  </t>
  </si>
  <si>
    <t xml:space="preserve">Dingolfing-Landau, Landkreis  </t>
  </si>
  <si>
    <t xml:space="preserve">Landshut, Kreisfreie Stadt  </t>
  </si>
  <si>
    <t>Karl-Peter-Obermaier-Schule Passau Staatl. Berufsschule I</t>
  </si>
  <si>
    <t xml:space="preserve">Regen, Landkreis  </t>
  </si>
  <si>
    <t>Mathias-von-Flurl-Schule Staatl. Berufsschule II Straubing</t>
  </si>
  <si>
    <t>Marianne-Rosenbaum-Schule, Staatl. Berufsschule III Straubing</t>
  </si>
  <si>
    <t>Werner-von-Siemens-Schule Staatl. Berufsschule Cham</t>
  </si>
  <si>
    <t>Hermann-Höcherl-Schule Staatl. Berufsschule Regensburg</t>
  </si>
  <si>
    <t>Freiherr-von-Rast-Schule Staatl. Berufsschule I Coburg</t>
  </si>
  <si>
    <t>Johann-Vießmann-Schule Staatl. Berufsschule Hof - Stadt und Land</t>
  </si>
  <si>
    <t>Martin-Segitz-Schule Staatl. Berufsschule III Fürth</t>
  </si>
  <si>
    <t>Staatl. Berufsschule Herzogenaurach-Höchst. a.d. Aisch</t>
  </si>
  <si>
    <t>Staatl. Berufsschule Nürnberger Land, Lauf a.d.Pegnitz</t>
  </si>
  <si>
    <t>Staatl. Berufsschule Rothenburg o.d.Tauber - Dinkelsbühl</t>
  </si>
  <si>
    <t xml:space="preserve">Kitzingen-Ochsenfurt - Berufsschule -, Zweckverband  </t>
  </si>
  <si>
    <t>Jakob-Preh-Schule Staatl. Berufsschule Bad Neustadt a.d.Saale</t>
  </si>
  <si>
    <t>Dr.-Georg-Schäfer-Schule Schweinfurt Staatl. Berufsschule I</t>
  </si>
  <si>
    <t xml:space="preserve">Schweinfurt, Kreisfreie Stadt  </t>
  </si>
  <si>
    <t>Ludwig-Erhard-Schule Staatl. Berufsschule II Schweinfurt</t>
  </si>
  <si>
    <t xml:space="preserve">Aschaffenburg, Kreisfreie Stadt  </t>
  </si>
  <si>
    <t>Ludwig-Bölkow-Schule Staatliche Berufsschule Donauwörth</t>
  </si>
  <si>
    <t>Johann-Bierwirth-Schule Memmingen Staatl. Berufsschule I</t>
  </si>
  <si>
    <t>Berufl. Schulen Wittelsbacher Land Staatl. Berufsschule Aichach-Friedberg</t>
  </si>
  <si>
    <t>Berufsschule z. sonderpäd. Förderung des Bezirks Oberbayern Förderschwerp. Hören u.Sprache, München</t>
  </si>
  <si>
    <t xml:space="preserve">Bezirk Oberbayern  </t>
  </si>
  <si>
    <t>Berufsschule zur sonderpäd.Förd., Förderschwerpunkt Hören und Sprache in Nürnberg</t>
  </si>
  <si>
    <t>Priv. Berufsschule zur sonderpäd. Förd., Förder- schwerpunkt soz.u.emot. Entwicklung, Hallbergmoos</t>
  </si>
  <si>
    <t xml:space="preserve">Jugendwerk Birkeneck gGmbH  </t>
  </si>
  <si>
    <t>Agnes-Neuhaus-Berufsschule Gauting,Staatl. anerk. Priv. Berufsschule zur sonderpädagog. Förderung</t>
  </si>
  <si>
    <t>Berufsschule St.Zeno Kirchseeon Priv.Berufsschule zur sonderpäd. Förderung, Förderschwerp. Lernen</t>
  </si>
  <si>
    <t xml:space="preserve">Stiftung St. Zeno Kirchseeon  </t>
  </si>
  <si>
    <t>Regens-Wagner-Schule Schrobenh.,Priv. Berufsschule z.sonderpäd.Förd.,Förderschwerpunkt Lernen u.Hören</t>
  </si>
  <si>
    <t>Regens-Wagner-Stiftung Hohenwart</t>
  </si>
  <si>
    <t>Don Bosco Berufsschule Waldwinkel, st.anerk.Berufsschule z. sonderpäd. Förderung</t>
  </si>
  <si>
    <t xml:space="preserve">Dt. Provinz der Salesianer Don Boscos, München  </t>
  </si>
  <si>
    <t>Berufsschule der Jugendsiedlung Traunreut, Priv. Berufsch.z.sonderpäd.Förd.,Förderschwerp. Lernen</t>
  </si>
  <si>
    <t>Regens-Wagner-Schule Holzhausen, Priv.Berufssch.z. sonderpäd.Förd., Förderschwerpunkt Lernen, Igling</t>
  </si>
  <si>
    <t xml:space="preserve">Regens-Wagner-Stiftung Dillingen  </t>
  </si>
  <si>
    <t>Schloss Zinneberg, St.anerk. priv. Berufsschule z. sonderpäd.Förd.,Förderschwerpunkt emot.u.soz.Entw.</t>
  </si>
  <si>
    <t xml:space="preserve">Schwestern vom Guten Hirten  </t>
  </si>
  <si>
    <t>Adolf-Kolping-Berufsschule, Priv. Berufsschule zur sonderpäd. Förderung, Förderschwerp.Lernen München</t>
  </si>
  <si>
    <t>Kolping-Bildungswerk Diözesanverband München und Freising e.V.</t>
  </si>
  <si>
    <t>Berufsschule St.Erhard, St.anerk.priv.Berufsschule z.sonderpäd. Förd.,Förderschwerp.Lernen Plattling</t>
  </si>
  <si>
    <t xml:space="preserve">Kath. Jugendfürsorge der Diözese Regensburg e.V.  </t>
  </si>
  <si>
    <t>Berufsschule St.Franziskus Abensb.,Berufsschule z. sonderpäd.Förd.d.Kath.Jugendf.d.Diöz.Regensb.e.V.</t>
  </si>
  <si>
    <t>Private Berufsschule zur sonderpäd. Förderung, Förderschwerpunkt Lernen in Vilshofen</t>
  </si>
  <si>
    <t xml:space="preserve">Verein Jugendpflege e.V. Vilshofen  </t>
  </si>
  <si>
    <t>Adolph-Kolping-Schule, Berufsschule zur sonderpäd. Förderung, Förderschwerpunkt Lernen in Regen</t>
  </si>
  <si>
    <t xml:space="preserve">Kolping-Bildungswerk Diözesanverband Passau e.V.  </t>
  </si>
  <si>
    <t>Berufsschule z.sonderpäd.Förderung mit d. Förderschwerp.Lernen d.St.Michaelswerks Grafenwöhr</t>
  </si>
  <si>
    <t xml:space="preserve">Sankt Michaelswerk e.V., Grafenwöhr  </t>
  </si>
  <si>
    <t>Staatl.anerkannte Berufsschule z. sonderpäd. Förd. mit Förderschwerpunkt Lernen d.Kath.Jugendfürsorge</t>
  </si>
  <si>
    <t>Pater-Rupert-Mayer-Schule Private Berufsschule für Körperbehinderte Regensburg der kath. Jugendfürs.</t>
  </si>
  <si>
    <t>Priv.Berufsschule z.sonderpäd.Förd.,Förderschwerp. soz. und emot. Entwickl. in Fassoldshof, Mainleus</t>
  </si>
  <si>
    <t xml:space="preserve">RDJ Rummelsberger Dienste für junge Menschen gGmbH  </t>
  </si>
  <si>
    <t>Priv. Berufsschule zur sonderpäd. Förderung, Förderschwerpunkt Lernen</t>
  </si>
  <si>
    <t>Diakonie Hochfranken Diakonie am Campus gGmbH</t>
  </si>
  <si>
    <t>Adolph-Kolping-Berufsschule, Priv. Berufsschule z. sonderpäd.Förd., Förderschwerp.Lernen in Bamberg</t>
  </si>
  <si>
    <t xml:space="preserve">Kolping-Schulwerk gGmbH Bamberg  </t>
  </si>
  <si>
    <t>Priv.Berufsschule z.sonderpäd.Förd., Förderschwerp.körp.u.motor.Entw.in Rummelsb.</t>
  </si>
  <si>
    <t>Berufsschule z.sonderpäd.Förd., Förderschwerp.soz.u.emot.Entwickl.Schwarzenbruck</t>
  </si>
  <si>
    <t>Priv. Berufsschule für mehrfachbehinderte Gehörlose Hilpoltstein der Regens-Wagner-Stiftung</t>
  </si>
  <si>
    <t>Priv. Berufsschule zur sonderpäd. Förderung, Förderschwerpunkt Lernen, in Weißenburg</t>
  </si>
  <si>
    <t>Berufl. Schulzentrum z. sonderpäd. Förd., Förderschwerp. Sehen, d.Vereins Blindenanst.Nürnb.</t>
  </si>
  <si>
    <t>Adolph-Kolping-Schule, Berufsschule zur sonderpäd. Förd., Förderschwerp. Lernen u. soz.u.emot. Entw.</t>
  </si>
  <si>
    <t>Kolping-Schulwerk GmbH</t>
  </si>
  <si>
    <t>Johannes-de-la-Salle-Schule, Berufsschule zur sonderpäd. Förderung Aschaffenburg</t>
  </si>
  <si>
    <t>Von-Pelkhoven-Schule St.Ludwig, Berufsschule z.sonderp.Förd.m.FSP soz.u.emot.Entw.</t>
  </si>
  <si>
    <t>Antonia-Werr-Zentrum GmbH gemeinnützige heilpädagogisch/therapeutische Einrichtung für Mädchen und junge Frauen</t>
  </si>
  <si>
    <t>Don-Bosco-Schule, BS z. sonderpäd. Förd., Förderschwerp.Lernen u. emot.u.soz.Entwickl.Würzb.</t>
  </si>
  <si>
    <t>Verein für Körper- und Mehrfachbehinderte e.V. Würzburg</t>
  </si>
  <si>
    <t>Prälat-Schilcher-Berufsschule z. sonderpäd. Förd. Augsburg, Förderschwerp.Lernen, d.Kath.Jugendfürs.</t>
  </si>
  <si>
    <t>Berufsschule St.Nikolaus z.sonderp. Förd. Dürrlauingen, Förderschw.Lernen u. em.u.soz.Entw.</t>
  </si>
  <si>
    <t>Dominikus-Ringeisen-Werk Ursberg,Priv.Berufsschule zur sonderpäd. Förderung, Förderschwerpunkt Lernen</t>
  </si>
  <si>
    <t>Adolph-Kolping-Berufsschule Neu-Ulm, Priv. Berufsschule z.sonderpäd.Förd. Förderschwp. Lernen</t>
  </si>
  <si>
    <t xml:space="preserve">Kolping-Schulwerk Diözesanverband Augsburg e.V.  </t>
  </si>
  <si>
    <t>Berufsschule St.Georg z.sonderpäd. Förd. Kempten, Förderschwerpunkt Lernen, d. Kath.Jugendfürsorge</t>
  </si>
  <si>
    <t>Benedikt von Nursia-Berufsschule Augsburg, priv. staatl. anerk. Berufsschule zur sonderpäd. Förd.</t>
  </si>
  <si>
    <t>Adolph-Kolping-Berufsschule Donauwörth, st.anerk.priv. Berufsschule z.sonderpäd.Förderung</t>
  </si>
  <si>
    <t>Priv. Berufsschule zur sonderpäd. Förd., Förderschwerp. körp.u.motor. Entwicklung Altdorf</t>
  </si>
  <si>
    <t>RDB Rummelsberger Dienste für Menschen mit Behinderung gGmbH</t>
  </si>
  <si>
    <t>Staatliche Berufsschule zur sonderpädagogischen Förderung, Förderschwerpunkt Lernen, Bayreuth</t>
  </si>
  <si>
    <t>Robert-Limpert-Berufsschule, Staatl. Berufsschule z. sonderpäd. Förderung Förderschw. Lernen, Ansb.</t>
  </si>
  <si>
    <t>Staatl. Berufsschule zur sonderpädagogischen Förderung, Förderschwerp. Lernen, Nürnberg</t>
  </si>
  <si>
    <t>Otto-Falckenberg-Schule München Städt. Fachakademie für Darstellende Kunst</t>
  </si>
  <si>
    <t>Fachakademie für Sozialpädagogik der Landeshauptstadt München</t>
  </si>
  <si>
    <t>Städt. Fachakademie für Ernährungs- und Versorgungsmanagement München</t>
  </si>
  <si>
    <t>Städt. Fachakademie f. Heilpädagogik München Anton-Fingerle-Zentrum</t>
  </si>
  <si>
    <t>Fachakademie für Ernährungs- und Versorgungsmanagement in Vilshofen</t>
  </si>
  <si>
    <t>Fachakademie für Sozialpädagogik des Landkreises Deggendorf in Plattling</t>
  </si>
  <si>
    <t>Städtische Fachakademie für Ernährungs- und Versorgungsmanagement Regensburg</t>
  </si>
  <si>
    <t>Fachakademie für Ernährungs- und Versorgungsmanagement Ahornberg d. Landkreises Hof</t>
  </si>
  <si>
    <t>Fachakademie für Sozialpädagogik Ahornberg des Landkreises Hof</t>
  </si>
  <si>
    <t>Städt. Fachakademie für Wirtschaft Nürnberg (Schwerpunkt Außenwirtschaft)</t>
  </si>
  <si>
    <t>Fachakademie für Sozialpädagogik der Stadt Nürnberg</t>
  </si>
  <si>
    <t>Fachakademie für Medizintechnik Ansbach des Bezirks Mittelfranken</t>
  </si>
  <si>
    <t>Fachakademie für Sozialpädagogik Altdorf des Landkreises Nürnberger Land</t>
  </si>
  <si>
    <t>Fachakademie f.Sozialpädagogik Höchstadt a.d.Aisch des Landkreises Erlangen-Höchstadt</t>
  </si>
  <si>
    <t>Klara-Oppenheimer-Schule, Städt.Fachakad. f Ernährungs- u.Versorgungsman. Würzburg</t>
  </si>
  <si>
    <t>Städt. Fachakademie für Ernährungs- und Versorgungsmanagement Augsburg</t>
  </si>
  <si>
    <t>EURO Fachakademie Ingolstadt, Fachakademie f. Übersetzen u. Dolmetschen d. EURO Schulvereins</t>
  </si>
  <si>
    <t>Fachakademie für Sozialpädagogik des Diakonischen Werks Traunstein e.V., Traunstein</t>
  </si>
  <si>
    <t>Fachakademie f. Sozialpädagogik d. Arbeiterwohlfahrt in München u. Oberbayern gGmbH</t>
  </si>
  <si>
    <t>Fachakademie für Sozialpädagogik der Arbeiterwohlfahrt in München und Oberbayern gemeinnützige GmbH</t>
  </si>
  <si>
    <t>Fachakademie für Sozialpädagogik Rosenheim der gem. Gesellschaft für soziale Dienste - DAA - mbH</t>
  </si>
  <si>
    <t>Fachakademie für Sozialpädagogik München der gemeinn. Gesellschaft für soziale Dienste -DAA-mbH</t>
  </si>
  <si>
    <t>Priv. Fachakademie für Darstellende Kunst Passau des Vereins zur Förderung der Kunst des Theaters</t>
  </si>
  <si>
    <t>Verein zur Förderung der Kunst des Theaters e.V. Athanor</t>
  </si>
  <si>
    <t>Fachakademie für Heilpädagogik Markt Indersdorf der Franziskuswerk Schönbrunn gGmbH</t>
  </si>
  <si>
    <t>Fachakademie für Brau- und Getränketechnologie Gräfelfing des Doemens e.V.</t>
  </si>
  <si>
    <t xml:space="preserve">Doemens e.V.  </t>
  </si>
  <si>
    <t>Fachakademie f. Sozialpädagogik d. Inn.Miss. Mü. - Diakonie in München u. Oberbayern e.V., München</t>
  </si>
  <si>
    <t xml:space="preserve">Innere Mission in München e.V.  </t>
  </si>
  <si>
    <t xml:space="preserve">Diözese Eichstätt  </t>
  </si>
  <si>
    <t>Fachakademie für Sozialpädagogik München der Stiftung Kath. Bildungsstätten für Sozialberufe</t>
  </si>
  <si>
    <t>Stiftung Kath. Bildungsstätten für Sozialberufe in Bayern</t>
  </si>
  <si>
    <t>Fachakademie für Sozialpädagogik München der Armen Schulschwestern von Unserer Lieben Frau</t>
  </si>
  <si>
    <t>Kongregation der Armen Schulschwestern v.U.L.Fr., München</t>
  </si>
  <si>
    <t>Caritas Don Bosco Fachakademie für Sozialpädagogik München</t>
  </si>
  <si>
    <t>Fachakademie für Sozialpädagogik des Diakonischen Werks Traunstein e.V. in Mühldorf</t>
  </si>
  <si>
    <t>Fachakademie für Sozialpädagogik Rottenbuch der Regens-Wagner- Stiftung Erlkam</t>
  </si>
  <si>
    <t>Private GBS Fachakademie für Wirtschaft München, staatlich anerkannt</t>
  </si>
  <si>
    <t>Sprachen- und Dolmetscher-Institut München Priv. Fachakademie für Fremdsprachenberufe</t>
  </si>
  <si>
    <t>Priv. Fachakademie z. Ausbildung v. Restauratoren f. Möbel und Holzobjekte München d. Goering-Inst.</t>
  </si>
  <si>
    <t xml:space="preserve">Gemeinnütziges Goering Institut e. V.  </t>
  </si>
  <si>
    <t>Fachakademie für Wirtschaft der FHM-Akademie gGmbH München</t>
  </si>
  <si>
    <t xml:space="preserve">Priv. Fachhochschule des Mittelstands (FHM) gGmbH  </t>
  </si>
  <si>
    <t>Priv. Fachakademie für Sozialpädagogik in Pfarrkirchen des KWA Kuratorium Wohnen im Alter</t>
  </si>
  <si>
    <t>Fachakademie für Sozialpädagogik des Mädchenwerks Zwiesel e.V.</t>
  </si>
  <si>
    <t>Fachakademie für Sozialpädagogik der Schulstiftung Seligenthal in Landshut</t>
  </si>
  <si>
    <t xml:space="preserve">Schulstiftung Seligenthal in Landshut  </t>
  </si>
  <si>
    <t>Fachakademie für Sozialpäd. der Ordensgemeinschaft d. Armen Franzisk. v.d. Hl. Familie zu Mallersdorf</t>
  </si>
  <si>
    <t>Kongregation der Armen Franziskanerinnen, Mallersdorf</t>
  </si>
  <si>
    <t>Fachakademie für Sozialpädagogik der Deutschordens-Schwestern Passau</t>
  </si>
  <si>
    <t xml:space="preserve">Provinzialat der Deutschordens-Schwestern  </t>
  </si>
  <si>
    <t>Priv. Fachakademie für Sozialpädagogik der Ursulinen-Schulstiftung in Straubing</t>
  </si>
  <si>
    <t xml:space="preserve">Ursulinen-Schulstiftung Straubing  </t>
  </si>
  <si>
    <t>Priv.Fachakademie für Heilpädagogik d. Kath. Jugendfürsorge, Regensburg</t>
  </si>
  <si>
    <t>Priv. Fachakademie für Sozialpädagogik der Döpfer Schulen gGmbH Schwandorf</t>
  </si>
  <si>
    <t>Priv. Fachakademie für Schauspiel, Regie u.Theaterpädagogik Regensburg</t>
  </si>
  <si>
    <t xml:space="preserve">Akademie für Darstellende Kunst Regensburg gGmbH  </t>
  </si>
  <si>
    <t>Caritas-Fachakademie für Sozialpädagogik im Haus St. Elisabeth, Bamberg</t>
  </si>
  <si>
    <t xml:space="preserve">Caritasverband der Erzdiözese Bamberg e.V.  </t>
  </si>
  <si>
    <t>Fachakademie f. Sozialpädagogik Coburg d. Gemeinn. Gesellschaft f. soziale Dienste - DAA - mbH</t>
  </si>
  <si>
    <t>Fachakademie für Sozialpädagogik d. Gemeinn. Gesellschaft f. Soziale Dienste Nürnberg</t>
  </si>
  <si>
    <t>Fachakademie für Sozialpädagogik Hensoltshöhe der Stiftung Hensoltshöhe gGmbH, Gunzenhausen</t>
  </si>
  <si>
    <t xml:space="preserve">Stiftung Hensoltshöhe gGmbH  </t>
  </si>
  <si>
    <t>Evangelische Fachakademie f. Sozialpädagogik Nürnberg d. Rummelsberger Dienste für Menschen</t>
  </si>
  <si>
    <t>FAK f. Fremdsprachenberufe Erlangen d.Vereinig.z. Unterhalt.d.Instituts für Fremdsprachenberufe</t>
  </si>
  <si>
    <t>Josef-Mayr-Nusser-Fachakademie für Sozialpädagogik Erlangen des Caritasverbandes für die Erzdiözese</t>
  </si>
  <si>
    <t>Fachakademie für Sozialpädagogik d. Rummelsb. Dienste f. Menschen gemeinn. GmbH</t>
  </si>
  <si>
    <t>Fachakademie für Heilpädagogik der Die Rummelsb. Dienste f. Menschen gemeinn. GmbH Schwarzenbruck</t>
  </si>
  <si>
    <t xml:space="preserve">PFH gGmbH Feucht  </t>
  </si>
  <si>
    <t>Fachakademie für Sozialpädagogik St. Hildegard Würzburg der Caritas-Schulen gGmbH</t>
  </si>
  <si>
    <t>Johann-Hinrich-Wichern-Fachakademie für Sozialpädagogik Schweinfurt</t>
  </si>
  <si>
    <t xml:space="preserve">Evang.-Luth. Gesamtkirchenverwaltung Schweinfurt  </t>
  </si>
  <si>
    <t>Würzburger Dolmetscherschule Priv. Fachakademie für Fremdsprachen</t>
  </si>
  <si>
    <t>Würzburger Dolmetscherschule, FAK für Fremdsprachenberufe, gGmbH</t>
  </si>
  <si>
    <t>Priv. Fachakademie für Sozial- pädagogik der Caritas-Schulen gGmbH in Aschaffenburg</t>
  </si>
  <si>
    <t>Fachakademie für Heilpädagogik Würzburg des Sozialdienstes kath. Frauen e.V.</t>
  </si>
  <si>
    <t xml:space="preserve">Sozialdienst Kath. Frauen e.V. Würzburg  </t>
  </si>
  <si>
    <t>Fachakademie f. Sozialpädagogik Augsburg d. Berufl. Fortbildungszentren d.Bay.Wirtschaft (bfz)</t>
  </si>
  <si>
    <t>Fachakademie für Sozialpädagogik Lindau (Bodensee) d.Schulwerks d. Diözese Augsburg</t>
  </si>
  <si>
    <t>Joseph-Bernhart-Fachakademie für Sozialpädagogik in Krumbach (Schwaben)</t>
  </si>
  <si>
    <t>Joseph-Bernhart-Fachakademie für Sozialpädagogik in Krumbach gemeinnützige Schulträger GmbH</t>
  </si>
  <si>
    <t>Private Fachakademie für Heilpädagogik d. Kath. Jugendfürs. der Diözese Augsburg e.V.</t>
  </si>
  <si>
    <t>Fachakademie für Sozialpädagogik der Evang. Diakonissenanstalt Augsburg</t>
  </si>
  <si>
    <t>Fachakademie für Sozialpädagogik Dillingen a.d.Donau des Schulwerks der Diözese Augsburg</t>
  </si>
  <si>
    <t>Fachakademie f.Sozialpädagog.d.Christl.Jugendhilfe Kempten (Allgäu) d.Schulwerks d.Diözese Augsburg</t>
  </si>
  <si>
    <t>Fachakademie für Sozialpädagogik Maria Stern Nördlingen des Schulwerks der Diözese Augsburg</t>
  </si>
  <si>
    <t>Fachakademie für Übersetzen und Dolmetschen Kempten (Allgäu)</t>
  </si>
  <si>
    <t>Fachakademie für Sozialpädagogik der Heimerer Stiftung, München</t>
  </si>
  <si>
    <t>Fachakademie für Sozialpädagogik Ingolstadt der bfz gemeinnützige GmbH</t>
  </si>
  <si>
    <t>Fachakademie f. Sozialpäd. Ingolstadt i.Marienheim d. Gemeinn. Gesellsch.f.soz.Dienste-DAA-mbH</t>
  </si>
  <si>
    <t>Fachakademie f. Sozialpädagogik Bamberg d. Berufl. Fortbildungszentren d. Bay.Wirtschaft (bfz) gGmbH</t>
  </si>
  <si>
    <t>Fachakademie für Sozialpädagogik der PFH gemeinnützige GmbH Feucht</t>
  </si>
  <si>
    <t>Euro Akademie Berufsfachschulen und Fachakademie für Sozialpädagogik und Erzieher Main Tauber gemei</t>
  </si>
  <si>
    <t>Fachakademie für Sozialpädagogik Mering des Berufsbildungszentrums Augsburg</t>
  </si>
  <si>
    <t>Staatl. Fachakademie für Sozialpädagogik Traunstein</t>
  </si>
  <si>
    <t>Staatl.Fachakademie für Ernährungs- und Versorgungsmanagement Miesbach</t>
  </si>
  <si>
    <t>Staatl. Fachakademie für Sozialpädagogik Neuburg a.d.Donau</t>
  </si>
  <si>
    <t>Staatliche Fachakademie für Fremdsprachenberufe Weiden</t>
  </si>
  <si>
    <t>Staatliche Fachakademie für Sozialpädagogik Neustadt a.d.Waldnaab</t>
  </si>
  <si>
    <t>Staatl. Fachakademie für Sozialpädagogik Regensburg</t>
  </si>
  <si>
    <t>Staatl. Fachakademie für Sozialpädagogik Kaufbeuren</t>
  </si>
  <si>
    <t>Städt. Rainer-Werner-Fassbinder-Fachoberschule für Sozialwesen München</t>
  </si>
  <si>
    <t>Städt. Robert-Bosch-Fachoberschule für Wirtschaft München</t>
  </si>
  <si>
    <t>Fachoberschule Bad Wörishofen des Zweckverbandes Beruflicher Schulen Bad Wörishofen</t>
  </si>
  <si>
    <t>Städtische Fachoberschule für Sozialwesen und Gesundheit München Nord</t>
  </si>
  <si>
    <t>Priv. Fachoberschule d.Mathilde-Zimmer-Stiftung in Scheinfeld</t>
  </si>
  <si>
    <t>Mathilde-Zimmer-Stiftung Landschulheim Schule Schloss Schwarzenberg e.V.</t>
  </si>
  <si>
    <t>Kath.Romano-Guardini-Fachoberschule für Sozialwesen München</t>
  </si>
  <si>
    <t>Evang. Friedrich Oberlin Fachoberschule f. Sozialw. u. Wirtsch., Verw. u. Rechtspfl. München</t>
  </si>
  <si>
    <t xml:space="preserve">Friedrich-Oberlin-Stiftung München  </t>
  </si>
  <si>
    <t>Wilhelm-Löhe-Schule Nürnberg Evang. Kooperative Gesamtschule - Fachoberschule</t>
  </si>
  <si>
    <t xml:space="preserve">Evang.-Luth. Gesamtkirchengemeinde Nürnberg  </t>
  </si>
  <si>
    <t>Institut Schloß Brannenburg St.anerk.priv.Realsch. mit Internat f.Knaben u.Mäd. Schloß Brannenb. Gmb</t>
  </si>
  <si>
    <t>Private Christian-von-Bomhard- Fachoberschule für Sozialwesen Uffenheim</t>
  </si>
  <si>
    <t xml:space="preserve">Christian-von-Bomhard-Stiftung Uffenheim  </t>
  </si>
  <si>
    <t>Montessori-Fachoberschule Franken der MOS Franken GmbH in Nürnberg</t>
  </si>
  <si>
    <t xml:space="preserve">MOS Franken GmbH  </t>
  </si>
  <si>
    <t>E.-Barlach-Schulen,Priv.Fachoberschule z.sonderpäd Förderung,Förderschwerp.körp.u.motor.Entw. München</t>
  </si>
  <si>
    <t>Erzbischöfliche Fachoberschule Franz von Assisi Freilassing</t>
  </si>
  <si>
    <t xml:space="preserve">Erzdiözese München und Freising  </t>
  </si>
  <si>
    <t>Samuel-Heinicke-Schule, St. anerk. Fachoberschule z.sonderpäd.Förd.,Förderschwerpunkt Hören, München</t>
  </si>
  <si>
    <t>Isar-Fachoberschule München der Wirtschaftsschule München-Ost gemeinnützige GmbH in München</t>
  </si>
  <si>
    <t>Isar Wirtschaftsschule GmbH</t>
  </si>
  <si>
    <t>Fachoberschule Karlsfeld des Fachoberschule Dachau e.V.</t>
  </si>
  <si>
    <t xml:space="preserve">Schulverein Fachoberschule Dachau e.V.  </t>
  </si>
  <si>
    <t xml:space="preserve">Frau I. Reinhard und Frau C. Drexel  </t>
  </si>
  <si>
    <t>Private staatlich anerkannte neuhof pro Fachoberschule München der neuhof Bildungswerk gGm</t>
  </si>
  <si>
    <t xml:space="preserve">neuhof-Bildungswerk gGmbH München  </t>
  </si>
  <si>
    <t>Private Fachoberschule Fränkische Schweiz der Dr. Wiesent-Schulen in Eggolsheim</t>
  </si>
  <si>
    <t>Montessori-Fachoberschule der Montessori-Vereinigung Nürnberger Land e.V.,Lauf a</t>
  </si>
  <si>
    <t>Montessori-Vereinigung Nürnberger Land e.V.</t>
  </si>
  <si>
    <t>Private Fachoberschule der Private Schulen Breitschaft gemeinnützige GmbH in Regensburg</t>
  </si>
  <si>
    <t xml:space="preserve">Private Schulen Breitschaft, gemeinnützige GmbH  </t>
  </si>
  <si>
    <t>Private Fachoberschule der Private Schulen Pindl GmbH in Regensburg</t>
  </si>
  <si>
    <t xml:space="preserve">Private Schulen Pindl GmbH  </t>
  </si>
  <si>
    <t xml:space="preserve">Stiftung SABEL Schulen  </t>
  </si>
  <si>
    <t>Erzbischöfliche St.-Irmengard-Fachoberschule Garmisch-Partenkirchen</t>
  </si>
  <si>
    <t>CJD Christophorusschulen Berchtesgaden - Private Fachoberschule des CJD in Schönau am Königssee</t>
  </si>
  <si>
    <t>MOS Allgäu - Priv. Montessori Fachoberschule d. Augsburger Gesellsch.f.Lehmbau, Kempten</t>
  </si>
  <si>
    <t>Mediadesign Akademie für Aus- und Weiterbildung München</t>
  </si>
  <si>
    <t xml:space="preserve">Mesale e.V.  </t>
  </si>
  <si>
    <t>Private SABEL Fachoberschule der SABEL Schulen Nürnberg gGmbH, staatlich genehmigt</t>
  </si>
  <si>
    <t xml:space="preserve">SABEL Schulen Nürnberg gGmbH  </t>
  </si>
  <si>
    <t>Montessori-Fachoberschule des Montessori-Schule Rosenheim- Rohrdorf Fördervereins e.V. in Rohrdorf</t>
  </si>
  <si>
    <t>Montessori-Schule Rosenheim-Rohrdorf Förderverein e.V.</t>
  </si>
  <si>
    <t>Montessori-Fachoberschule des Montessori Fördergem. Passau und Umgebung e.V. in Passau</t>
  </si>
  <si>
    <t>Montessori-Fördergemeinschaft Passau und Umgebung e.V.</t>
  </si>
  <si>
    <t>Priv. Montessori-Fachoberschule der Montessori Fördergemeinschaft Würzburg e.V. in Würzburg</t>
  </si>
  <si>
    <t>Montessori Trägerverein Würzburg e. V.</t>
  </si>
  <si>
    <t>Montessori-Fachoberschule des Montessori Fördervereins des Kreises Dillingen e.V.Wertingen</t>
  </si>
  <si>
    <t>Montessori-Förderverein d.Kreise Dillingen/Günzburg e.V.</t>
  </si>
  <si>
    <t>Montessori-Fachoberschule der Montessori-Zentrum München gemeinnützige GmbH in München</t>
  </si>
  <si>
    <t xml:space="preserve">Montessori München, e.V.  </t>
  </si>
  <si>
    <t>Private staatlich genehmigte neuhof neo Fachoberschule München der neuhof Bildungswerk gGm</t>
  </si>
  <si>
    <t>Staatl. genehmigte DBBC-Privatschule - Fachoberschule - Diakon.Institut in Bad Aibling</t>
  </si>
  <si>
    <t>Diakonisches Institut für Bildung und Soziales gemeinnützige GmbH in Bad Aibling</t>
  </si>
  <si>
    <t>Private Fachoberschule des Emile Montessori-Schulverein München-Südost in Neubiberg</t>
  </si>
  <si>
    <t xml:space="preserve">Montessori-Schulverein Emile  </t>
  </si>
  <si>
    <t>Private Fachoberschule für Wirtschaft und Verwaltung der EuroKolleg Privatschulen in München</t>
  </si>
  <si>
    <t>EuroKolleg Privatschulen Deutschland gUG (haftungsbeschränkt)</t>
  </si>
  <si>
    <t xml:space="preserve">Montessori-Neuötting e.V.  </t>
  </si>
  <si>
    <t>Erzbischöfliche Fachoberschule Vinzenz von Paul Markt Indersdorf</t>
  </si>
  <si>
    <t>Verein Montessori-Fördergemeinschaft Kronach und Umgebung e.V.</t>
  </si>
  <si>
    <t>Erzbischöfliches Spätberufenenseminar St.Matthias Wolfratshausen</t>
  </si>
  <si>
    <t>Internationaler Bund, Freier Träger der Jugend-, Sozial- und Bildungsarbeit e.V.</t>
  </si>
  <si>
    <t>St.-Bonaventura-Fachoberschule Dillingen des Schulwerks der Diözese Augsburg</t>
  </si>
  <si>
    <t>Regiomontanus-Schule Staatliche Fachoberschule Coburg</t>
  </si>
  <si>
    <t>Aloys-Fischer-Schule Staatliche Fachoberschule Deggendorf</t>
  </si>
  <si>
    <t>Hans-Leipelt-Schule Staatliche Fachoberschule Donauwörth</t>
  </si>
  <si>
    <t>Max-Grundig-Schule Staatliche Fachoberschule Fürth</t>
  </si>
  <si>
    <t>Maximilian-Kolbe-Schule Staatliche Fachoberschule Neumarkt i.d.OPf.</t>
  </si>
  <si>
    <t>Friedrich-Fischer-Schule Staatliche Fachoberschule Schweinfurt</t>
  </si>
  <si>
    <t>Gustav-von-Schlör-Schule Staatliche Fachoberschule Weiden i.d.OPf.</t>
  </si>
  <si>
    <t>Adalbert-Raps-Schule Staatl. Fachoberschule Kulmbach</t>
  </si>
  <si>
    <t>Lothar-von-Faber-Schule Staatliche Fachoberschule Nürnberg</t>
  </si>
  <si>
    <t xml:space="preserve">Sonthofen, St., Gemeinde  </t>
  </si>
  <si>
    <t>Dr.Karl-Kroiß-Schule, Förderzentrum, Förderschwerp Hören d.Bez.Unterfranken in Würzb.</t>
  </si>
  <si>
    <t>Schule für Kranke an der Klinik Hochried/Murnau Zentrum für Kinder- und Jugendmedizin Murnau</t>
  </si>
  <si>
    <t>Phoenix-Schule München, Priv. kond. Förderzentrum, Förderschwerp.körperl. u. motor. Entwickl.</t>
  </si>
  <si>
    <t>Phoenix GmbH Konduktive Förderung der Stiftung Pfennigparade</t>
  </si>
  <si>
    <t>Adolf-Rebl-Schule Pfaffenhofen Förderzentrum, Förderschwerpunkt geistige Entwicklung</t>
  </si>
  <si>
    <t xml:space="preserve">Heilpäd. Zentrum gGmbH Pfaffenhofen/Ilm  </t>
  </si>
  <si>
    <t>Silvia-Görres-Schule, Priv. Förderzentrum, Förderschwerpunkt geist. Entwickl., München</t>
  </si>
  <si>
    <t xml:space="preserve">Lebenshilfe München Kinder und Jugend GmbH  </t>
  </si>
  <si>
    <t>Private Heimschule, Förderzentrum, Förderschwerpunkt emot. u. soz. Entwicklung</t>
  </si>
  <si>
    <t>Dr.-Elisabeth-Bamberger-Schule Hebertshausen,Priv. Förderzentrum, Förderschwerp.emot.u.soz.Entwickl.</t>
  </si>
  <si>
    <t>Johannes-Neuhäusler-Schule Schönbr.,Priv.Förderz., Förderschwerp. geist.Entwickl.,d.Franziskuswerks</t>
  </si>
  <si>
    <t>Schloss Zinneberg, st. anerk. priv. Förderzentrum mit Förderschwerpunkt emot. u. soz. Entwicklung</t>
  </si>
  <si>
    <t>St.Nikolaus-Schule Erding, Priv. Förderzentr., Förderschwerp.geist.Entwickl., München</t>
  </si>
  <si>
    <t>Kath. Jugendfürsorge der Erzdiözese München und Freising e.V.</t>
  </si>
  <si>
    <t>Maria-Ludwig-Ferdinand-Schule, Priv.Förderzentrum, Förderschwerp. Sehen u. weit. Förderbed., München</t>
  </si>
  <si>
    <t xml:space="preserve">Blindeninstitutsstiftung Würzburg  </t>
  </si>
  <si>
    <t>Regens-Wagner-Schule Holzhausen,Priv.Förderz. Förderschwerp. Lernen u.geist.Entw.,Igling,</t>
  </si>
  <si>
    <t>Ernst-Barlach-Schule, Priv. Förderzentrum, Förderschwerp. körperl.u.motor. Entwickl., München</t>
  </si>
  <si>
    <t>Philipp Neri Schule Rosenheim, Staatl.anerk.priv. Förderzentrum m. Förderschwerpunkt geist.Entwickl.</t>
  </si>
  <si>
    <t>Priv. Förderzentrum, Förderschwerp. körperl. und motor. Entwickl. Aschau i.Chiemgau</t>
  </si>
  <si>
    <t>Behandlungszentrum Aschau  GmbH</t>
  </si>
  <si>
    <t>Regens-Wagner-Schule Hohenwart, Priv.Förderzentr., Förderschwerpunkt Hören und weiterer Förderbedarf</t>
  </si>
  <si>
    <t>Wilhelm-Löhe-Schule, Privates Sonderpädagogisches Förderzentrum Traunreut des Diakonischen Werkes</t>
  </si>
  <si>
    <t>Makarius-Wiedemann-Schule Wasserb. a.Inn, Priv. Förderzentrum, Förderschwerpunkt geist. Entwickl.</t>
  </si>
  <si>
    <t>Stiftung Attl des Caritasverbands der Erzdiözese München u. Freising</t>
  </si>
  <si>
    <t>Cäcilien-Schule Fürstenfeldbruck, Priv. Förder zentrum, Förderschwerp. geistige Entwicklung</t>
  </si>
  <si>
    <t xml:space="preserve">Kinderhilfe Fürstenfeldbruck  </t>
  </si>
  <si>
    <t>CJD Christophorusschule Berchtesg. Priv. Förderzentrum, Förderschwerp. körp.u.motor.Entw.</t>
  </si>
  <si>
    <t>Christophorus-Schule, Priv. Förderzentrum, Förderschwp. emot. u.soz. Entw. München</t>
  </si>
  <si>
    <t xml:space="preserve">Christopherus-Schulverein München e.V.  </t>
  </si>
  <si>
    <t>Anton-von-Bucher-Schule,Geisenfeld, priv.Sonderpäd Förderzentrum des Heilpäd. Zentrums</t>
  </si>
  <si>
    <t>Joh.-Nepomuk-Werner-Schule Priv. Förderzentrum, Förderschwp. emot. u.soz. Entw. (HS-Stufe) Weyarn</t>
  </si>
  <si>
    <t>Don-Bosco-Schule Rottenbuch Priv. Förderzentrum, Förderschwerpunkt geistige Entwicklung</t>
  </si>
  <si>
    <t>Franziskus-von-Assisi-Schule Au/Inn, Priv.Förderz. mit Förderschwerpunkt geistige Entwicklung</t>
  </si>
  <si>
    <t xml:space="preserve">Kongregation der Franziskanerinnen Au am Inn  </t>
  </si>
  <si>
    <t>Privates Sonderpädagogisches Förderzentrum im Caritas Kinderdorf Irschenberg</t>
  </si>
  <si>
    <t>Anna-Kittenbacher-Schule Pfaffenh., Priv. Sonderpäd. Förderzentrum d. Heilpäd.Zentrums</t>
  </si>
  <si>
    <t>Agnes-Neuhaus-Schule Gauting Staatl.anerk.Priv. Förderzentrum Förderschwerpunkt:emot.u.soz.Entw.</t>
  </si>
  <si>
    <t>Franziskus-Schule Söcking, Starnb., Priv. Förderz. Förderschwerp.geist.Entwickl. d. Lebensh.Starnberg</t>
  </si>
  <si>
    <t xml:space="preserve">Lebenshilfe Starnberg gemeinnützige GmbH  </t>
  </si>
  <si>
    <t>Otto-Steiner-Schule, Priv. Förderzentrum, Förderschwerpunkt geistige Entwicklung, München,</t>
  </si>
  <si>
    <t>Wichern-Schule, Privates Förderzentrum, Förderschwerpunkt emot.u.soz. Entwickl. in München</t>
  </si>
  <si>
    <t xml:space="preserve">Diakonie Hasenbergl e.V.  </t>
  </si>
  <si>
    <t>Von-Rothmund-Schule Bad Tölz, Priv. Förderzentrum mit Förderschwerp. geistige Entwicklung</t>
  </si>
  <si>
    <t>Lebenshilfe Bad Tölz - WOR gGmbH</t>
  </si>
  <si>
    <t xml:space="preserve">Seraphisches Liebeswerk e.V. Altötting  </t>
  </si>
  <si>
    <t>Korbinianschule Steinhöring, Priv. Förderzentrum, Förderschwerpunkt geist. Entwicklung</t>
  </si>
  <si>
    <t>Rupertusschule Piding, Priv.Förderzentrum, Förder- schwerpunkt geist.Entwickl. d. Kath.Jugendfürsorge</t>
  </si>
  <si>
    <t>Sophie-Scholl-Schule, Priv. Förderzentrum, Förder- schwerpunkt geist. Entwicklung Neuburg</t>
  </si>
  <si>
    <t>Privates Förderzentrum mit Förderschwerpunkt geistige Entwicklung in Freising</t>
  </si>
  <si>
    <t xml:space="preserve">Lebenshilfe Freising e.V.  </t>
  </si>
  <si>
    <t>Konrad-von-Parzham-Schule Altötting, Priv. Förderzentrum, Förderschwerp. geistige Entwicklung</t>
  </si>
  <si>
    <t xml:space="preserve">Kreis-Caritasverband Altötting e.V.  </t>
  </si>
  <si>
    <t>Edith-Stein-Schule, Priv. staatl. anerk.Förderzent Förderschwerp. Sehen d.Sehbehind.- u.Blindenzentr.</t>
  </si>
  <si>
    <t>Sehbehinderten- und Blindenzentrum e.V.</t>
  </si>
  <si>
    <t>Priv. Förderzentrum, Förderschwerpunkt geist. Entwickl.u. weit. Förderbedarf München</t>
  </si>
  <si>
    <t xml:space="preserve">Helfende Hände gemeinnützige GmbH München  </t>
  </si>
  <si>
    <t>Staatl. anerk. priv. Förderzentrum Förderschwerp. soz. u. emot. Entwicklung Eichstätt</t>
  </si>
  <si>
    <t xml:space="preserve">Caritasverband der Diözese Eichstätt e.V.  </t>
  </si>
  <si>
    <t>Caritas-Förderzentrum St.-Severin-Schule Passau, Förderschwerpunkt geist. Entwickl. Passau</t>
  </si>
  <si>
    <t xml:space="preserve">Caritasverband der Diözese Passau e.V.  </t>
  </si>
  <si>
    <t>Cabrini-Schule Offenstetten, Priv. Förderzentrum Förderschwerp. geist.Entwickl. d. Kath.Jugendfürs.</t>
  </si>
  <si>
    <t>Prälat-Michael-Thaller-Schule, Priv. Sonderpäd. Förderzentrum Abensberg d. Kath. Jugendf. Regensb.</t>
  </si>
  <si>
    <t>Franz-Xaver-Eggersdorfer-Schule Priv. Sonderpädagogisches Förderzentrum Vilshofen</t>
  </si>
  <si>
    <t>Caritasschule St. Elisabeth Freyung, Priv. Förderzentrum, Förderschwerp. geistige Entwickl.</t>
  </si>
  <si>
    <t xml:space="preserve">Kreis-Caritasverband Freyung-Grafenau e.V.  </t>
  </si>
  <si>
    <t>Caritas-Förderzentrum St. Ulrich-Schule Pocking, Förderschwerpunkt geist. Entwickl. Pocking</t>
  </si>
  <si>
    <t>Caritas-Förderzentrum Don-Bosco-Schule Passau, Förderschwp körp. u. mot. Entwickl. Passau</t>
  </si>
  <si>
    <t>St.-Notker-Schule, Priv. Förderzentrum, Förderschwerp. geistige Entw. Deggendorf</t>
  </si>
  <si>
    <t xml:space="preserve">Lebenshilfe e.V. Deggendorf  </t>
  </si>
  <si>
    <t>St.-Wolfgang-Schule, Priv. Förderzentrum, Förderschwerpunkt geistige Entwicklung Straubing</t>
  </si>
  <si>
    <t>St.-Rupert-Schule, Priv. Förderzentrum, Förderschwerp. geistige Entw. Eggenfelden</t>
  </si>
  <si>
    <t>Papst-Benedikt-Schule Straubing, Priv.Förderzentr. Förderschwerp. körperliche u. motorische Entwickl.</t>
  </si>
  <si>
    <t>HPZ-Förderschule Irchenrieth, Priv. Förderzentrum, Förderschwerpunkt geist. Entwickl.d.Heilpäd.Zentr.</t>
  </si>
  <si>
    <t>Heilpädagogisches Zentrum - Lebenshilfe für Behinderte e.V.</t>
  </si>
  <si>
    <t>Bischof-Wittmann-Schule Regensburg Priv. Förderzentrum, Förderschwerpunkt geist. Entwickl.</t>
  </si>
  <si>
    <t>Priv. Förderzentrum, Förderschwerpunkt geist. Entwickl. Neumarkt i.d.OPf.</t>
  </si>
  <si>
    <t xml:space="preserve">Lebenshilfe e.V. Neumarkt i.d.OPf.  </t>
  </si>
  <si>
    <t>Dr. Nardini-Schule Parsberg, Priv. Förderzentrum, Förderschwerpunkt emot. u. soz.. Entwicklung</t>
  </si>
  <si>
    <t>Rupert-Egenberger-Schule Amberg,Priv.Förderzentr., Förderschwerpunkt geist. Entwickl. der Lebenshilfe</t>
  </si>
  <si>
    <t>St.-Gunther-Schule Cham, Priv. Förderzentrum, Förderschwerpunkt geist. Entwicklung</t>
  </si>
  <si>
    <t>Pater-Rupert-Mayer-Schule Regensb., Priv. Förderzentrum, Förderschw. körp.u.motor. Entwickl.</t>
  </si>
  <si>
    <t>Priv. Förderzentrum Schwerpunkt geistige Entwickl. Mitterteich der Lebenshilfe Kreisver. Tirschenr.</t>
  </si>
  <si>
    <t xml:space="preserve">Lebenshilfe Kreisvereinigung Tirschenreuth e.V.  </t>
  </si>
  <si>
    <t>Von Lerchenfeld-Schule Bamberg, Priv.Förderzentrum Förderschwerpunkt Hören d.Kath. Bildungszentrums</t>
  </si>
  <si>
    <t>Katholisches Bildungszentrum am Oberen Stephansberg e.V.</t>
  </si>
  <si>
    <t>Regens-Wagner-Schule, Priv. Förderzentrum, Förderschwerpunkt geist. Entwicklung Burgkunstadt</t>
  </si>
  <si>
    <t>Schule am Hofgarten, Priv. Förderzentrum, Förderschwerp. körp. u. motor. Entwicklung Coburg</t>
  </si>
  <si>
    <t xml:space="preserve">Schulförderzentrum gGmbH Coburg  </t>
  </si>
  <si>
    <t>Priv. Förderzentrum, Förderschwerpunkt emot.u.soz. Entwickl. in Fassoldshof</t>
  </si>
  <si>
    <t>Schule am Martinsberg Priv. Sonderpädagogisches Förderzentrum in Naila</t>
  </si>
  <si>
    <t>Diakoniewerk Martinsberg e.V.</t>
  </si>
  <si>
    <t>Dr. Kurt-Blaser-Schule, Priv. Förderzentrum, Förderschwerpunkt geistige Entwicklung in Bayreuth</t>
  </si>
  <si>
    <t xml:space="preserve">Hilfe f.d. behind. Kind Bayreuth gGmbH  </t>
  </si>
  <si>
    <t>Priv. Förderzentrum, Förderschwerpunkt geistige Entwicklung in Marktredwitz</t>
  </si>
  <si>
    <t>Lebenshilfe im Fichtelgebirge e.V.</t>
  </si>
  <si>
    <t>Bonhoeffer-Schule, Priv. Sonderpäd. Förderzentrum in Hof der Diakonie Hochfranken</t>
  </si>
  <si>
    <t>Diakonie Hochfranken Jugend- und Familienhilfe Marienberg Psychologische Beratung gGmbH</t>
  </si>
  <si>
    <t>Bertold-Scharfenberg-Schule, Priv. Förderzentrum Förderschwerpunkt geistige Entwicklung in Bamberg</t>
  </si>
  <si>
    <t>Lebenshilfe Bamberg e.V.</t>
  </si>
  <si>
    <t>Don-Bosco-Schule, Priv. Sonderpäd. Förderzentrum Burgebrach-Stappenbach</t>
  </si>
  <si>
    <t>Hilfe für Schüler an Förderschulen im Landkreis Bamberg e.V.</t>
  </si>
  <si>
    <t>Pestalozzi-Schule, Priv. sonderpäd. Förderzentrum in Kronach</t>
  </si>
  <si>
    <t xml:space="preserve">Verein Hilfe f. d. lernbeh. Kind im Lkr. Kronach  </t>
  </si>
  <si>
    <t>Dietrich-Bonhoeffer-Schule, Priv. Sonderpäd. Förderzentrum Bayreuth mit Außenstelle Weidenberg</t>
  </si>
  <si>
    <t xml:space="preserve">Verein Hilfe für das behinderte Kind e.V. Pegnitz  </t>
  </si>
  <si>
    <t>St. Katharina-Schule, Priv. Sonderpäd.Förderzentr. in Lichtenfels des Diözesan-Caritasverbandes HPZ</t>
  </si>
  <si>
    <t>Erich Kästner-Schule, Priv. Sonderpäd.Förderzentr. in Marktredwitz d.Vereins "Hilfe f.d.lernbeh.Kind"</t>
  </si>
  <si>
    <t>Dr.-Dittrich-Schule Priv. Sonderpädagogisches Förderzentrum Pegnitz</t>
  </si>
  <si>
    <t>Glockenbergschule, Priv. Sonderpäd. Förderzentrum in Neustadt b.Coburg</t>
  </si>
  <si>
    <t>Werner-Grampp-Schule, Priv. Sonderpäd.Förderzentr. u.Priv.Förderzentr.,Förderschwerp.geist.Entwickl.</t>
  </si>
  <si>
    <t xml:space="preserve">Arbeiterwohlfahrt Kreisverband Kulmbach e.V.  </t>
  </si>
  <si>
    <t>Siebensternschule, Priv. Sonderpäd. Förderzentrum Selb mit Außenstellen</t>
  </si>
  <si>
    <t>Hainbrunnenschule, Priv. Förderzentrum, Förderschwerp. geistige Entwicklung Forchheim</t>
  </si>
  <si>
    <t>Lebenshilfe für Menschen mit geistiger Behinderung e.V. Forchheim</t>
  </si>
  <si>
    <t>Giechburgschule Priv. sonderpäd. Förderzentrum Scheßlitz</t>
  </si>
  <si>
    <t>Maximilian-Kolbe-Schule, Priv. Förderzentrum, Förderschwerpunkt geist. Entwickl. in Lichtenfels</t>
  </si>
  <si>
    <t>Martin-Wiesend-Schule, Priv. Sonderpäd. Förderzentrum Bamberg</t>
  </si>
  <si>
    <t>Mauritiusschule, Privates Förderzentrum, Förderschwerpunkt geistige Entwicklung in Ahorn</t>
  </si>
  <si>
    <t>Janusz-Korczak-Schule, Priv.Förderzentrum, Förderschwerp. emot.u.soz. Entwickl. Bayr.</t>
  </si>
  <si>
    <t xml:space="preserve">Jean-Paul-Verein Bayreuth e.V.  </t>
  </si>
  <si>
    <t>Regens-Wagner-Schule Zell, Priv. Förderzentrum, Förderschwerp. Hören u.weit. Förderbed.,Hilpoltst.</t>
  </si>
  <si>
    <t>Priv. Förderzentrum, Förderschwerpunkt körperliche und motorische Entwicklung, Altdorf</t>
  </si>
  <si>
    <t>Clara u. Dr. Isaak Hallemann Schule, Priv. Förderzentrum, Förderschw. geist.Entwickl., Fürth</t>
  </si>
  <si>
    <t>Lebenshilfe für Menschen mit geistiger oder anderer Behinderung Fürth e.V.</t>
  </si>
  <si>
    <t>Georg-Zahn-Schule, Priv. Förderzentrum, Förderschwerpunkt geist. Entwicklung in Erlangen</t>
  </si>
  <si>
    <t xml:space="preserve">Lebenshilfe Ortsvereinigung Erlangen  </t>
  </si>
  <si>
    <t>Hans-Peter-Ruf-Schule, Priv. Förderzentrum, Förderschwerpunkt geist. Entwickl., Schwabach</t>
  </si>
  <si>
    <t xml:space="preserve">Lebenshilfe e.V. Schwabach  </t>
  </si>
  <si>
    <t>Lebenshilfe Neustadt an der Aisch – Bad Windsheim e.V.</t>
  </si>
  <si>
    <t>Priv. Förderzentrum, Förderschwerp. emotionale u. soziale Entwicklung Buckenhof, Der Puckenhof e.V.</t>
  </si>
  <si>
    <t xml:space="preserve">Evang. Jugendhilfeverbund "der Puckenhof" e.V.  </t>
  </si>
  <si>
    <t>Privates Förderzentr., Förderschwerp. soz.u. emot.Entw.Schwarzenbruck</t>
  </si>
  <si>
    <t>Arche-Noah-Schule, Priv. Sonderpäd.Förderzentrum I d. Diak.Werkes Neustadt a.d.Aisch in Bad Windsheim</t>
  </si>
  <si>
    <t>Diakoniewerk d.Ev.-Luth.Dekanatsbezirke Bad Windsheim,Markt Einersheim,Neust.a.d.Aisch u.Uffen</t>
  </si>
  <si>
    <t>Römerbrunnenschule, Priv. Förderzentrum, Förderschwerpunkt geist. Entwickl., Weißenburg</t>
  </si>
  <si>
    <t xml:space="preserve">Lebenshilfe Altmühlfranken e.V.  </t>
  </si>
  <si>
    <t>Schule am Dachsberg, Priv. Förderzentrum, Förder- schwerpunkt Sehen u. weit. Förderbed., Rückersdorf</t>
  </si>
  <si>
    <t>Dr.-Bernhard-Leniger-Schule, Priv. Förderzentrum, Förderschwerpunkt geist. Entwicklung Lauf</t>
  </si>
  <si>
    <t xml:space="preserve">Lebenshilfe im Nürnberger Land e.V.  </t>
  </si>
  <si>
    <t>Martin-Luther-Schule, Priv. Förderzentrum, Förderschwerp. emot.u.soz. Entwickl. Nürnberg</t>
  </si>
  <si>
    <t xml:space="preserve">Stadtmission Nürnberg e.V.  </t>
  </si>
  <si>
    <t>Jakob-Muth-Schule,Priv.Förderzentr.,Förderschwerp. geist. Entwickl. Nürnberg, Lebenshilfe Nürnb. e.V.</t>
  </si>
  <si>
    <t xml:space="preserve">Lebenshilfe Nürnberg e.V.  </t>
  </si>
  <si>
    <t>Comenius-Schule,Priv.Förderzentrum, Förderschwerpunkt geist. Entwickl., Hilpoltstein</t>
  </si>
  <si>
    <t>Priv. Förderzentrum, Förderschwerpunkt Sehen, Nürnberg, Blindenanstalt Nürnberg e.V.</t>
  </si>
  <si>
    <t>Sonderpädagogisches Förderzentrum Altdorf der Rummelsberger Dienste Schwarzenbr.</t>
  </si>
  <si>
    <t>Elisabeth Krauß Schule, Priv.Sonderpäd. Förderzentr., Teilzentr. I in Oberasbach</t>
  </si>
  <si>
    <t>Franz-Ludwig-von-Erthal-Schule Sonderpädagogisches Förderzentrum Haßfurt</t>
  </si>
  <si>
    <t xml:space="preserve">Caritas-Schulen gGmbH u. Lkr. Haßberge  </t>
  </si>
  <si>
    <t>Saaletal-Schule Bad Kissingen Sonderpädagogisches Förderzentrum</t>
  </si>
  <si>
    <t>Sankt-Martin-Schule Sonderpädagogisches Förderzentrum Riedenberg d. Caritas-Schulen gGmbH</t>
  </si>
  <si>
    <t>St.-Martin-Schule, Förderzentrum, Förderschwerpukt geistige Entwicklung der Lebenshilfe in Kitzingen</t>
  </si>
  <si>
    <t xml:space="preserve">Lebenshilfe e.V. Kitzingen,  </t>
  </si>
  <si>
    <t>Christophorus-Schule, Förderzentrum, Förderschwerpunkt geistige Entwickl. in Würzburg</t>
  </si>
  <si>
    <t xml:space="preserve">Lebenshilfe e.V. Würzburg  </t>
  </si>
  <si>
    <t>Dom.-Savio-Schule, Priv. Sonderpäd. Förderzentrum Pfaffendorf d. Dt.Provinz d. Salesianer Don Boscos</t>
  </si>
  <si>
    <t xml:space="preserve">Provinzialat der Salesianer Don Boscos  </t>
  </si>
  <si>
    <t>Elisabeth-Weber-Schule, Förderzentrum, Förderschwerp. emot.u.soz. Entwickl. in Würzb.</t>
  </si>
  <si>
    <t>Von-Pelkhoven-Schule St.Ludwig, Förderzentrum, Förderschwerp.emot.u.soz.Entwickl.</t>
  </si>
  <si>
    <t>St. Kilian-Schule Marktheidenfeld Sonderpädagogisches Förderzentrum</t>
  </si>
  <si>
    <t>Caritas-Schulen gGmbH (Jgst. 1-4) Landkreis Main-Spessart (Jgst. 5-9)</t>
  </si>
  <si>
    <t>Graf-zu-Bentheim-Schule, Förderzentrum, Förderschwp. Sehen u.weiterer Förderbedarf, Würzb.</t>
  </si>
  <si>
    <t>Dr.-Alfred-Hauser-Schule Ostheim, Sonderpäd. Förderzentrum der Caritas-Schulen gGmbH</t>
  </si>
  <si>
    <t>Wichern-Schule Priv. Schule für Kranke in Würzburg d.Diakonischen Werkes Würzburg e.V.</t>
  </si>
  <si>
    <t>Förderzentrum, Förderschwerpunkt körperliche u. motorische Entwickl. in Aschaffenburg</t>
  </si>
  <si>
    <t>Irena-Sendler-Schule, Sonderpädagogisches Förderzentrum Hohenroth</t>
  </si>
  <si>
    <t>Franz-von-Prümmer-Schule, Förderzentrum, Förderschwerp. geistige Entwickl. in Bad Kissingen</t>
  </si>
  <si>
    <t xml:space="preserve">Lebenshilfe e.V. Bad Kissingen  </t>
  </si>
  <si>
    <t>Richard-Galmbacher-Schule, Förderzentrum, Förderschwerp. geistige Entwicklung in Elsenfeld</t>
  </si>
  <si>
    <t xml:space="preserve">Lebenshilfe e.V. Miltenberg  </t>
  </si>
  <si>
    <t>Lebenshilfe Haßberge e.V.</t>
  </si>
  <si>
    <t>Erich Kästner Schule, Priv. Sonderpädagogisches Förderzentrum Kitzingen</t>
  </si>
  <si>
    <t>Förderverein Erich-Kästner-Schule im Lkr. Kitzingen e.V.</t>
  </si>
  <si>
    <t>Katharinen-Schule, Förderzentrum, Förderschwerp. geist.Entwickl. Fuchsstadt,d.Lebenshilfe Schweinf.</t>
  </si>
  <si>
    <t xml:space="preserve">Lebenshilfe f. Behinderte e.V. Schweinfurt  </t>
  </si>
  <si>
    <t>Förderzentrum, Förderschwerpunkt körperliche u. motorische Entwicklung in Würzburg</t>
  </si>
  <si>
    <t>St.-Nikolaus-Schule Marktheidenfeld, Förderzentrum,Förderschwerp.geist.Entwickl.</t>
  </si>
  <si>
    <t xml:space="preserve">Lebenshilfe Marktheidenfeld e.V.  </t>
  </si>
  <si>
    <t>Herbert-Meder-Schule, Förderzentrum, Förderschwerpunkt geistige Entwicklung Unsleben</t>
  </si>
  <si>
    <t xml:space="preserve">Lebenshilfe Rhön-Grabfeld e.V.  </t>
  </si>
  <si>
    <t>Maria-Stern-Schule, Förderzentrum, Förderschwerpunkt Sprache in Würzburg</t>
  </si>
  <si>
    <t xml:space="preserve">Marienverein mit Marienheim e.V. Würzburg  </t>
  </si>
  <si>
    <t>Adolph-Kolping-Schule, Förderzentrum, Förderschwerp. emot. und soz. Entwickl. Würzb.</t>
  </si>
  <si>
    <t>Förderzentrum, Förderschwerpunkt körperliche u. motorische Entwicklung in Schonungen</t>
  </si>
  <si>
    <t>Dr.Albert-Liebmann-Schule, Förderzentrum, Förderschwerpunkt Sprache in Hösbach</t>
  </si>
  <si>
    <t>Julius-Kardinal-Döpfner-Schule, Förderzentrum, Förderschwerpunkt Sprache in Schweinfurt</t>
  </si>
  <si>
    <t>Carl-Sonnenschein-Schule, Förderzentrum, Förderschwerp.soz.u.emot.Entwickl. in Schweinfurt</t>
  </si>
  <si>
    <t>Franziskus-Schule, Förderzentrum, Förderschwerp. geist. Entwickl. der Lebenshilfe in Schweinfurt</t>
  </si>
  <si>
    <t>Dominikus-Ringeisen-Schulen, Private Schule für mehrfachbeh. Gehörlose (GS- u. HS-Stufe) Ursberg</t>
  </si>
  <si>
    <t>Fritz-Felsenstein-Schule Königsbrunn, Priv. Förderzentrum, Förderschwerp. körp.u.motor. Entw..</t>
  </si>
  <si>
    <t>Fritz-Felsenstein-Haus e. V.</t>
  </si>
  <si>
    <t>Elisabethschule, Priv.Förderz., Förderschwerp. geist. Entwickl. d. Lebenshilfe Aichach-Fr.</t>
  </si>
  <si>
    <t>Lebenshilfe für Behinderte, Kreisvereinigung Aichach-Friedberg e.V.</t>
  </si>
  <si>
    <t>Lindenhofschule Senden, Priv. Förderzentrum Förderschwerpunkt geistige Entwicklung</t>
  </si>
  <si>
    <t xml:space="preserve">Lebenshilfe Donau-Iller e.V.  </t>
  </si>
  <si>
    <t>Schwabenhilfe für Kinder, Verein zur Erziehungshilfe und Sprachförderung e.V.</t>
  </si>
  <si>
    <t>Dominikus-Ringeisen-Werk Ursberg Privates Sonderpädagogisches Förderzentrum</t>
  </si>
  <si>
    <t>Priv. Förderzentrum Augsburg Förderschwerpunkt Hören</t>
  </si>
  <si>
    <t>Schwäbisches Förderzentrum für Hörgeschädigte Augsburg GmbH</t>
  </si>
  <si>
    <t>Philipp-Neri-Schule Kempten (Allgäu), Priv. Förderzentrum m. Förderschwp.emot.u.soziale Entw.</t>
  </si>
  <si>
    <t>St. Gallus-Schule Scheidegg, Priv. Schule f.Kranke a.d. Fachklinik Prinzreg.Luitpold d. Kath.Jugendf.</t>
  </si>
  <si>
    <t>Hermann-Keßler-Schule Möttingen, Priv. Förder- zentrum, Förderschwerpunkt geistige Entwicklung</t>
  </si>
  <si>
    <t xml:space="preserve">Lebenshilfe Donau-Ries e.V.  </t>
  </si>
  <si>
    <t>Tom-Mutters-Schule, priv. Förderzentrum, Förderschwerpunkt geist. Entwicklung</t>
  </si>
  <si>
    <t>Lebenshilfe für Menschen mit Behinderung e.V. Kempten</t>
  </si>
  <si>
    <t>Notker-Schule Memmingen, Pr.Förderzentrum, Förderschwerp.geist.Entw. d.Lebenshilfe Memmingen</t>
  </si>
  <si>
    <t xml:space="preserve">Lebenshilfe e.V. Memmingen  </t>
  </si>
  <si>
    <t>Agnes-Wyssach-Schule Kempten priv. Sonderpäd. Förderzentrum der Schwabenhilfe für Kinder e.V.</t>
  </si>
  <si>
    <t>Brunnenschule Königsbrunn, Privates Förderzentrum, Förderschwerpunkt geist. Entwickl. d. Lebenshilfe</t>
  </si>
  <si>
    <t xml:space="preserve">Lebenshilfe e.V. Augsburg  </t>
  </si>
  <si>
    <t>Astrid-Lindgren-Schule, Priv.Förderzentrum, Förderschwerp. körp.u.motorische Entw. Kempten</t>
  </si>
  <si>
    <t xml:space="preserve">Körperbehinderte Allgäu gGmbH  </t>
  </si>
  <si>
    <t>Dominikus-Ringeisen-Werk Ursberg, Privates Förderzentrum Förderschwerpunkt geistige Entw.</t>
  </si>
  <si>
    <t>Regens-Wagner-Schule Dillingen Privates Förderzentrum, Förderschwerpunkt geistige Entw.</t>
  </si>
  <si>
    <t>Theresia-Haselmayr-Schule Priv. Sonderpäd. Förderzentrum Dillingen a.d.Donau</t>
  </si>
  <si>
    <t>Frere-Roger-Schule Augsburg, Priv. Förderzentrum m d. Förderschwerpunkt emot. und soz. Entw.</t>
  </si>
  <si>
    <t xml:space="preserve">Frere-Roger-Kinderzentrum gGmbH Augsburg  </t>
  </si>
  <si>
    <t>Alois-Wagner-Schule Private Schule für Kranke an der Hochgebirgsklinik Mittelberg</t>
  </si>
  <si>
    <t xml:space="preserve">Alois Wagner Stiftung Mittelberg  </t>
  </si>
  <si>
    <t>Priv. Schule für Kranke an der Alpenklinik Santa Maria Oberjoch Markt Bad Hindelang,</t>
  </si>
  <si>
    <t>Parzival-Schule München, privates Förderzentrum, Förderschwerpunkt Lernen</t>
  </si>
  <si>
    <t xml:space="preserve">Förderverein für Heilende Erziehung München e.V.  </t>
  </si>
  <si>
    <t>Raphael-Schule Bad Aibling Heilpäd. Waldorfschule, Priv. Förderzentrum, Förderschwerp. geist. Entw.</t>
  </si>
  <si>
    <t>Förderverein Freie Heilpäd. Waldorfschule Rosenheim und Umgebung e.V.</t>
  </si>
  <si>
    <t>Johannesschule Haus Hohenfried, Priv. Förderzentr. mit Schwerpunkt geistige Entwicklung Bayer.Gmain</t>
  </si>
  <si>
    <t xml:space="preserve">Haus Hohenfried e.V.  </t>
  </si>
  <si>
    <t>Priv.Schule für Kranke am Dt. Zentrum für Kinder- und Jugendrheumatologie Garmisch-Partenkirchen</t>
  </si>
  <si>
    <t>Clemens-Maria-Hofbauer-Schule, Priv. Förderz. m.d. Förderschw. emot. u. soz. Entw.,Putzbrunn</t>
  </si>
  <si>
    <t>Privates Förderzentrum, Förderschwerpunkt körperl. und motorische Entwicklung Murnau/Hochried</t>
  </si>
  <si>
    <t>Schule für Kranke an der Klinik Schönsicht in Berchtesgaden des Schulverein Kl. Schönsicht e.V.</t>
  </si>
  <si>
    <t xml:space="preserve">Schulverein Klinik Schönsicht Berchtesgaden e.V.  </t>
  </si>
  <si>
    <t>Priv. Förderzentrum mit Förderschwerpunkt geist. Entwicklung im Caritas-Zentrum St.Vinzenz Ingolst.</t>
  </si>
  <si>
    <t>Friedel-Eder-Schule München, priv. Förderzentrum, Förderschwp. geist. Entwicklung</t>
  </si>
  <si>
    <t xml:space="preserve">Friedel-Eder-Schule e.V. München  </t>
  </si>
  <si>
    <t>Montessori-Schule der Aktion Sonnenschein,München, Sonderpäd.Förderzentr.f.Kinder m.u.ohne Förderbed.</t>
  </si>
  <si>
    <t xml:space="preserve">Gemeinnützige Schul-GmbH der Aktion Sonnenschein  </t>
  </si>
  <si>
    <t>Pestalozzischule, Priv. Förderzentrum, Förderschwerpunkt geistige Entwicklung Landshut</t>
  </si>
  <si>
    <t xml:space="preserve">Verein Lebenshilfe e.V. Landshut  </t>
  </si>
  <si>
    <t>Lebenshilfeschule Förderzentrum, Förderschwerpunkt geist. Entwicklung, Landau a.d.Isar</t>
  </si>
  <si>
    <t xml:space="preserve">Lebenshilfe e.V. Landau a.d.Isar  </t>
  </si>
  <si>
    <t>Christophorus-Schule, Priv. Förderzentrum, Förderschwerpunkt geistige Entwicklung Schweinhütt</t>
  </si>
  <si>
    <t xml:space="preserve">Lebenshilfe e.V. Regen  </t>
  </si>
  <si>
    <t>St. Vincent-Schule Regensburg, Priv.Förderzentrum, Förderschwerp. emot. u. soz. Entwicklung</t>
  </si>
  <si>
    <t>Schule am Lindenbühl, Priv. Förderzentrum, Förderschwerpunkt geistige Entwicklung in Hof</t>
  </si>
  <si>
    <t>Lebenshilfe für Menschen mit Behinderung – Stadt und Landkreis Hof e.V.</t>
  </si>
  <si>
    <t>Petra-Döring-Schule, priv. Förderzentrum, Förderschwerpunkt geist. Entwickl. in Kronach</t>
  </si>
  <si>
    <t>Lebenshilfe für Menschen mit Behinderung, Kreisvereinigung Kronach e.V.</t>
  </si>
  <si>
    <t>Bartolomeo-Garelli-Schule, Priv. Förderzentrum, Förderschwerp. emot. u. soz. Entwickl. Bamberg</t>
  </si>
  <si>
    <t>Deutsche Provinz der Salesianer Don Boscos</t>
  </si>
  <si>
    <t>Johannes-Schule, Priv.Förderzentrum, Förderschwerp geist. Entwicklung in Scheßlitz</t>
  </si>
  <si>
    <t>Initiative Johanni e.V.</t>
  </si>
  <si>
    <t>Regina-Stein-Schule, Priv. Förderzentrum, Förderschwerp. soz.u.emot. Entwickl. Nürnberg</t>
  </si>
  <si>
    <t xml:space="preserve">Privatschule Regina Stein e.V.  </t>
  </si>
  <si>
    <t>Förderzentrum, Förderschwerpunkt geist.Entwickl.d. Karl-König-Schule gemeinnützige GmbH in Nürnberg</t>
  </si>
  <si>
    <t>Gesellschaft Karl-König-Schule gemeinützige GmbH Nürnberg</t>
  </si>
  <si>
    <t>Leo-Weismantel-Schule Karlst.-Gem., Sonderpäd. Förderzentrum m. Förderschwerp. geist.Entw.</t>
  </si>
  <si>
    <t xml:space="preserve">Lebenshilfe Main-Spessart e.V.  </t>
  </si>
  <si>
    <t>Elsava-Schule Elsenfeld, Priv. Förderzentrum, Förderschwerp. emot.u.soz. Entwickl. (HS-Stufe)</t>
  </si>
  <si>
    <t xml:space="preserve">Stiftung Gymnasiumsfonds Aschaffenburg  </t>
  </si>
  <si>
    <t>Johann-Hinrich-Wichern-Schule, Förderzentrum mit Förderschwerpunkt geist. Entwickl. Stadtlauringen</t>
  </si>
  <si>
    <t>Evang. Haus Gottesgüte Oberlauringen e. V.</t>
  </si>
  <si>
    <t>Priv. Schule für Kranke in Schweinfurt der Caritas-Schulen gGmbH</t>
  </si>
  <si>
    <t>Rudolf-Steiner-Schule Augsburg, Priv. Förderzentrum, Förderschwerp. geistige Entwicklung</t>
  </si>
  <si>
    <t>Förderkreis für Heilpädagogik und Sozialtherapie Augsburg</t>
  </si>
  <si>
    <t>Sophie-Scholl-Schule,Pr.Förderzen. a.d.Kl.S.Maria, Oberjoch,Förderschwerpunkt körp.u.motor.Entwickl.</t>
  </si>
  <si>
    <t>Bayerische Landesschule f.Körperbehinderte München Förderzentr., Förderschwerp.körperl.u.mot.Entw.</t>
  </si>
  <si>
    <t>Sonderpädagogisches Förderzentrum Sankt Zeno Bad Reichenhall</t>
  </si>
  <si>
    <t>Katharina-Fischer-Schule Sonderpädagogisches Förderzentrum Erding</t>
  </si>
  <si>
    <t>Pestalozzischule Sonderpädagogisches Förderzentrum Neuötting</t>
  </si>
  <si>
    <t>Johann-Comenius-Schule Sonderpädagogisches Förderzentrum Grafing</t>
  </si>
  <si>
    <t xml:space="preserve">Ebersberg, Landkreis  </t>
  </si>
  <si>
    <t>Sonderpädag. Förderzentrum Freising, Förderschwerp. Sprache, Lernen, Sozial-emot.Entw.</t>
  </si>
  <si>
    <t>Pestalozzi-Schule Sonderpädagogisches Förderzentrum Fürstenfeldbruck</t>
  </si>
  <si>
    <t>August-Horch-Schule, Sonderpädagogisches Förderzentrum Ingolstadt I</t>
  </si>
  <si>
    <t>Schule am Luisenhof, Sonderpädagogisches Förderzentrum Landsberg a.Lech</t>
  </si>
  <si>
    <t>Anton-Weilmaier-Schule Sonderpädagogisches Förderzentrum Hausham</t>
  </si>
  <si>
    <t>Joseph-von-Eichendorff-Schule Sonderpädagogisches Förderzentrum Waldkraiburg</t>
  </si>
  <si>
    <t>Sonderpädagogisches Förderzentrum München Mitte 3, Am Westpark</t>
  </si>
  <si>
    <t>Sonderpädagogisches Förderzentrum Dachauer Straße 98 / Nadistraße / München Mitte 1</t>
  </si>
  <si>
    <t>Sonderpädagogisches Förderzentrum Innsbrucker Ring/Berg-am-Laim-Str./ München Mitte 4</t>
  </si>
  <si>
    <t>Sonderpädagogisches Förderzentrum München-Ost an der Astrid-Lindgren-Str. 5</t>
  </si>
  <si>
    <t>Mathilde-Eller-Schule, Förderzentrum mit Förderschwerpunkt geist. Entw. München</t>
  </si>
  <si>
    <t>Musenbergschule, Förderzentrum, Förderschwerpunkt Hören, München</t>
  </si>
  <si>
    <t>Rupert-Egenberger-Schule, Sonderpädagogisches Förderzentrum Unterschleißheim</t>
  </si>
  <si>
    <t>Schule im Englischen Institut, Sonderpädagogisches Förderzentrum Wasserburg a.Inn</t>
  </si>
  <si>
    <t>Sonderpädagogisches Förderzentrum Weilheim - Schule am Gögerl</t>
  </si>
  <si>
    <t>Janusz-Korczak-Schule Penzberg Sonderpädagogisches Förderzentrum</t>
  </si>
  <si>
    <t>Franz-Marc-Schule Geretsried Sonderpädagogisches Förderzentrum</t>
  </si>
  <si>
    <t>Eugen-Papst-Schule Sonderpädagogisches Förderzentrum Unterpfaffenhofen in Germering</t>
  </si>
  <si>
    <t>Fünfseen-Schule Starnberg Sonderpädagogisches Förderzentrum</t>
  </si>
  <si>
    <t>Carl-August-Heckscher-Schule, Förderschule und Schule für Kranke in München</t>
  </si>
  <si>
    <t>Schule an der Altmühl, Sonderpädagogisches Förderzentrum Eichstätt mit Außenstelle Beilngries</t>
  </si>
  <si>
    <t>Rupert-Egenberger-Schule Sonderpädagogisches Förderzentrum Bad Aibling</t>
  </si>
  <si>
    <t>Greta-Fischer-Schule, Sonderpädagogisches Förderzentrum Dachau</t>
  </si>
  <si>
    <t>Christophorus-Schule Sonderpädagogisches Förderzentrum Farchant</t>
  </si>
  <si>
    <t>Schönachschule, Sonderpädagogisches Förderzentrum Altenstadt</t>
  </si>
  <si>
    <t>Schule an der Traun, Sonderpädagogisches Förderzentrum Traunstein</t>
  </si>
  <si>
    <t>Emmi-Böck-Schule, Sonderpädagogisches Förderzentrum Ingolstadt II</t>
  </si>
  <si>
    <t>Sonderpädagogisches Förderzentrum Rothwiesenstraße /München Nord-West</t>
  </si>
  <si>
    <t>Prof.-Otto-Speck-Schule Förderzentrum emot. und soz. Entwicklung, München</t>
  </si>
  <si>
    <t>Sonderpädagogisches Förderzentrum München-Nord an der Paulckestraße</t>
  </si>
  <si>
    <t>Sonderpädagogisches Förderzentrum München Mitte 2, An der Isar</t>
  </si>
  <si>
    <t>Dr.-Walter-Asam-Schule, Sonderpädagogisches Förderzentrum Neuburg a.d.Donau</t>
  </si>
  <si>
    <t>Seerosenschule Sonderpädagogisches Förderzentrum Poing</t>
  </si>
  <si>
    <t>Anni-Braun-Schule, Förderzentrum,Förderschwerpunkt Sprache an der Musenbergstraße München</t>
  </si>
  <si>
    <t xml:space="preserve">Rosenheim, Kreisfreie Stadt  </t>
  </si>
  <si>
    <t>Sonderpädagogisches Förderzentrum München Süd-Ost Neuperlach</t>
  </si>
  <si>
    <t>Hachinger Tal Schule, Sonderpädagogisches Förderzentrum Unterhaching</t>
  </si>
  <si>
    <t>Johann-Nepomuk-von-Kurz-Schule, Förderzentr. mit Förderschwerpunkt körp.u.motor.Entwickl.,Ingolst.</t>
  </si>
  <si>
    <t>Inntal-Schule, Sonderpädagogisches Förderzentrum Brannenburg</t>
  </si>
  <si>
    <t>Förderzentrum, Förderschwerpunkt geistige Entwicklung Unterhaching</t>
  </si>
  <si>
    <t>Kampenwand-Schule, Sonderpädagogisches Förderzentrum Prien a.Chiemsee</t>
  </si>
  <si>
    <t>St.-Benedikt-Schule Sonderpädagogisches Förderzentrum Mallersdorf-Pfaffenberg</t>
  </si>
  <si>
    <t>Schule an der Bina, Sonderpädagogisches Förderzentrum Bonbruck in Bodenkirchen</t>
  </si>
  <si>
    <t>Pestalozzischule Deggendorf Sonderpädagogisches Förderzentrum</t>
  </si>
  <si>
    <t>Herzog-Georg-Schule Sonderpädagogisches Förderzentrum Dingolfing</t>
  </si>
  <si>
    <t>Don-Bosco-Schule Grafenau Sonderpädagogisches Förderzentrum</t>
  </si>
  <si>
    <t>Michael-Atzesberger-Schule Sonderpädagogisches Förderzentrum Hauzenberg</t>
  </si>
  <si>
    <t xml:space="preserve">Passau, Landkreis  </t>
  </si>
  <si>
    <t>Eduard-Staudt-Schule, Sonderpädagogisches Förderzentrum Kelheim</t>
  </si>
  <si>
    <t>Pfarrer-Huber-Schule Sonderpädagogisches Förderzentrum Landau a.d.Isar</t>
  </si>
  <si>
    <t>Hans-Bayerlein-Schule Sonderpädagogisches Förderzentrum Passau</t>
  </si>
  <si>
    <t>Betty-Greif-Schule Sonderpädagogisches Förderzentrum Pfarrkirchen</t>
  </si>
  <si>
    <t>Sonderpädagogisches Förderzentrum Pocking, Anne-Frank-Schule</t>
  </si>
  <si>
    <t>Schule am Weinberg Sonderpädagogisches Förderzentrum Regen</t>
  </si>
  <si>
    <t>Sonderpädagogisches Förderzentrum Schöllnach - Osterhofen</t>
  </si>
  <si>
    <t xml:space="preserve">Straubing, Kreisfreie Stadt  </t>
  </si>
  <si>
    <t>Schule am Stadtpark Waldkirchen, Sonderpädagogisches Förderzentrum</t>
  </si>
  <si>
    <t>Sonderpädagogisches Förderzentrum Landshut-Land in Ergolding</t>
  </si>
  <si>
    <t>Albertus-Schule Sonderpädagogisches Förderzentrum Bogen</t>
  </si>
  <si>
    <t>Astrid-Lindgren-Schule Rottenburg Sonderpädagogisches Förderzentrum</t>
  </si>
  <si>
    <t>Johannes-Still-Schule Sonderpädagogisches Förderzentrum Eggenfelden</t>
  </si>
  <si>
    <t>Staatl. Schule für Kranke im RBZ Niederbayern Landshut</t>
  </si>
  <si>
    <t>Schule am Regenbogen Sonderpädagogisches Förderzentrum Cham</t>
  </si>
  <si>
    <t>Sonderpädagogisches Förderzentrum Eschenbach i.d.OPf.</t>
  </si>
  <si>
    <t>Sonderpädagogisches Förderzentrum Maxhütte-Leonberg</t>
  </si>
  <si>
    <t>Maria-Schwägerl-Schule, Sonderpädagogisches Förderzentrum Nabburg</t>
  </si>
  <si>
    <t>Willmannschule Sonderpädagogisches Förderzentrum Amberg</t>
  </si>
  <si>
    <t>Sonderpädagogisches Förderzentrum Regensburg an der Bajuwarenstraße</t>
  </si>
  <si>
    <t>Sonderpädagogisches Förderzentrum Sulzbach-Rosenberg</t>
  </si>
  <si>
    <t>Stötzner-Schule Sonderpädagogisches Förderzentrum Weiden i.d.OPf.</t>
  </si>
  <si>
    <t>St.-Felix-Schule Sonderpädagogisches Förderzentrum Neustadt an der Waldnaab</t>
  </si>
  <si>
    <t>Jakob-Muth-Schule, Sonderpädagogisches Förderzentrum Regensburg</t>
  </si>
  <si>
    <t>Pestalozzischule Sonderpädagogisches Förderzentrum Forchheim</t>
  </si>
  <si>
    <t>Markgrafenschule Förderzentrum Förderschwerpunkt Sprache</t>
  </si>
  <si>
    <t xml:space="preserve">Bezirk Oberfranken  </t>
  </si>
  <si>
    <t>Klinikschule Oberfranken Staatliche Schule für Kranke im Regierungsbezirk Oberfranken in Bayreuth</t>
  </si>
  <si>
    <t>Paul-Ritter-Schule Förderzentrum Förderschwerpunkt Hören Nürnberg</t>
  </si>
  <si>
    <t>Georg-Ehnes-Schule Sonderpädagogisches Förderzentrum Dinkelsbühl</t>
  </si>
  <si>
    <t>Otto-Lilienthal-Schule Sonderpädagogisches Förderzentrum Fürth-Nord</t>
  </si>
  <si>
    <t>Jakob-Wassermann-Schule Sonderpädagogisches Förderzentrum Fürth-Süd</t>
  </si>
  <si>
    <t>Sonderpädagogisches Förderzentrum Nürnberg-Langwasser</t>
  </si>
  <si>
    <t>Sonderpädagogisches Förderzentrum Nürnberg am Jean-Paul-Platz</t>
  </si>
  <si>
    <t>Paul-Moor-Schule Sonderpädagogisches Förderzentrum Nürnberg</t>
  </si>
  <si>
    <t>Eva-Seligmann-Schule Sonderpäd. Förderzentrum Nürnberg</t>
  </si>
  <si>
    <t>Sonderpädagogisches Förderzentrum Nürnberg an der Bärenschanze</t>
  </si>
  <si>
    <t>Erich-Kästner-Schule Sonderpädagogisches Förderzentrum Spardorf</t>
  </si>
  <si>
    <t>Merianschule, Förderzentrum, Förderschwerpunkt geist. Entwickl. Nürnberg</t>
  </si>
  <si>
    <t>Jakob-Herz-Schule, Staatliche Schule für Kranke Erlangen</t>
  </si>
  <si>
    <t>Sonderpädagogisches Förderzentrum Schwabach, Schule am Museum Schwabach</t>
  </si>
  <si>
    <t>Schule am Stadtpark Sonderpädagogisches Förderzentrum Roth (Teilzentrum I und II)</t>
  </si>
  <si>
    <t>Richard-Glimpel-Schule, Sonderpädagogisches Förderzentrum Lauf a.d.Pegnitz</t>
  </si>
  <si>
    <t>Dillenberg-Schule Sonderpäd. Förderzentrum - Teilzentrum II - im Lkr. Fürth, Cadolzburg</t>
  </si>
  <si>
    <t xml:space="preserve">Fürth, Landkreis  </t>
  </si>
  <si>
    <t>Don-Bosco-Schule Sonderpädagogisches Förderzentrum Höchstadt</t>
  </si>
  <si>
    <t>Wilhelm-Pfeffer-Schule Herzogenaurach Förderzentrum, Förderschwerp. geist. Entwicklung</t>
  </si>
  <si>
    <t>Sebastian-Strobel-Schule, Förderz., Förderschwerp. geist.,körp.u.motor.Entwickl. Herrieden</t>
  </si>
  <si>
    <t>Wolfhard-Schule Sonderpädagogisches Förderzentrum Herrieden</t>
  </si>
  <si>
    <t>Förderzentrum Förderschwerpunkt Lernen Rothenburg o.d.Tauber</t>
  </si>
  <si>
    <t>Altmühlfranken-Schule, Sonderpäd. Förderzentrum im Lkr. Weißenburg-Gunzenhausen in Weißenburg</t>
  </si>
  <si>
    <t>Hahnenkamm-Schule Alzenau Förderzentrum Förderschwerpunkt Lernen</t>
  </si>
  <si>
    <t>Fröbel-Schule Aschaffenburg Förderzentrum Förderschwerpunkt Lernen</t>
  </si>
  <si>
    <t>Heinrich-Ernst-Stötzner-Schule Miltenberg, Förderzentrum Förderschwerpunkt Lernen</t>
  </si>
  <si>
    <t>Janusz-Korczak-Schule Elsenfeld Förderzentrum Förderschwerpunkt Lernen</t>
  </si>
  <si>
    <t>Pestalozzi-Schule Schweinfurt Förderzentrum Förderschwerpunkt Lernen</t>
  </si>
  <si>
    <t>Heide-Schule Schwebheim Förderzentrum Förderschwerpunkt Lernen</t>
  </si>
  <si>
    <t>Friedensreich-Hundertwasser-Schule, Sonderpädagogisches Förderzentrum Würzburg</t>
  </si>
  <si>
    <t>Rupert-Egenberger-Schule Höchberg Förderzentrum Förderschwerpunkt Lernen</t>
  </si>
  <si>
    <t>Comenius-Schule, Förderzentrum, Förderschwerpunkt geistige Entwicklung Aschaffenburg</t>
  </si>
  <si>
    <t>Pestalozzi-Schule Hösbach Förderzentrum Förderschwerpunkt Lernen</t>
  </si>
  <si>
    <t>Ulrichschule Sonderpädagogisches Förderzentrum I Augsburg Süd/West</t>
  </si>
  <si>
    <t>Martinschule Sonderpädagog. Förderzentrum II Augsburg Nord</t>
  </si>
  <si>
    <t>Pankratiusschule Sonderpädagog. Förderzentrum III Augsburg-Ost</t>
  </si>
  <si>
    <t>Vinzenz-Pallotti-Schule Sonderpädagogisches Förderzentrum Friedberg</t>
  </si>
  <si>
    <t>Erich Kästner Schule Füssen Sonderpädagogisches Förderzentrum</t>
  </si>
  <si>
    <t>Heinrich-Sinz-Schule Sonderpädagogisches Förderzentrum Ichenhausen</t>
  </si>
  <si>
    <t>Josef-Landes-Schule Sonderpädagogisches Förderzentrum Kaufbeuren</t>
  </si>
  <si>
    <t>Sonderpädagogisches Förderzentrum Kempten (Allgäu) - Teilzentrum II</t>
  </si>
  <si>
    <t>Sonderpädagogisches Förderzentrum - Teilzentrum - Kempten (Allgäu), Schulverband</t>
  </si>
  <si>
    <t>Antonio-Huber-Schule Sonderpädagogisches Förderzentrum Lindenberg i.Allgäu</t>
  </si>
  <si>
    <t>Reichshainschule Sonderpädagogisches Förderzentrum Memmingen</t>
  </si>
  <si>
    <t>Don-Bosco-Schule Sonderpädagogisches Förderzentrum Marktoberdorf</t>
  </si>
  <si>
    <t>Rupert-Egenberger-Schule Sonderpädagogisches Förderzentrum Neu-Ulm</t>
  </si>
  <si>
    <t>St.-Georg-Schule Sonderpädagogisches Förderzentrum Nördlingen</t>
  </si>
  <si>
    <t>Christophorus-Schule Sonderpädagogisches Förderzentrum Königsbrunn</t>
  </si>
  <si>
    <t>Ludwig-Reinhard-Schule Kaufbeuren Förderzentrum für den Förderschwerpunkt geistige Entwicklung</t>
  </si>
  <si>
    <t>Albert-Schweitzer-Schule Sonderpädagogisches Förderzentrum Sonthofen</t>
  </si>
  <si>
    <t>Wilhelm-Busch-Schule, Sonderpädagogisches Förderzentrum Illertissen-Weißenhorn</t>
  </si>
  <si>
    <t>Helen-Keller-Schule Sonderpädagogisches Förderzentrum Dinkelscherben</t>
  </si>
  <si>
    <t>Abt-Ulrich-Schule Sonderpädagogisches Förderzentrum Kaisheim</t>
  </si>
  <si>
    <t>Sankt-Martin-Schule Lindenberg i. Allgäu Förderz. f. d. Förderschwerp. geist. Entw.</t>
  </si>
  <si>
    <t>Franziskus-Schule Sonderpädagogisches Förderzentrum Gersthofen</t>
  </si>
  <si>
    <t>Edith-Stein-Schule, Sonderpädagogisches Förderzentrum Aichach</t>
  </si>
  <si>
    <t>Freie Waldorfschule Weilheim (Grund- und weiterführende Schule), Huglfing</t>
  </si>
  <si>
    <t xml:space="preserve">Freie Waldorfschule Weilheim gemeinnützige eG  </t>
  </si>
  <si>
    <t xml:space="preserve">Rudolf-Steiner-Schulverein Schwabing e.V.  </t>
  </si>
  <si>
    <t xml:space="preserve">Rudolf-Steiner-Schulverein Nürnberg e.V.  </t>
  </si>
  <si>
    <t>Freie Waldorfschule Regensburg des Trägervereins Freie Waldorfschule Regensburg e.V.</t>
  </si>
  <si>
    <t xml:space="preserve">Freie Waldorfschule Regensburg e.V.  </t>
  </si>
  <si>
    <t>Freie Waldorfschule Würzburg Schule nach der Pädagogik Rudolf Steiners</t>
  </si>
  <si>
    <t xml:space="preserve">Waldorfschulverein Würzburg e.V.,  </t>
  </si>
  <si>
    <t xml:space="preserve">Waldorf-Schulverein Chiemgau e.V., Prien  </t>
  </si>
  <si>
    <t>Freie Waldorfschule Augsburg der Freien Waldorfschule u. Waldorfkindergärten Augsburg e.V.</t>
  </si>
  <si>
    <t>Freie Waldorfschule und Waldorfkindergärten Augsburg e.V.</t>
  </si>
  <si>
    <t>Freie Schule Albris in Buchenberg, einheitl.Grund- u.Höhere Schule i.d.Erz.-Kunst Rudolf Steiners</t>
  </si>
  <si>
    <t xml:space="preserve">Freie Schule Albris e.V.  </t>
  </si>
  <si>
    <t>Freie Waldorfschule Wernstein des Junger Main e.V., Mainleus</t>
  </si>
  <si>
    <t>Trägerverein Freie Waldorfschule Junger Main e.V.</t>
  </si>
  <si>
    <t xml:space="preserve">Waldorfschulverein Gröbenzell e.V.  </t>
  </si>
  <si>
    <t xml:space="preserve">Rudolf-Steiner-Schulverein München e.V.  </t>
  </si>
  <si>
    <t xml:space="preserve">Verein Freie Waldorfschule Erlangen e.V.  </t>
  </si>
  <si>
    <t>Verein Christian Morgenstern zur Förderung der Waldorfpädagogik e.V., Schondorf</t>
  </si>
  <si>
    <t xml:space="preserve">Waldorfschulverein Coburg e.V.  </t>
  </si>
  <si>
    <t>Gemeinnützige Genossenschaft zum Betrieb der Rudolf-Steiner-Schule München-Giesing in Ismaning</t>
  </si>
  <si>
    <t xml:space="preserve">Freie Waldorfschule München Südwest e.V.  </t>
  </si>
  <si>
    <t xml:space="preserve">Verein Arbeitskreis Waldorfschule Hof e.V., Hof  </t>
  </si>
  <si>
    <t xml:space="preserve">Waldorfschulverein Wendelstein e.V.  </t>
  </si>
  <si>
    <t>Förderverein Freie Waldorfschule Rosenheim e.V.</t>
  </si>
  <si>
    <t>Freie Waldorfschule in den Mainauen Haßfurt des Gründungskreises Waldorfschule Mainfranken e.V.</t>
  </si>
  <si>
    <t xml:space="preserve">Gründungskreis Waldorfschule Mainfranken e.V.  </t>
  </si>
  <si>
    <t>Freie Waldorfschule Isartal in Geretsried der Freie Waldorfschule Isartal in Geretsried gem.e.G.</t>
  </si>
  <si>
    <t>Freie Waldorfschule Isartal in Geretsried gemeinützige eG</t>
  </si>
  <si>
    <t>Freie Schule Lech-Donau einheitl. Grund- und höhere Schule n.d. Päd. R. Steiners Buttenwiesen</t>
  </si>
  <si>
    <t>Freie Schule Lech-Donau gemeinützige GmbH, Buttenwiesen</t>
  </si>
  <si>
    <t xml:space="preserve">Schulgenossenschaft Landshut eG  </t>
  </si>
  <si>
    <t>Gemeinnützige Genossenschaft zur Förderung der Freien Schulen Erlbach e.G.</t>
  </si>
  <si>
    <t>Berufsfachschule f. Holzschnitzer u. Schreiner des Landkreises Berchtesgadener Land</t>
  </si>
  <si>
    <t>Berufsfachschule für Schreiner und Holzbildhauer des Bezirks Oberbayern in Garmisch-Partenkirchen</t>
  </si>
  <si>
    <t>Städt. Berufsfachschule für das Holzbildhauerhandwerk München</t>
  </si>
  <si>
    <t>Städt. Berufsfachschule für Kommunikationsdesign der Deutschen Meisterschule f. Mode München</t>
  </si>
  <si>
    <t>Berufsfachschule f. Maschinenbau Ansbach des Bezirks Mittelfranken</t>
  </si>
  <si>
    <t>Städt. Berufsfachschule für Farb- und Raumgestaltung Nürnberg</t>
  </si>
  <si>
    <t>Städt. Berufsfachschule für Fertigungstechnik Nürnberg</t>
  </si>
  <si>
    <t>Blocherer-Schule München Berufsfachschule für Innenarchitektur</t>
  </si>
  <si>
    <t xml:space="preserve">Karl Frhr. Loeffelholz v. Colberg  </t>
  </si>
  <si>
    <t>Blocherer-Schule München Berufsfachschule für Kommunikationsdesign</t>
  </si>
  <si>
    <t>Staatl. Berufsfachschule für Musikinstrumentenbau Mittenwald</t>
  </si>
  <si>
    <t>Schnitzschule Oberammergau Staatl. Berufsfachschule für Holzbildhauer</t>
  </si>
  <si>
    <t>Staatliche Berufsfachschule für Maschinenbau Landshut</t>
  </si>
  <si>
    <t>Staatl. Berufsfachschule für Flechtwerkgestaltung Lichtenfels</t>
  </si>
  <si>
    <t>Staatliche Berufsfachschule für Holzbildhauer in Bischofsheim a.d. Rhön</t>
  </si>
  <si>
    <t>Staatliche Berufsfachschule für Glas und Schmuck Kaufbeuren-Neugablonz</t>
  </si>
  <si>
    <t>Staatliche Berufsfachschule für Metalltechnik Füssen</t>
  </si>
  <si>
    <t>Städt. Meisterschule für das Vergolderhandwerk München</t>
  </si>
  <si>
    <t>Städt. Meisterschule für das Maler und Lackiererhandwerk München</t>
  </si>
  <si>
    <t>Städt. Fachschule für Heizungs-, Lüftungs-, Klima- und Sanitärtechnik München</t>
  </si>
  <si>
    <t>Meisterschule f.Orthopädietechnik (Fachschule der Stadt München)</t>
  </si>
  <si>
    <t>Städtische Fachschule für Umwelttechnik und erneuerbare Energien München</t>
  </si>
  <si>
    <t>Meisterschule für das Schreinerhandwerk (Fachschule der Landeshauptstadt München)</t>
  </si>
  <si>
    <t>Städt. Fachschule für Farb- und Lacktechnik München</t>
  </si>
  <si>
    <t>Meisterschule f.d. Gold- u. Silberschmiedehandwerk Fachschule der Landeshauptstadt München</t>
  </si>
  <si>
    <t>Städt. Fachschule für Drucktechnik und Papierverarbeitung München</t>
  </si>
  <si>
    <t>Meisterschule f. d. Konditorenhandwerk (Fachschule d. Landeshauptstadt München)</t>
  </si>
  <si>
    <t>Meisterschule für Metallbau d. Zweckverbandes d. Landeshauptst. München</t>
  </si>
  <si>
    <t>Meisterschulen am Ostbahnhof, Zweckverband der Landeshauptstadt München und der Handwerkskammer</t>
  </si>
  <si>
    <t>Meisterschule für Landmaschinenmechanik d. Zweckverb. Meisterschulen am Ostbahnhof</t>
  </si>
  <si>
    <t>Meisterschule f. Feinwerkmechanik d. Zweckverb. Meisterschulen am Ostbahnhof</t>
  </si>
  <si>
    <t>Meisterschule für Installateure und Heizungsbau d.Zweckverb.Meisterschulen am Ostbahnhof</t>
  </si>
  <si>
    <t>Meisterschule für Zahntechnik d. Zweckverb. Meisterschulen am Ostbahnhof</t>
  </si>
  <si>
    <t>Meisterschule für Friseure d. Zweckverb. Meisterschulen am Ostbahnhof</t>
  </si>
  <si>
    <t>Städt. Meisterschule für das Holzbildhauerhandwerk München</t>
  </si>
  <si>
    <t>Städt. Fachschule für Schnitt und Entwurf der Deutschen Meisterschule für Mode München</t>
  </si>
  <si>
    <t>Meisterschule f.Elektro- u.Informationstechnik d.Zweckverb. Meisterschulen am Ostbahnhof</t>
  </si>
  <si>
    <t>Fachschule für Modellistik der Städt. Deutschen Meisterschule für Mode München</t>
  </si>
  <si>
    <t>Technikerschule der Stadt Ingolstadt Fachschule f. Maschinenbau und Elektrotechnik</t>
  </si>
  <si>
    <t>Fachschule für Schreiner des Bezirks Oberbayern in Garmisch-Partenkirchen</t>
  </si>
  <si>
    <t>Städt. Fachschule für Druck- und Medientechnik Nürnberg</t>
  </si>
  <si>
    <t>Fachschule für Maschinenbautechnik Herzogenaurach des Landkreises Erlangen-Höchstadt</t>
  </si>
  <si>
    <t>Städt. Meisterschule für das Sanitär-Installateur-Handwerk Nürnberg</t>
  </si>
  <si>
    <t>Städt. Meisterschule für das Maler- und Lackierer-Handwerk Nürnberg</t>
  </si>
  <si>
    <t>Städt. Rudolf-Diesel-Fachschule für Techniker Nürnberg</t>
  </si>
  <si>
    <t>Fachschule für Maschinenbautechnik Ansbach des Bezirks Mittelfranken</t>
  </si>
  <si>
    <t>Meisterschule für Schneid- und Schleiftechnik des Lkr. Rhön-Grabfeld in Bad Neustadt a.d.Saale</t>
  </si>
  <si>
    <t>Städt. Fachschule (Meisterschule) für Steinmetzen und Steinbildhauer Aschaffenburg</t>
  </si>
  <si>
    <t>Städt. Fachschule f. Bauhandwerker Würzburg am Städt.Gewerblichen Berufsbildungszentrum II</t>
  </si>
  <si>
    <t>Städt. Fachschule f. Maler Würzburg am Städt.Gewerblichen Berufsbildungszentrum II</t>
  </si>
  <si>
    <t>Städt. Fachschule f. Straßenbauer Würzburg am Städt.Gewerblichen Berufsbildungszentrum II</t>
  </si>
  <si>
    <t>Städt. Fachschule für Techniker Würzburg (Bautechnik - Tiefbau)</t>
  </si>
  <si>
    <t>Meisterschule Ebern f.d.Schreinerhandwerk,Fachsch. d. Zweckverb. Meistersch. Ebern f.d.Schreinerhand.</t>
  </si>
  <si>
    <t>Meisterschule Ebern für das Schreinerhandwerk, Zweckverband</t>
  </si>
  <si>
    <t>Städt.Fachschule (Technikerschule) f.Elektrotechn. (Energie- u.Automatisierungstechn.) Aschaffenburg</t>
  </si>
  <si>
    <t>Städt. Fachsch. f. Techn. Würzburg (Masch.-Bau, Elektrotechn.,Metallbau,Heizung,Lüftung,Klimatchn)</t>
  </si>
  <si>
    <t>Fachschule f.Informatik-, Chemie-, Elektro- u. Maschinenbautechnik Burgkirchen</t>
  </si>
  <si>
    <t>Private GBS Fachschule für Informationstechnik der GBS Schulen München</t>
  </si>
  <si>
    <t>Fachschule für Bautechnik des Berufsförderungswerkes München gGmbH in Kirchseeon</t>
  </si>
  <si>
    <t>Fachschule für Braumeister (Meisterschule) Gräfelfing des Doemens e.V.</t>
  </si>
  <si>
    <t xml:space="preserve">Bundesrepublik Deutschland  </t>
  </si>
  <si>
    <t>Chemieschule Dr. Erwin Elhardt Fachschule für Chemietechnik München</t>
  </si>
  <si>
    <t>Priv. GBS Fachschule für Maschinenbautechnik u. Elektrotechnik München, staatl. anerkannt.</t>
  </si>
  <si>
    <t>Fachschule f.d. Bauhandwerk der Baufachschule Niederbayern gGmbH in Ergolding</t>
  </si>
  <si>
    <t xml:space="preserve">Baufachschule Niederbayern gGmbH  </t>
  </si>
  <si>
    <t>Dr. Eckert Akademie gGmbH Technikerschule in Regenstauf</t>
  </si>
  <si>
    <t>Fachschule für Technik der Grundig-Akademie Nürnberg</t>
  </si>
  <si>
    <t>Grundig-Akademie für Wirtschaft und Technik - Gemeinnützige Stiftung e.V. Nürnberg</t>
  </si>
  <si>
    <t>Fachschule f.Kunststofftechnik Weißenburg d. Berufl.Fortbildungszentren d. Bayer.Wirtsch.</t>
  </si>
  <si>
    <t>Priv.Technikerschule Augsburg,Fachsch.f. Maschinenbau-,Elektro-, Umweltschutz- u. ITtechnik</t>
  </si>
  <si>
    <t>Fachschule der Bundeswehr für Elektrotechnik und Informatiktechnik Kleinaitingen</t>
  </si>
  <si>
    <t>Fachschule f. Meister der Kreishandwerkerschaft Ansbach</t>
  </si>
  <si>
    <t xml:space="preserve">Kreishandwerkerschaft Ansbach  </t>
  </si>
  <si>
    <t>Priv. Fachschule für Maschinenbautechnik Kempten (Allgäu)</t>
  </si>
  <si>
    <t>Staatliche Fachschule für Kunststofftechnik und Faserverbundtechnologie Wasserburg</t>
  </si>
  <si>
    <t>Staatliche Fachschule für Umweltschutztechnik und regenerative Energien Altötting</t>
  </si>
  <si>
    <t>Staatl.Fachschule (Technikerschule) für Elektrotechnik Altötting</t>
  </si>
  <si>
    <t>Staatliche Fachschule (Technikerschule) für Fahrzeugtechnik und Elektromobilität</t>
  </si>
  <si>
    <t>Staatliche Fachschule (Technikerschule) für Maschinenbautechnik Passau</t>
  </si>
  <si>
    <t>Staatl. Fachschule (Technikerschule) für Stahl- und Metallbau Pfarrkirchen</t>
  </si>
  <si>
    <t>Staatl.Fachschule (Technikerschule) für Elektrotechnik Passau</t>
  </si>
  <si>
    <t>Staatl. Fachschule für Keramik und Design Landshut (Meisterschule)</t>
  </si>
  <si>
    <t>Staatl. Fachschule (Technikerschule) für Elektrotechnik in Straubing</t>
  </si>
  <si>
    <t>Staatl.Fachschule (Technikerschule) für Bau- und Glasbautechnik Vilshofen a.d.Donau</t>
  </si>
  <si>
    <t>Staatl. Fachschule (Technikerschule) für Maschinenbautechnik in Landshut</t>
  </si>
  <si>
    <t>Staatliche Fachschule (Technikerschule) für Bautechnik, energiesparendes Bauen Neumarkt/Opf</t>
  </si>
  <si>
    <t>Staatl.Fachschule (Technikerschule) für Mechatroniktechnik und Elektrotechnik Amberg</t>
  </si>
  <si>
    <t>Staatl. Fachschule für Umweltschutztechnik und regenerative Energien Waldmünchen</t>
  </si>
  <si>
    <t>Staatliche Fachschule (Technikerschule) für Maschinenbautechnik Coburg</t>
  </si>
  <si>
    <t>Staatliche Fachschule (Technikerschule) für Fahrzeugtechnik und Elektromobilität Bayreuth</t>
  </si>
  <si>
    <t>Staatl.Fachschule (Technikerschule) für Mechatroniktechnik Bamberg</t>
  </si>
  <si>
    <t>Staatl. Fachschule (Technikerschule) für Bekleidungstechnik Naila</t>
  </si>
  <si>
    <t>Staatl. Fachschule (Technikerschule) für Textiltechnik Münchberg</t>
  </si>
  <si>
    <t>Staatl. Fachschule (Technikerschule) für Werkstoff- und Prüftechnik Selb</t>
  </si>
  <si>
    <t>Staatl.Fachschule (Technikerschule) für Elektro-, Maschinenbau- und Umweltschutztechnik Hof</t>
  </si>
  <si>
    <t>Staatl. Fachschule (Technikerschule) für Bautechnik Kulmbach</t>
  </si>
  <si>
    <t>Staatliche Fachschule (Technikerschule) für Fahrzeugtechnik und Elektromobilität Roth</t>
  </si>
  <si>
    <t>Staatliche Fachschule f.Umweltschutztechnik u.regenerative Energien Ansbach/Triesdorf</t>
  </si>
  <si>
    <t>Staatl. Fachschule (Technikerschule) für Mechatroniktechnik Herzogenaurach</t>
  </si>
  <si>
    <t>Staatl. Fachschule (Meisterschule) für Schreiner Gunzenhausen</t>
  </si>
  <si>
    <t>Staatl.Fachschule für Fahrzeugtechnik und Elektromobilität Bad Neustadt a.d. Saale</t>
  </si>
  <si>
    <t>Staatliche Fachschule (Technikerschule) für Mechatroniktechnik Lohr</t>
  </si>
  <si>
    <t>Staatl.Fachschule (Technikerschule) für Elektrotechnik Bad Neustadt a.d.Saale</t>
  </si>
  <si>
    <t>Staatl. Fachschule (Technikerschule) für Maschinenbau Aschaffenburg</t>
  </si>
  <si>
    <t>Staatl. Fachschule für Techniker (Maschinenbau) Schweinfurt</t>
  </si>
  <si>
    <t>Staatl. Fachschule für Kunststofftechnik u.Faserverbundtechnologie Donauwörth</t>
  </si>
  <si>
    <t>Staatliche Fachschule für Umweltschutztechnik u.regenerative Energien Höchstädt</t>
  </si>
  <si>
    <t>Staatl.Fachschule (Technikerschule) für Maschinenbautechnik Memmingen</t>
  </si>
  <si>
    <t>Staatl. Fachschule für Mechatroniktechnik Kempten (Allgäu)</t>
  </si>
  <si>
    <t>Staatl. Fachschule für Bau-, Elektro-, Maschinenbau- u. Mechatroniktechnik Nördlingen</t>
  </si>
  <si>
    <t xml:space="preserve">Isar-Volksschule München, Gemeinnützige GmbH  </t>
  </si>
  <si>
    <t xml:space="preserve">Priv. Volksschule Holzkirchen GmbH, München  </t>
  </si>
  <si>
    <t>Priv. Montessori-Volksschule Pfaffenhofen a.d.Ilm, Grundschule d. Montessori Betreibergesellschaft</t>
  </si>
  <si>
    <t xml:space="preserve">Montessori Betreibergesellschaft Pfaffenhofen mbH  </t>
  </si>
  <si>
    <t>Dorfschule Walchensee, private staatl. anerkannte Grundschule der Dorfleben Walchensee gGmbH</t>
  </si>
  <si>
    <t xml:space="preserve">Dorfleben Walchensee gGmbH  </t>
  </si>
  <si>
    <t xml:space="preserve">Lukas-Schule gemeinnützige GmbH München  </t>
  </si>
  <si>
    <t>Bilinguale Grundschule Phorms München, Ersatzsch. in freier Trägerschaft d.Phorms Bavaria gGmbH</t>
  </si>
  <si>
    <t xml:space="preserve">Phorms Bavaria gGmbH München  </t>
  </si>
  <si>
    <t>Lukas-Schule München, private evangelische Grundschule der Lukas-Schulen gGmbH</t>
  </si>
  <si>
    <t>Sinai-Grundschule d.Israelitischen Kultusgemeinde, priv. staatl. anerk. jüdische Volksschule München</t>
  </si>
  <si>
    <t xml:space="preserve">Israelitische Kultusgemeinde  </t>
  </si>
  <si>
    <t>Theresia-Gerhardinger-Grundschule am Anger der Armen Schulschwestern V.U.L.FR., München</t>
  </si>
  <si>
    <t>Jan-Amos-Comenius-Grundschule der Münchner Schulstiftung - Ernst v. Borries</t>
  </si>
  <si>
    <t xml:space="preserve">Münchner Schulstiftung - Ernst v. Borries  </t>
  </si>
  <si>
    <t>Private Heimvolksschule im Franziskushaus in Altötting (Grund- und Hauptschule)</t>
  </si>
  <si>
    <t>Priv. Maria-Ward-Grundschule Heiligenstatt, Tüßling (staatlich anerkannt)</t>
  </si>
  <si>
    <t xml:space="preserve">Maria-Ward-Mädchenvolksschule Heiligenstatt e.V.  </t>
  </si>
  <si>
    <t>Julie-Kerschensteiner-Grundschule, Private Grundschule Schondorf am Ammersee</t>
  </si>
  <si>
    <t>Stiftung Landheim Schondorf am Ammersee</t>
  </si>
  <si>
    <t xml:space="preserve">St.-Vinzentius-Zentralverein, München  </t>
  </si>
  <si>
    <t>Erzbischöfliche Pater-Rupert-Mayer-Volksschule Pullach</t>
  </si>
  <si>
    <t>Luise-Kiesselbach-Grundschule München, private inklusive Grundschule der IKF GmbH</t>
  </si>
  <si>
    <t xml:space="preserve">St. Anna Schulverbund gGmbH München  </t>
  </si>
  <si>
    <t>Grundschule der Schulstiftung Seligenthal in Landshut</t>
  </si>
  <si>
    <t>Abt-Joscio-Grundschule Niederalteich, staatl. anerk. priv. kath. Bekenntnisgrundschule</t>
  </si>
  <si>
    <t>Abt-Joscio-Schulwerk e.V.</t>
  </si>
  <si>
    <t>Mittelschule Oberroning der Schulstiftung d. Diözese Regensburg</t>
  </si>
  <si>
    <t xml:space="preserve">Schulstiftung der Diözese Regensburg  </t>
  </si>
  <si>
    <t>Priorat der Benediktinerinnen der Anbetung Neustift, Ortenburg</t>
  </si>
  <si>
    <t>Bischof Manfred Müller Mittelschule der Schulstiftung der Diözese Regensburg</t>
  </si>
  <si>
    <t>Priv. Volksschule (Grundschule) der Döpfer Schulen gGmbH Schwandorf</t>
  </si>
  <si>
    <t>Freie katholische Volksschule (Grundschulstufe) d.Trägervereins Haus St.Marien, Neumarkt(OPf)</t>
  </si>
  <si>
    <t>Trägerverein Freie Kath. Grundschule im Haus St. Marien Neumarkt e.V.</t>
  </si>
  <si>
    <t>Private Grundschule der Regensburger Domspatzen in Regensburg</t>
  </si>
  <si>
    <t>Stiftung Regensburger Domspatzen</t>
  </si>
  <si>
    <t>Private Grundschule Schloss Thiergarten der Dr. Wiesent Schulen in Bayreuth</t>
  </si>
  <si>
    <t>Evangelische Schule Naila, Priv. Grundschule und Mittelschule (MS)</t>
  </si>
  <si>
    <t xml:space="preserve">Evang. Schulverein Hof e.V.  </t>
  </si>
  <si>
    <t>Evangelische Schule Naila, Priv. Grundschule und Mittelschule (GS)</t>
  </si>
  <si>
    <t>Evang. Mittelschule Ansbach der Evang.-Luth. Gesamtkirchengemeinde Ansbach</t>
  </si>
  <si>
    <t xml:space="preserve">Evang.-Luth. Gesamtkirchengemeinde Ansbach  </t>
  </si>
  <si>
    <t>Maria-Ward-Grundschule Nürnberg der Erzdiözese Bamberg</t>
  </si>
  <si>
    <t>Private Mittelschule des Seraphischen Liebeswerk Altötting im Liebfrauenhaus Herzogenaurach</t>
  </si>
  <si>
    <t>Stiftung Seraphisches Liebeswerk Altötting</t>
  </si>
  <si>
    <t>Private Grundschule des Seraphischen Liebeswerk Altötting im Liebfrauenhaus Herzogenaurach</t>
  </si>
  <si>
    <t>Paul-Gerhardt-Volksschule Kahl a.Main (Grundschule) Evang. Bekenntnisschule</t>
  </si>
  <si>
    <t xml:space="preserve">Christl. Schulverein Hanau und Kahl e.V.  </t>
  </si>
  <si>
    <t>Priv. Volksschule "Lern' mit mir im Universellen Leben" - Mittelschule - Esselbach</t>
  </si>
  <si>
    <t xml:space="preserve">Schulverein "Ich helfe Dir" e.V.  </t>
  </si>
  <si>
    <t>Private Kath. Volksschule der Diözese Würzburg im Elisabethenheim in Würzburg</t>
  </si>
  <si>
    <t xml:space="preserve">Diözese Würzburg  </t>
  </si>
  <si>
    <t>Vinzentinum, Private Katholische Mittelschule mit Tagesheim der Diözese Würzburg</t>
  </si>
  <si>
    <t>Priv. Volksschule Esselbach (Grundschule) Lern' mit mir im Universellen Leben</t>
  </si>
  <si>
    <t>Paul-Gerhardt-Mittelschule Kahl a.Main, Evang. Bekenntnisschule</t>
  </si>
  <si>
    <t>Vinzentinum, Private Katholische Grundschule mit Tagesheim der Diözese Würzburg</t>
  </si>
  <si>
    <t>Josef-Kentenich-Schule, kath. Grundschule Kempten (Allgäu) des Kentenich-Pädagogik e.V.</t>
  </si>
  <si>
    <t xml:space="preserve">Kentenich-Pädagogik e.V.  </t>
  </si>
  <si>
    <t>Franz-von-Assisi-Schule, Katholische Freie Grundschule Augsburg</t>
  </si>
  <si>
    <t>Lichtenstein-Rother-Volksschule Augsburg d. Evang. Schulvereins Augsburg (Grundschule)</t>
  </si>
  <si>
    <t xml:space="preserve">Evangelischer Schulverein Augsburg e.V.  </t>
  </si>
  <si>
    <t>Franz-von-Assisi-Schule, Katholische Freie Mittelschule Augsburg</t>
  </si>
  <si>
    <t>St.-Michael-Schule, Katholische Freie Grundschule Neu-Ulm des Schulwerks der Diözese Augsburg</t>
  </si>
  <si>
    <t>Private Grundschule Bildungshaus Bad Aibling des Diakonischen Werks Rosenheim e.V.</t>
  </si>
  <si>
    <t xml:space="preserve">Diakonisches Werk Rosenheim  </t>
  </si>
  <si>
    <t>Private Jules Verne Grundschule der Jules Verne Campus gemeinnützige GmbH in München</t>
  </si>
  <si>
    <t xml:space="preserve">Jules Verne Campus gemeinnützige GmbH, München  </t>
  </si>
  <si>
    <t>Montessori-Schule Grassau, private Mittelschule der Montessori-Fördergemeinschaft Chiemgau e.V.</t>
  </si>
  <si>
    <t xml:space="preserve">Montessori-Fördergemeinschaft Chiemgau e.V.  </t>
  </si>
  <si>
    <t>Montessori-Schule Hausham, Priv. Volksschule (Grund- und Hauptschule)</t>
  </si>
  <si>
    <t xml:space="preserve">Montessori Schulverein Miesbach e.V.  </t>
  </si>
  <si>
    <t xml:space="preserve">Förderverein Montessori-Schule Ammersee e.V.  </t>
  </si>
  <si>
    <t xml:space="preserve">Montessori-Trägerverein e.V. Dietramszell  </t>
  </si>
  <si>
    <t xml:space="preserve">Förderverein Montessori Traunstein e.V.  </t>
  </si>
  <si>
    <t>Private Montessori-Volksschule Oberding - Aufkirchen (Grund- und Hauptschule)</t>
  </si>
  <si>
    <t xml:space="preserve">Montessori-Verein Landkreis Erding e.V.  </t>
  </si>
  <si>
    <t>Erdkinderschule Lohkirchen, private Grund- und Hauptschule</t>
  </si>
  <si>
    <t xml:space="preserve">Verein Erdkinder-Projekt e.V. in Lohkirchen  </t>
  </si>
  <si>
    <t>Priv. Bilinguale Deutsch-Italienische Grundschule Leonardo-da-Vinci d.BiDlBi e.V. München</t>
  </si>
  <si>
    <t>Bilingualer Deutsch-Italienischer Bildungsverein München e.V.</t>
  </si>
  <si>
    <t>Priv. Immanuel-Volksschule (Grundsch.) München d .Fördervereins adventistischer Schulen Bayern e.V.</t>
  </si>
  <si>
    <t>Förderverein adventistischer Schulen in Bayern e.V.</t>
  </si>
  <si>
    <t>Priv. Montessori-Volksschule Hohenbrunn (Mittelschule)</t>
  </si>
  <si>
    <t xml:space="preserve">Elternkreis Montessorischule München Land e.V.  </t>
  </si>
  <si>
    <t xml:space="preserve">Japanische Internationale Schule München e.V.  </t>
  </si>
  <si>
    <t>Pythagoras-Schule, Priv. staatl. gen. Volksschule (GS u. THS I) der Republik Griechenland, München</t>
  </si>
  <si>
    <t xml:space="preserve">Erziehungsabteilung d. griech. Generalkonsulats  </t>
  </si>
  <si>
    <t>Fördergemeinschaft Montessori-Kindergruppe Landkreis Starnberg e.V.</t>
  </si>
  <si>
    <t xml:space="preserve">Montessori Verein Kösching e.V.  </t>
  </si>
  <si>
    <t xml:space="preserve">Montessori Förderverein Kaufering e.V.  </t>
  </si>
  <si>
    <t>Private Montessorischule Ingolstadt, staatlich genehmigte Grund- und Hauptschule</t>
  </si>
  <si>
    <t>Pädagogisches Zentrum Förderkreis + Haus Miteinander gGmbH</t>
  </si>
  <si>
    <t>Musisch-Aktive Montessori-Schule Bad Tölz, priv. Volksschule (Grund- und Hauptschule)</t>
  </si>
  <si>
    <t xml:space="preserve">Montessori Verein Bad Tölz e.V.  </t>
  </si>
  <si>
    <t>Montessori-Schule Eichstätt, private Mittelschule des Montessori-Eichstätt e.V.</t>
  </si>
  <si>
    <t xml:space="preserve">Montessori-Eichstätt e.V.  </t>
  </si>
  <si>
    <t xml:space="preserve">Montessori Biberkor e.V.  </t>
  </si>
  <si>
    <t xml:space="preserve">Förderverein Montessori-Schule Penzberg e.V.  </t>
  </si>
  <si>
    <t>Private Maria-Montessori- Volksschule München (Grund- und Hauptschule)</t>
  </si>
  <si>
    <t>Private Montessori-Volksschule Peißenberg (Grund- und Hauptschule)</t>
  </si>
  <si>
    <t xml:space="preserve">Montessori-Fördergemeinsch. Weilheim-Schongau e.V.  </t>
  </si>
  <si>
    <t>Private Grundschule Oberaudorf-Inntal der Petö und Inklusion gemeinnützige GmbH in Oberaudorf</t>
  </si>
  <si>
    <t xml:space="preserve">Petö und Inklusion gemeinnützige GmbH, Oberaudorf  </t>
  </si>
  <si>
    <t>Priv.Griechische Volksschule München, THS II, Edmund-Rumpler-Str.,München,d.Republik Griechenl.</t>
  </si>
  <si>
    <t>Private Griechische Volksschule München, TH II, der Republik Griechenland</t>
  </si>
  <si>
    <t>Aristoteles-Schule,Priv.Volksschule (GS u.THS I) der Republik Griechenland, München</t>
  </si>
  <si>
    <t>Ecole primaire francaise Jean Renoir, Grundschule München</t>
  </si>
  <si>
    <t>AEFE - Agence pour l'Enseignement Francais a l'etranger (Französischer Staat)</t>
  </si>
  <si>
    <t>Private Griechische Volksschule München, an der Hinterbärenbadstraße (Grund- und Teilhauptsch. I)</t>
  </si>
  <si>
    <t>Montessori-Schule f. ganzheitliches Lernen, priv. Grund- u. Hauptschule, Freilassing</t>
  </si>
  <si>
    <t>Förderverein der Schulen für ganzheitliche Erziehung und Bildung e.V.</t>
  </si>
  <si>
    <t>Inklusive Montessori Schule an der Balanstraße, München, Volksschule (GS + HS)</t>
  </si>
  <si>
    <t xml:space="preserve">Monte Balan Bildungsträger gGmbH  </t>
  </si>
  <si>
    <t>Aktive Schule Petershausen - Grundschule in freier Trägerschaft des frei lernen e.V.</t>
  </si>
  <si>
    <t xml:space="preserve">frei lernen e.V.  </t>
  </si>
  <si>
    <t>SIS Swiss International School Ingolstadt - Grundschule in Trägerschaft der SIS gGmbH</t>
  </si>
  <si>
    <t xml:space="preserve">SIS Swiss International School gGmbH  </t>
  </si>
  <si>
    <t xml:space="preserve">Aton-Schule e.V.  </t>
  </si>
  <si>
    <t>Montessori-Schule München-Südost, in Neubiberg, priv. Grund- und Hauptschule</t>
  </si>
  <si>
    <t>Priv. Montessori-Volksschule Dachau (Grund- und Hauptschule)</t>
  </si>
  <si>
    <t xml:space="preserve">Fördergemeinschaft Montessori-Schule Dachau e.V.  </t>
  </si>
  <si>
    <t>Montessori-Schule Freising, private Mittelschule des Montessori Landkreis Freising e.V.</t>
  </si>
  <si>
    <t xml:space="preserve">Montessori Landkreis Freising e.V.  </t>
  </si>
  <si>
    <t>Private Montessori-Volksschule Moosach-Niederseeon (Grund- und Hauptschule)</t>
  </si>
  <si>
    <t xml:space="preserve">Montessori-Schule Niederseeon e.V.  </t>
  </si>
  <si>
    <t>Montessori-Schule Clara Grunwald Unterschleißheim, priv. Grund- u. Hauptschule</t>
  </si>
  <si>
    <t xml:space="preserve">Montessori-Unterschleißheim e.V.  </t>
  </si>
  <si>
    <t>Montessori-Schule Neuötting, private Volksschule (Grund- und Hauptsch.) d.Montessori-Neuötting e.V.</t>
  </si>
  <si>
    <t>International Bilingual School Munich, Priv. Grundschule München</t>
  </si>
  <si>
    <t xml:space="preserve">International Bilingual School Munich gemein. GmbH  </t>
  </si>
  <si>
    <t xml:space="preserve">Fördergemeinschaft Montessori-Schule Gilching  </t>
  </si>
  <si>
    <t xml:space="preserve">Munich International School e.V.  </t>
  </si>
  <si>
    <t>Montessori-Schule Oberschweinbach in Günzlhofen, priv. Grund- und Hauptschule</t>
  </si>
  <si>
    <t xml:space="preserve">Montessori-Gemeinschaft Fürstenfeldbruck e.V.  </t>
  </si>
  <si>
    <t>Bavarian Internat.School Haimhausen, priv. Volksschule (Grund- und Hauptschule)</t>
  </si>
  <si>
    <t>Bavarian International School gemeinnützige Aktiengesellschaft (BIS gAG)</t>
  </si>
  <si>
    <t>Montessori-Schule Freising, private Grundschule des Montessori Landkreis Freising e.V.</t>
  </si>
  <si>
    <t>Montessori-Schule Grassau, priv. Grundschule der Montessori-Fördergemeinschaft Chiemgau e.V.</t>
  </si>
  <si>
    <t>Private Mittelschule Oberaudorf-Inntal der Petö und Inklusion gemeinnützige GmbH, Oberaudorf</t>
  </si>
  <si>
    <t>Montessori-Schule Eichstätt, private Grundschule des Montessori-Eichstätt e.V.</t>
  </si>
  <si>
    <t>Staatl.gen. DBBC-Privatschule - Mittelsch. - Diakon.Institut f.Bild. u.Soz.in Bad Aibling</t>
  </si>
  <si>
    <t>Aktive Projekt-Schule Stephanskirchen, Private Mittelschule d. Evang. Schulvereins</t>
  </si>
  <si>
    <t xml:space="preserve">Evang. Schulverein Rosenheim e.V.  </t>
  </si>
  <si>
    <t>St.-Franziskus-Schule, Kath. Freie Grundschule Neuburg a.d. Donau</t>
  </si>
  <si>
    <t>Montessori-Schule Rotthalmünster, Priv.Grund- und Hauptschule d. Mont.Fördergem. Rotthalmünster e.V.</t>
  </si>
  <si>
    <t xml:space="preserve">Montessori Fördergemeinschaft Rotthalmünster e.V.  </t>
  </si>
  <si>
    <t>Priv. Montessori-Volksschule Geisenhausen (Grund- und Hauptschule)</t>
  </si>
  <si>
    <t xml:space="preserve">Förderkreis Montessori-Pädagogik Landshut e.V.  </t>
  </si>
  <si>
    <t>Private Montessori-Volksschule Eggenfelden (Grund- und Hauptschule)</t>
  </si>
  <si>
    <t>Montessori-Fördergemeinschaft Eggenfelden e.V.</t>
  </si>
  <si>
    <t>Priv. Montessori-Volksschule Passau (Grund- und Hauptschule)</t>
  </si>
  <si>
    <t>Montessori-Schule Landau, priv.Grund-u.Hauptschule der Mont. Fördergem. Landau a.d.Isar u. Umgeb.e.V.</t>
  </si>
  <si>
    <t>Montessori Fördergemeinschaft Landau an der Isar und Umgebung e.V.</t>
  </si>
  <si>
    <t xml:space="preserve">Förderverein der Ilztalschule, Kalteneck/Hutthurm  </t>
  </si>
  <si>
    <t>Aktive Montessori-Volksschule Bayerwald - Oberried in Drachselsried (Grundschule)</t>
  </si>
  <si>
    <t xml:space="preserve">Montessori-Initiative Bayerwald e.V.  </t>
  </si>
  <si>
    <t>Montessori-Schule Vilshofen Priv. Volksschule (Grund- und Hauptschule)</t>
  </si>
  <si>
    <t>Montessori-Fördergemeinschaft Vilshofen und Umgebung e.V., Lkr. Passau</t>
  </si>
  <si>
    <t>Montessori-Schule Essing, private Volksschule (Grund- und Hauptschule)</t>
  </si>
  <si>
    <t xml:space="preserve">ganzheitliches Leben und Lernen e.V.  </t>
  </si>
  <si>
    <t>Montessori-Schule Freyung, staatl. genehm. priv. Grundschule d. Mont. Schule Wolfstein e.V. Freyung</t>
  </si>
  <si>
    <t>Montessori Wolfstein e.V.</t>
  </si>
  <si>
    <t>Ilztalschule, Die Mittelschule für alle des Förderver. d. Ilztalschule Kalteneck/Hutthurm</t>
  </si>
  <si>
    <t>Montessori Schule Donau-Wald, Bogen, private Grundschule</t>
  </si>
  <si>
    <t xml:space="preserve">Montessori Straubing-Bogen e.V.  </t>
  </si>
  <si>
    <t>Private Montessori-Volksschule (Grund- und Hauptschule) Schönthal</t>
  </si>
  <si>
    <t xml:space="preserve">Montessori-Trägerverein Landkreis Cham e.V.  </t>
  </si>
  <si>
    <t>Private Montessori Grundschule Sulzbürg des Jura Montessori Vereins 2007 e.V.</t>
  </si>
  <si>
    <t xml:space="preserve">Montessori-Schulverein Jura e.V.  </t>
  </si>
  <si>
    <t>Priv. Montessori-Grundschule Gemeinsam Leben - Gemeinsam Lernen e.V. Weiden</t>
  </si>
  <si>
    <t>Gemeinsam Leben Gemeinsam Lernen Integration behinderter Menschen Weiden und Umkreis e.V.</t>
  </si>
  <si>
    <t>Montessori-Volksschule Sünching (Grundschule) der Montessori-Fördergemeinsch. Sünching u. Umgeb.e.V.</t>
  </si>
  <si>
    <t>Montessori-Fördergemeinschaft Sünching und Umgebung e.V.</t>
  </si>
  <si>
    <t>Der Regenbogen Priv. Montessori-Volksschule Amberg (Grund- und Hauptschule)</t>
  </si>
  <si>
    <t>Montessori Förderverein für den Stadt- und Landkreis Amberg e.V.</t>
  </si>
  <si>
    <t>Priv. Montessori-Volksschule Bamberg (Grund- und Hauptschule) des Montessori Bamberg e.V.</t>
  </si>
  <si>
    <t>Montessori Bamberg e.V.</t>
  </si>
  <si>
    <t>Priv. Montessori-Volksschule Arzberg (Grund- und Hauptschule)</t>
  </si>
  <si>
    <t xml:space="preserve">Montessori Fördergemeinschaft Fichtelgebirge e.V.  </t>
  </si>
  <si>
    <t>Priv. Montessori-Volksschule Forchheim (Grund- und Hauptschule)</t>
  </si>
  <si>
    <t xml:space="preserve">Montessori-Pädagogik Forchheim e.V.  </t>
  </si>
  <si>
    <t>Freie Mittelschule Wernstein des Trägervereins Freie Waldorfschule Junger Main e.V.</t>
  </si>
  <si>
    <t>Freie Montessori-Volksschule Berg des Vereins Montessori-Vereinigung Hof e.V.</t>
  </si>
  <si>
    <t xml:space="preserve">Montessori-Vereinigung Hof e.V.  </t>
  </si>
  <si>
    <t>Private Volksschule der Republik Griechenland in Nürnberg (Grund- und Teilhauptschule I)</t>
  </si>
  <si>
    <t xml:space="preserve">Montessori-Förderkreis Nürnberg e.V.  </t>
  </si>
  <si>
    <t>Priv. Montessori-Schule d.Montessori Trägervereins in Herzogenaurach (Grund- und Hauptschule)</t>
  </si>
  <si>
    <t xml:space="preserve">Montessori Trägerverein Herzogenaurach e.V.  </t>
  </si>
  <si>
    <t>Montessori-Pädagogik Erlangen e.V.</t>
  </si>
  <si>
    <t>Priv. Montessori-Schule des Montessori-Vereins Roth-Schwabach e.V. in Büchenbach (GS u. HS)</t>
  </si>
  <si>
    <t>Montessori Verein Roth-Schwabach e.V.</t>
  </si>
  <si>
    <t>Priv. Montessori-Volksschule Neusitz d.Montessori- Förderkreises Rothenburg o.d.T. e.V. (GS und HS)</t>
  </si>
  <si>
    <t xml:space="preserve">Montessori-Förderkreis Rothenburg o.d.Tauber e.V.  </t>
  </si>
  <si>
    <t>Priv. Montessori-Mittelschule Lauf a.d.Pegnitz der Montessori- Vereinigung Nürnberger Land e.V.</t>
  </si>
  <si>
    <t>Jenaplan-Schule Nürnberg Priv. Grundschule des Jenaplan-Schulvereins Nürnberg e.V.</t>
  </si>
  <si>
    <t xml:space="preserve">Jenaplan-Schulverein Nürnberg e.V.  </t>
  </si>
  <si>
    <t>Private Volksschule der Republik Griechenland in Nürnberg (Teilhauptschule II)</t>
  </si>
  <si>
    <t>Priv. Grundschule der Frieda Lang Haus für Kinder gGmbH in Uffenheim</t>
  </si>
  <si>
    <t xml:space="preserve">Frieda Lang Haus für Kinder gGmbH  </t>
  </si>
  <si>
    <t>Priv. Grundschule des Montessori Trägervereins Weißenburg-Gunzenhausen in Höttingen</t>
  </si>
  <si>
    <t xml:space="preserve">Montessori Trägerverein Weißenburg-Gunzenhausen  </t>
  </si>
  <si>
    <t>Luise-Leikam-Schule, Grundschule der Evangelischen Schulstiftung Fürth</t>
  </si>
  <si>
    <t>Inklusive Montessori-Grundschule des Montessori-Vereins Ansbach e.V.</t>
  </si>
  <si>
    <t xml:space="preserve">Montessori-Verein Ansbach e.V.  </t>
  </si>
  <si>
    <t>Private Mittelschule des Montessori-Trägerverein Weißenburg-Gunzenhausen e.V. in Pleinfeld</t>
  </si>
  <si>
    <t xml:space="preserve">Freikirche der Siebten-Tags-Adventisten in Bayern  </t>
  </si>
  <si>
    <t>Priv. Franconian International School (FIS) Erlangen (Grund- und Hauptschule)</t>
  </si>
  <si>
    <t xml:space="preserve">Franconian International School e.V. (FIS)  </t>
  </si>
  <si>
    <t>Priv. Montessori-Grundschule Lauf a.d.Pegnitz der Montessori-Vereinigung Nürnberger Land e.V.</t>
  </si>
  <si>
    <t>Private Montessori-Volksschule (Mittelschule) des Montessori-Fördervereins Schweinfurt e.V.</t>
  </si>
  <si>
    <t xml:space="preserve">Montessori-Förderverein Schweinfurt e.V.  </t>
  </si>
  <si>
    <t>Jenaplan-Volksschule Würzburg (Grund- und Hauptschule)</t>
  </si>
  <si>
    <t xml:space="preserve">Jenaplan-Schule Würzburg gGmbH  </t>
  </si>
  <si>
    <t>Priv. Montessori-Volksschule Sulzbach (Grund- und Hauptschule)</t>
  </si>
  <si>
    <t>Montessori Förderverein Aschaffenburg-Miltenberg e.V.</t>
  </si>
  <si>
    <t>ISM - International School Mainfranken - Grundschule Schweinfurt</t>
  </si>
  <si>
    <t xml:space="preserve">International School Mainfranken e.V.  </t>
  </si>
  <si>
    <t>Priv. Montessori-Volksschule (Grund- u. Hauptsch.) der Montessori Fördergemeinschaft Zell a.Main</t>
  </si>
  <si>
    <t>Private Montessori-Volksschule (Grundschule) des Montessori-Fördervereins Schweinfurt e.V.</t>
  </si>
  <si>
    <t>Freie Aktive Landschule Blumenwiese Hendungen (Grund- und Hauptschule)</t>
  </si>
  <si>
    <t>Initiative Freie Aktive Landschule mit Kindergarten e.V. Blumenwiese</t>
  </si>
  <si>
    <t>Montessori-Volksschule Rhön-Saale (GS und HS) in Sandberg d. Montessori-Förderver. Rhön-Saale e.V.</t>
  </si>
  <si>
    <t xml:space="preserve">Montessori-Förderverein Rhön-Saale e.V.  </t>
  </si>
  <si>
    <t>Private Volksschule (Grundschule) der Kissori Lernzentrum GmbH in Bad Kissingen</t>
  </si>
  <si>
    <t xml:space="preserve">Kissori-Lernzentrum gemeinnützige GmbH  </t>
  </si>
  <si>
    <t>Montessori-Grundschule Füssen des Trägervereins Montessori Füssen e.V.</t>
  </si>
  <si>
    <t xml:space="preserve">Trägerverein Montessori Füssen e.V.  </t>
  </si>
  <si>
    <t xml:space="preserve">Schulverein Prager Jesukind e.V.  </t>
  </si>
  <si>
    <t>International School Neu-Ulm, Volksschule (GS u. HS) der Internat. Schule Neu-Ulm</t>
  </si>
  <si>
    <t xml:space="preserve">Internationale Schule Ulm/Neu-Ulm gGmbH  </t>
  </si>
  <si>
    <t>Private Montessori-Volksschule Weißenhorn (Grund- u. Hauptschule)</t>
  </si>
  <si>
    <t xml:space="preserve">Fördergemeinschaft Montessori-Schule Weißenhorn  </t>
  </si>
  <si>
    <t>Priv. Montessori-Schule (Grund- u. Hauptschule) Günzburg des Montessori Günzburg e.V.</t>
  </si>
  <si>
    <t xml:space="preserve">Montessori-Schulverband e.V. Günzburg  </t>
  </si>
  <si>
    <t>Montessori-Volksschule (Grund- und Hauptschule) Kempten (Allgäu)</t>
  </si>
  <si>
    <t>Montessori-Volksschule Sonthofen (Grund- u. Hauptschule)</t>
  </si>
  <si>
    <t>Montessori-Förderverein Südliches Oberallgäu e.V. Sonthofen</t>
  </si>
  <si>
    <t>International School Augsburg, Volksschule der International School Augsburg, Gersthofen</t>
  </si>
  <si>
    <t>International School Augsburg ISA - gemein. AG, Gersthofen</t>
  </si>
  <si>
    <t>Freie Schule Lindau (Bodensee) (Grundschule und Hauptschule) des Vereins Freie Schule Lindau e.V.</t>
  </si>
  <si>
    <t xml:space="preserve">Verein Freie Schule Lindau e.V.  </t>
  </si>
  <si>
    <t>Private Montessori-Volksschule Dinkelscherben (GS und HS)</t>
  </si>
  <si>
    <t>Montessori-Elternverein Augsburg Westliche Wälder e.V.</t>
  </si>
  <si>
    <t>Private Montessori-Volksschule Wertingen (Grund- und Hauptschule)</t>
  </si>
  <si>
    <t>Private Montessori-Volksschule Neu-Ulm (Grundschule und Hauptschule)</t>
  </si>
  <si>
    <t xml:space="preserve">Montessori-Förderkreis Neu-Ulm  </t>
  </si>
  <si>
    <t>Montessori-Volksschule Augsburg (Grund- und Hauptschule)</t>
  </si>
  <si>
    <t>Montessori-Schule Augsburg gGmbH</t>
  </si>
  <si>
    <t>Montessori-Volksschule Deiningen (Grund- u. Hauptschule)</t>
  </si>
  <si>
    <t xml:space="preserve">Montessori-Fördergemeinschaft Nördlingen e.V.  </t>
  </si>
  <si>
    <t>Freie Montessori-Volksschule Allgäu (GS u. HS) Oberstaufen-Kalzhofen</t>
  </si>
  <si>
    <t>Monte - Verein z.Förd.d.Montessoripäd.im Grenzgeb. Oberallgäu/Westallgäu u. Breg.Wald (Österreich)</t>
  </si>
  <si>
    <t xml:space="preserve">Neuötting, St., Gemeinde  </t>
  </si>
  <si>
    <t xml:space="preserve">Tüßling M., Gemeinde  </t>
  </si>
  <si>
    <t xml:space="preserve">Bad Tölz, St., Gemeinde  </t>
  </si>
  <si>
    <t>Benediktbeuern - Grund- und Hauptschule -, Schulverband</t>
  </si>
  <si>
    <t xml:space="preserve">Dietramszell, Gemeinde  </t>
  </si>
  <si>
    <t xml:space="preserve">Gaißach, Gemeinde  </t>
  </si>
  <si>
    <t xml:space="preserve">Königsdorf, Gemeinde  </t>
  </si>
  <si>
    <t xml:space="preserve">Wolfratshausen, St., Gemeinde  </t>
  </si>
  <si>
    <t xml:space="preserve">Altomünster, Schulverband  </t>
  </si>
  <si>
    <t xml:space="preserve">Erdweg, Schulverband  </t>
  </si>
  <si>
    <t>Hebertshausen - Grund- und Mittelschule -, Schulverband</t>
  </si>
  <si>
    <t xml:space="preserve">Aßling, Verwaltungsgemeinschaft  </t>
  </si>
  <si>
    <t xml:space="preserve">Ebersberg, St., Gemeinde  </t>
  </si>
  <si>
    <t xml:space="preserve">Glonn, Verwaltungsgemeinschaft  </t>
  </si>
  <si>
    <t xml:space="preserve">Kirchseeon M., Gemeinde  </t>
  </si>
  <si>
    <t xml:space="preserve">Vaterstetten, Gemeinde  </t>
  </si>
  <si>
    <t xml:space="preserve">Poing, Gemeinde  </t>
  </si>
  <si>
    <t xml:space="preserve">Denkendorf, Gemeinde  </t>
  </si>
  <si>
    <t xml:space="preserve">Großmehring, Gemeinde  </t>
  </si>
  <si>
    <t xml:space="preserve">Kösching M., Gemeinde  </t>
  </si>
  <si>
    <t xml:space="preserve">Titting M., Gemeinde  </t>
  </si>
  <si>
    <t xml:space="preserve">Wartenberg, Markt  </t>
  </si>
  <si>
    <t xml:space="preserve">Finsing - Mittelschule -, Schulverband  </t>
  </si>
  <si>
    <t xml:space="preserve">Forstern, Gemeinde  </t>
  </si>
  <si>
    <t xml:space="preserve">Isen M., Gemeinde  </t>
  </si>
  <si>
    <t xml:space="preserve">Oberding, Gemeinde  </t>
  </si>
  <si>
    <t xml:space="preserve">Wörth, Gemeinde  </t>
  </si>
  <si>
    <t xml:space="preserve">Allershausen, Schulverband  </t>
  </si>
  <si>
    <t xml:space="preserve">Eching, Gemeinde  </t>
  </si>
  <si>
    <t xml:space="preserve">Freising (Große Kreisstadt ), Gemeinde  </t>
  </si>
  <si>
    <t xml:space="preserve">Hallbergmoos, Gemeinde  </t>
  </si>
  <si>
    <t xml:space="preserve">Nandlstadt, Schulverband  </t>
  </si>
  <si>
    <t xml:space="preserve">Zolling, Schulverband  </t>
  </si>
  <si>
    <t>Bürgermeister-Hans-Reiner- Mittelschule Bad Kohlgrub</t>
  </si>
  <si>
    <t xml:space="preserve">Bad Kohlgrub, Gemeinde  </t>
  </si>
  <si>
    <t xml:space="preserve">Garmisch-Partenkirchen M., Gemeinde  </t>
  </si>
  <si>
    <t>Bürgermeister-Schütte-Mittelschule Garmisch-Partenkirchen</t>
  </si>
  <si>
    <t xml:space="preserve">Oberammergau, Gemeinde  </t>
  </si>
  <si>
    <t xml:space="preserve">Oberau, Gemeinde  </t>
  </si>
  <si>
    <t xml:space="preserve">Mittenwald M., Gemeinde  </t>
  </si>
  <si>
    <t xml:space="preserve">Rottach-Egern -Tegernseer Tal, Schulverband  </t>
  </si>
  <si>
    <t xml:space="preserve">Waakirchen, Gemeinde  </t>
  </si>
  <si>
    <t xml:space="preserve">Valley, Gemeinde  </t>
  </si>
  <si>
    <t>Mittelschule Kirchheim b.München, an der Heimstettner Straße</t>
  </si>
  <si>
    <t>Kirchheim-Feldkirchen-Aschheim - Mittelschule -, Schulverband</t>
  </si>
  <si>
    <t xml:space="preserve">Unterhaching, Gemeinde  </t>
  </si>
  <si>
    <t>Erich Kästner-Mittelschule Höhenkirchen-Siegertsbrunn</t>
  </si>
  <si>
    <t xml:space="preserve">Höhenkirchen-Siegertsbrunn, Gemeinde  </t>
  </si>
  <si>
    <t xml:space="preserve">Burgheim M., Gemeinde  </t>
  </si>
  <si>
    <t xml:space="preserve">Ehekirchen - Mittelschule -, Schulverband  </t>
  </si>
  <si>
    <t xml:space="preserve">Karlshuld, Gemeinde  </t>
  </si>
  <si>
    <t xml:space="preserve">Karlskron - Mittelschule -, Schulverband  </t>
  </si>
  <si>
    <t xml:space="preserve">Geisenfeld, Schulverband  </t>
  </si>
  <si>
    <t xml:space="preserve">Hohenwart, Schulverband  </t>
  </si>
  <si>
    <t xml:space="preserve">Pfaffenhofen a.d.Ilm, St., Gemeinde  </t>
  </si>
  <si>
    <t xml:space="preserve">Reichertshausen, Schulverband  </t>
  </si>
  <si>
    <t xml:space="preserve">Reichertshofen -Mittelschule -, Schulverband  </t>
  </si>
  <si>
    <t xml:space="preserve">Rohrbach, Schulverband  </t>
  </si>
  <si>
    <t xml:space="preserve">Schweitenkirchen-Paunzhausen, Schulverband  </t>
  </si>
  <si>
    <t xml:space="preserve">Vohburg a.d.Donau, Schulverband  </t>
  </si>
  <si>
    <t xml:space="preserve">Bad Aibling, St., Gemeinde  </t>
  </si>
  <si>
    <t>Fritz-Schäffer-Mittelschule Ostermünchen in Tuntenhausen</t>
  </si>
  <si>
    <t xml:space="preserve">Tuntenhausen, Gemeinde  </t>
  </si>
  <si>
    <t xml:space="preserve">Brannenburg, Schulverband  </t>
  </si>
  <si>
    <t>Justus-von-Liebig-Mittelschule Heufeld, Markt Bruckmühl</t>
  </si>
  <si>
    <t xml:space="preserve">Bruckmühl M., Gemeinde  </t>
  </si>
  <si>
    <t xml:space="preserve">Edling, Schulverband  </t>
  </si>
  <si>
    <t xml:space="preserve">Eiselfing, Schulverband  </t>
  </si>
  <si>
    <t xml:space="preserve">Bad Endorf - Mittelschule -, Schulverband  </t>
  </si>
  <si>
    <t xml:space="preserve">Bad Feilnbach, Gemeinde  </t>
  </si>
  <si>
    <t xml:space="preserve">Großkarolinenfeld, Gemeinde  </t>
  </si>
  <si>
    <t xml:space="preserve">Kiefersfelden, Gemeinde  </t>
  </si>
  <si>
    <t xml:space="preserve">Raubling, Gemeinde  </t>
  </si>
  <si>
    <t xml:space="preserve">Neubeuern - Mittelschule -, Schulverband  </t>
  </si>
  <si>
    <t xml:space="preserve">Bergen, Gemeinde  </t>
  </si>
  <si>
    <t xml:space="preserve">Chieming, Schulverband  </t>
  </si>
  <si>
    <t xml:space="preserve">Grassau, Schulverband  </t>
  </si>
  <si>
    <t xml:space="preserve">Inzell, Gemeinde  </t>
  </si>
  <si>
    <t xml:space="preserve">Obing, Gemeinde  </t>
  </si>
  <si>
    <t xml:space="preserve">Ruhpolding, Gemeinde  </t>
  </si>
  <si>
    <t xml:space="preserve">Schnaitsee, Schulverband  </t>
  </si>
  <si>
    <t xml:space="preserve">Unterwössen, Gemeinde  </t>
  </si>
  <si>
    <t>Rott a.Inn - Grund- und Mittelschule -, Schulverband</t>
  </si>
  <si>
    <t xml:space="preserve">Stephanskirchen, Gemeinde  </t>
  </si>
  <si>
    <t xml:space="preserve">Siegsdorf, Gemeinde  </t>
  </si>
  <si>
    <t xml:space="preserve">Übersee, Gemeinde  </t>
  </si>
  <si>
    <t xml:space="preserve">Garching a.d.Alz, Gemeinde  </t>
  </si>
  <si>
    <t xml:space="preserve">Gilching, Gemeinde  </t>
  </si>
  <si>
    <t xml:space="preserve">Erding, St., Gemeinde  </t>
  </si>
  <si>
    <t xml:space="preserve">Kirchweidach, Verwaltungsgemeinschaft  </t>
  </si>
  <si>
    <t xml:space="preserve">Peiting M., Gemeinde  </t>
  </si>
  <si>
    <t xml:space="preserve">Inning a.Holz, Gemeinde  </t>
  </si>
  <si>
    <t xml:space="preserve">Oberhaching, Gemeinde  </t>
  </si>
  <si>
    <t xml:space="preserve">Gachenbach, Gemeinde  </t>
  </si>
  <si>
    <t xml:space="preserve">Marzling, Gemeinde  </t>
  </si>
  <si>
    <t xml:space="preserve">Scheyern - Mittelschule -, Schulverband  </t>
  </si>
  <si>
    <t xml:space="preserve">Hepberg, Gemeinde  </t>
  </si>
  <si>
    <t xml:space="preserve">Murnau a.Staffelsee M., Gemeinde  </t>
  </si>
  <si>
    <t xml:space="preserve">Huglfing, Schulverband  </t>
  </si>
  <si>
    <t xml:space="preserve">Kirchheim b.München, Gemeinde  </t>
  </si>
  <si>
    <t>Grundschule München, am Amphionpark, Welzenbachstraße 12</t>
  </si>
  <si>
    <t xml:space="preserve">Dießen a.Ammersee M., Gemeinde  </t>
  </si>
  <si>
    <t>Grundschule München, am Bayernplatz, Hiltenspergerstraße 72</t>
  </si>
  <si>
    <t>Mittelschule München, am Echardinger Grünstreifen, Innsbrucker Ring 75</t>
  </si>
  <si>
    <t xml:space="preserve">Penzberg, St., Gemeinde  </t>
  </si>
  <si>
    <t xml:space="preserve">Dorfen, St., Gemeinde  </t>
  </si>
  <si>
    <t xml:space="preserve">Töging a.Inn, St., Gemeinde  </t>
  </si>
  <si>
    <t xml:space="preserve">Winhöring, Gemeinde  </t>
  </si>
  <si>
    <t>Utting a.Ammersee, Gemeinde</t>
  </si>
  <si>
    <t xml:space="preserve">Garching b.München, St., Gemeinde  </t>
  </si>
  <si>
    <t xml:space="preserve">Altötting, St., Gemeinde  </t>
  </si>
  <si>
    <t xml:space="preserve">Burghausen, St., Gemeinde  </t>
  </si>
  <si>
    <t xml:space="preserve">Bischofswiesen, Gemeinde  </t>
  </si>
  <si>
    <t xml:space="preserve">Burgkirchen a.d.Alz, Gemeinde  </t>
  </si>
  <si>
    <t xml:space="preserve">Emmerting, Verwaltungsgemeinschaft  </t>
  </si>
  <si>
    <t xml:space="preserve">Haar, Gemeinde  </t>
  </si>
  <si>
    <t>Garching a.d.Alz, Schulverband</t>
  </si>
  <si>
    <t>Nikodem-Caro-Grundschule Hart / Wald in Garching a.d.Alz</t>
  </si>
  <si>
    <t xml:space="preserve">Haiming, Gemeinde  </t>
  </si>
  <si>
    <t xml:space="preserve">Kastl, Gemeinde  </t>
  </si>
  <si>
    <t xml:space="preserve">Marktl, Gemeinde  </t>
  </si>
  <si>
    <t xml:space="preserve">Fuchstal, Grundschulverband  </t>
  </si>
  <si>
    <t xml:space="preserve">Schrobenhausen, St., Gemeinde  </t>
  </si>
  <si>
    <t xml:space="preserve">Pleiskirchen, Gemeinde  </t>
  </si>
  <si>
    <t xml:space="preserve">Pähl, Gemeinde  </t>
  </si>
  <si>
    <t xml:space="preserve">Reischach, Verwaltungsgemeinschaft  </t>
  </si>
  <si>
    <t>Stammham - Grund- und Teilhauptschule -, Schulverband</t>
  </si>
  <si>
    <t xml:space="preserve">Teising, Gemeinde  </t>
  </si>
  <si>
    <t xml:space="preserve">Trostberg, St., Gemeinde  </t>
  </si>
  <si>
    <t xml:space="preserve">Unterneukirchen, Gemeinde  </t>
  </si>
  <si>
    <t xml:space="preserve">Winhöring, Schulverband  </t>
  </si>
  <si>
    <t xml:space="preserve">Hörgertshausen, Gemeinde  </t>
  </si>
  <si>
    <t xml:space="preserve">Berchtesgaden, Mittelschulverband  </t>
  </si>
  <si>
    <t xml:space="preserve">Ainring, Gemeinde  </t>
  </si>
  <si>
    <t xml:space="preserve">Anger, Gemeinde  </t>
  </si>
  <si>
    <t xml:space="preserve">Bad Reichenhall (Große Kreisstadt ), Gemeinde  </t>
  </si>
  <si>
    <t xml:space="preserve">Bayerisch Gmain, Gemeinde  </t>
  </si>
  <si>
    <t xml:space="preserve">Berchtesgaden M., Gemeinde  </t>
  </si>
  <si>
    <t xml:space="preserve">Piding, Gemeinde  </t>
  </si>
  <si>
    <t>Mittelschule Freilassing, an der Martin-Luther-Straße</t>
  </si>
  <si>
    <t xml:space="preserve">Freilassing, St., Gemeinde  </t>
  </si>
  <si>
    <t xml:space="preserve">Fuchstal, Schulverband  </t>
  </si>
  <si>
    <t xml:space="preserve">Laufen, St., Gemeinde  </t>
  </si>
  <si>
    <t xml:space="preserve">Marktschellenberg M., Gemeinde  </t>
  </si>
  <si>
    <t xml:space="preserve">Teisendorf M., Gemeinde  </t>
  </si>
  <si>
    <t xml:space="preserve">Ramsau b.Berchtesgaden, Gemeinde  </t>
  </si>
  <si>
    <t xml:space="preserve">Schönau a.Königssee, Gemeinde  </t>
  </si>
  <si>
    <t xml:space="preserve">Saaldorf-Surheim, Gemeinde  </t>
  </si>
  <si>
    <t xml:space="preserve">Weil, Schulverband  </t>
  </si>
  <si>
    <t xml:space="preserve">Karlsfeld, Gemeinde  </t>
  </si>
  <si>
    <t xml:space="preserve">Bad Heilbrunn, Gemeinde  </t>
  </si>
  <si>
    <t xml:space="preserve">Eurasburg, Gemeinde  </t>
  </si>
  <si>
    <t xml:space="preserve">Dietramszell-Egling, Schulverband  </t>
  </si>
  <si>
    <t xml:space="preserve">Egling, Gemeinde  </t>
  </si>
  <si>
    <t xml:space="preserve">Geretsried, St., Gemeinde  </t>
  </si>
  <si>
    <t xml:space="preserve">Icking, Gemeinde  </t>
  </si>
  <si>
    <t xml:space="preserve">Jachenau, Gemeinde  </t>
  </si>
  <si>
    <t xml:space="preserve">Kochel a.See, Gemeinde  </t>
  </si>
  <si>
    <t xml:space="preserve">Lenggries, Gemeinde  </t>
  </si>
  <si>
    <t xml:space="preserve">Münsing, Gemeinde  </t>
  </si>
  <si>
    <t xml:space="preserve">Reichersbeuern, Schulverband  </t>
  </si>
  <si>
    <t xml:space="preserve">Wackersberg, Gemeinde  </t>
  </si>
  <si>
    <t>Wartenberg - Marie-Pettenbeck-Mittelschule -, Schulverband</t>
  </si>
  <si>
    <t xml:space="preserve">Puchheim, Gemeinde  </t>
  </si>
  <si>
    <t xml:space="preserve">Bergkirchen, Gemeinde  </t>
  </si>
  <si>
    <t xml:space="preserve">Dachau (Große Kreisstadt ), Gemeinde  </t>
  </si>
  <si>
    <t xml:space="preserve">Haimhausen, Gemeinde  </t>
  </si>
  <si>
    <t xml:space="preserve">München-Karlsfeld - Grundschule -, Schulverband  </t>
  </si>
  <si>
    <t>Markt Indersdorf - Grund- und Mittelschule -, Schulverband</t>
  </si>
  <si>
    <t>Odelzhausen - Grund- und Mittelschule -, Schulverband</t>
  </si>
  <si>
    <t xml:space="preserve">Petershausen, Gemeinde  </t>
  </si>
  <si>
    <t xml:space="preserve">Röhrmoos, Gemeinde  </t>
  </si>
  <si>
    <t xml:space="preserve">Schwabhausen, Gemeinde  </t>
  </si>
  <si>
    <t xml:space="preserve">Hilgertshausen-Tandern, Gemeinde  </t>
  </si>
  <si>
    <t xml:space="preserve">Vierkirchen, Gemeinde  </t>
  </si>
  <si>
    <t xml:space="preserve">Weichs, Gemeinde  </t>
  </si>
  <si>
    <t xml:space="preserve">Markt Schwaben, Schulverband  </t>
  </si>
  <si>
    <t xml:space="preserve">Anzing, Gemeinde  </t>
  </si>
  <si>
    <t xml:space="preserve">Forstinning, Gemeinde  </t>
  </si>
  <si>
    <t>Frauenneuharting, Gemeinde</t>
  </si>
  <si>
    <t xml:space="preserve">Grafing b.München, St., Gemeinde  </t>
  </si>
  <si>
    <t xml:space="preserve">Hohenlinden, Gemeinde  </t>
  </si>
  <si>
    <t xml:space="preserve">Schwaben M., Gemeinde  </t>
  </si>
  <si>
    <t xml:space="preserve">Moosach, Gemeinde  </t>
  </si>
  <si>
    <t xml:space="preserve">Oberpframmern, Gemeinde  </t>
  </si>
  <si>
    <t xml:space="preserve">Pliening, Gemeinde  </t>
  </si>
  <si>
    <t xml:space="preserve">Neubiberg, Gemeinde  </t>
  </si>
  <si>
    <t xml:space="preserve">Steinhöring, Gemeinde  </t>
  </si>
  <si>
    <t xml:space="preserve">Zorneding, Gemeinde  </t>
  </si>
  <si>
    <t xml:space="preserve">Adelschlag, Gemeinde  </t>
  </si>
  <si>
    <t xml:space="preserve">Altmannstein M., Gemeinde  </t>
  </si>
  <si>
    <t>Beilngries St., Gemeinde</t>
  </si>
  <si>
    <t xml:space="preserve">Hitzhofen-Böhmfeld - Grundschule -, Schulverband  </t>
  </si>
  <si>
    <t xml:space="preserve">Buxheim in Oberbayern, Gemeinde  </t>
  </si>
  <si>
    <t xml:space="preserve">Dollnstein M., Gemeinde  </t>
  </si>
  <si>
    <t xml:space="preserve">Eichstätt (Große Kreisstadt ), Gemeinde  </t>
  </si>
  <si>
    <t xml:space="preserve">Eitensheim, Gemeinde  </t>
  </si>
  <si>
    <t xml:space="preserve">Gaimersheim M., Gemeinde  </t>
  </si>
  <si>
    <t xml:space="preserve">Gaimersheim, Schulverband  </t>
  </si>
  <si>
    <t xml:space="preserve">Kinding M., Gemeinde  </t>
  </si>
  <si>
    <t xml:space="preserve">Kipfenberg M., Gemeinde  </t>
  </si>
  <si>
    <t xml:space="preserve">Lenting, Schulverband  </t>
  </si>
  <si>
    <t xml:space="preserve">Mindelstetten, Gemeinde  </t>
  </si>
  <si>
    <t xml:space="preserve">Mörnsheim M., Gemeinde  </t>
  </si>
  <si>
    <t xml:space="preserve">Nassenfels - Grundschule -, Schulverband  </t>
  </si>
  <si>
    <t xml:space="preserve">Schulzentrum Eichstätt-Schottenau, Zweckverband  </t>
  </si>
  <si>
    <t xml:space="preserve">Pförring, Schulverband  </t>
  </si>
  <si>
    <t xml:space="preserve">Pollenfeld, Gemeinde  </t>
  </si>
  <si>
    <t xml:space="preserve">Pondorf - Grundschule -, Schulverband  </t>
  </si>
  <si>
    <t xml:space="preserve">Schernfeld, Gemeinde  </t>
  </si>
  <si>
    <t xml:space="preserve">Stammham, Gemeinde  </t>
  </si>
  <si>
    <t xml:space="preserve">Hausham, Gemeinde  </t>
  </si>
  <si>
    <t xml:space="preserve">Walting, Gemeinde  </t>
  </si>
  <si>
    <t xml:space="preserve">Wellheim M., Gemeinde  </t>
  </si>
  <si>
    <t xml:space="preserve">Wettstetten, Gemeinde  </t>
  </si>
  <si>
    <t xml:space="preserve">Bockhorn, Gemeinde  </t>
  </si>
  <si>
    <t xml:space="preserve">Eitting, Gemeinde  </t>
  </si>
  <si>
    <t xml:space="preserve">Forstern - Mittelschule -, Schulverband  </t>
  </si>
  <si>
    <t xml:space="preserve">Berglern, Gemeinde  </t>
  </si>
  <si>
    <t xml:space="preserve">Isen -Mittelschule -, Schulverband  </t>
  </si>
  <si>
    <t xml:space="preserve">Schröding - Grundschule -, Schulverband  </t>
  </si>
  <si>
    <t xml:space="preserve">Lengdorf, Gemeinde  </t>
  </si>
  <si>
    <t xml:space="preserve">Moosinning, Gemeinde  </t>
  </si>
  <si>
    <t xml:space="preserve">Schliersee M., Gemeinde  </t>
  </si>
  <si>
    <t xml:space="preserve">Ottenhofen, Gemeinde  </t>
  </si>
  <si>
    <t xml:space="preserve">Pastetten - Grundschule -, Schulverband  </t>
  </si>
  <si>
    <t xml:space="preserve">Sankt Wolfgang, Gemeinde  </t>
  </si>
  <si>
    <t xml:space="preserve">Taufkirchen (Vils) - Grundschule -, Schulverband  </t>
  </si>
  <si>
    <t xml:space="preserve">Taufkirchen (Vils) - Mittelschule -, Schulverband  </t>
  </si>
  <si>
    <t xml:space="preserve">Taufkirchen (Vils), Gemeinde  </t>
  </si>
  <si>
    <t xml:space="preserve">Walpertskirchen, Gemeinde  </t>
  </si>
  <si>
    <t xml:space="preserve">Langenpreising, Gemeinde  </t>
  </si>
  <si>
    <t xml:space="preserve">Kaufering, Gemeinde  </t>
  </si>
  <si>
    <t xml:space="preserve">Buchbach, Markt  </t>
  </si>
  <si>
    <t xml:space="preserve">Attenkirchen, Gemeinde  </t>
  </si>
  <si>
    <t xml:space="preserve">Au i.d.Hallertau M., Gemeinde  </t>
  </si>
  <si>
    <t xml:space="preserve">Rudelzhausen, Gemeinde  </t>
  </si>
  <si>
    <t xml:space="preserve">Fahrenzhausen - Grundschule -, Schulverband  </t>
  </si>
  <si>
    <t xml:space="preserve">Haimhausen, Schulverband  </t>
  </si>
  <si>
    <t xml:space="preserve">Gammelsdorf - Grundschule -, Schulverband  </t>
  </si>
  <si>
    <t xml:space="preserve">Haag a.d.Amper, Gemeinde  </t>
  </si>
  <si>
    <t xml:space="preserve">Hohenkammer, Gemeinde  </t>
  </si>
  <si>
    <t xml:space="preserve">Kirchdorf a.d.Amper, Gemeinde  </t>
  </si>
  <si>
    <t xml:space="preserve">Kranzberg, Gemeinde  </t>
  </si>
  <si>
    <t xml:space="preserve">Langenbach, Gemeinde  </t>
  </si>
  <si>
    <t xml:space="preserve">Mauern, Gemeinde  </t>
  </si>
  <si>
    <t>Theresia-Gerhardinger-Grundschule Moosburg a.d.Isar</t>
  </si>
  <si>
    <t xml:space="preserve">Moosburg a.d.Isar, St., Gemeinde  </t>
  </si>
  <si>
    <t xml:space="preserve">Neufahrn b.Freising, Gemeinde  </t>
  </si>
  <si>
    <t xml:space="preserve">Mammendorf, Gemeinde  </t>
  </si>
  <si>
    <t xml:space="preserve">Wolfersdorf, Gemeinde  </t>
  </si>
  <si>
    <t xml:space="preserve">Eichenau, Gemeinde  </t>
  </si>
  <si>
    <t xml:space="preserve">Alling, Gemeinde  </t>
  </si>
  <si>
    <t xml:space="preserve">Althegnenberg, Gemeinde  </t>
  </si>
  <si>
    <t xml:space="preserve">Egenhofen, Gemeinde  </t>
  </si>
  <si>
    <t xml:space="preserve">Emmering, Gemeinde  </t>
  </si>
  <si>
    <t xml:space="preserve">Olching, Gemeinde  </t>
  </si>
  <si>
    <t>Mittelschule Fürstenfeldbruck, an der Theodor-Heuss-Straße</t>
  </si>
  <si>
    <t xml:space="preserve">Fürstenfeldbruck (Große Kreisstadt ), Gemeinde  </t>
  </si>
  <si>
    <t>Grundschule Fürstenfeldbruck, an der Philipp-Weiß-Straße</t>
  </si>
  <si>
    <t xml:space="preserve">Germering (Große Kreisstadt ), Gemeinde  </t>
  </si>
  <si>
    <t>Mittelschule Germering, an der Wittelsbacher Straße</t>
  </si>
  <si>
    <t xml:space="preserve">Grafrath - Grundschule -, Schulverband  </t>
  </si>
  <si>
    <t xml:space="preserve">Gröbenzell, Gemeinde  </t>
  </si>
  <si>
    <t xml:space="preserve">Hattenhofen - Grundschule -, Schulverband  </t>
  </si>
  <si>
    <t xml:space="preserve">Jesenwang, Schulverband  </t>
  </si>
  <si>
    <t xml:space="preserve">Maisach, Gemeinde  </t>
  </si>
  <si>
    <t xml:space="preserve">Mammendorf, Schulverband  </t>
  </si>
  <si>
    <t xml:space="preserve">Moorenweis, Gemeinde  </t>
  </si>
  <si>
    <t xml:space="preserve">Türkenfeld, Schulverband  </t>
  </si>
  <si>
    <t xml:space="preserve">Maisach, Schulverband  </t>
  </si>
  <si>
    <t>Grundschule Gröbenzell, an der Bernhard-Rößner-Straße</t>
  </si>
  <si>
    <t>Bürgermeister-Hans-Reiner- Grundschule Bad Kohlgrub</t>
  </si>
  <si>
    <t xml:space="preserve">Bad Bayersoien, Gemeinde  </t>
  </si>
  <si>
    <t xml:space="preserve">Eschenlohe, Gemeinde  </t>
  </si>
  <si>
    <t xml:space="preserve">Farchant, Gemeinde  </t>
  </si>
  <si>
    <t>Grundschule Garmisch-Partenkirchen, an der Burgstraße</t>
  </si>
  <si>
    <t>Bürgermeister-Schütte-Grundschule Garmisch-Partenkirchen</t>
  </si>
  <si>
    <t xml:space="preserve">Grainau, Gemeinde  </t>
  </si>
  <si>
    <t xml:space="preserve">Großweil - Grundschule -, Schulverband  </t>
  </si>
  <si>
    <t xml:space="preserve">Haag i.OB, Schulverband  </t>
  </si>
  <si>
    <t>Emanuel-von-Seidl-Grundschule Murnau a. Staffelsee</t>
  </si>
  <si>
    <t xml:space="preserve">Ohlstadt, Gemeinde  </t>
  </si>
  <si>
    <t xml:space="preserve">Saulgrub, Gemeinde  </t>
  </si>
  <si>
    <t>Uffing-Seehausen a.Staffelsee - Grundschule -, Schulverband</t>
  </si>
  <si>
    <t xml:space="preserve">Unterammergau, Gemeinde  </t>
  </si>
  <si>
    <t xml:space="preserve">Wallgau, Gemeinde  </t>
  </si>
  <si>
    <t xml:space="preserve">Planegg, Gemeinde  </t>
  </si>
  <si>
    <t xml:space="preserve">Apfeldorf, Gemeinde  </t>
  </si>
  <si>
    <t xml:space="preserve">Denklingen, Gemeinde  </t>
  </si>
  <si>
    <t xml:space="preserve">Carl-Orff-Mittelschule, Schulverband  </t>
  </si>
  <si>
    <t xml:space="preserve">Egling an der Paar, Gemeinde  </t>
  </si>
  <si>
    <t xml:space="preserve">Landsberg am Lech (Große Kreisstadt ), Gemeinde  </t>
  </si>
  <si>
    <t xml:space="preserve">Finning-Hofstetten, Schulverband  </t>
  </si>
  <si>
    <t xml:space="preserve">Geltendorf, Gemeinde  </t>
  </si>
  <si>
    <t xml:space="preserve">Igling-Hurlach - Grundschule -, Schulverband  </t>
  </si>
  <si>
    <t>Grundschule Landsberg a.Lech, an der Platanenstraße</t>
  </si>
  <si>
    <t xml:space="preserve">Penzing, Gemeinde  </t>
  </si>
  <si>
    <t xml:space="preserve">Vilgertshofen, Schulverband  </t>
  </si>
  <si>
    <t xml:space="preserve">Scheuring, Gemeinde  </t>
  </si>
  <si>
    <t xml:space="preserve">Schondorf a.Ammersee, Gemeinde  </t>
  </si>
  <si>
    <t xml:space="preserve">Pürgen, Gemeinde  </t>
  </si>
  <si>
    <t xml:space="preserve">Windach, Schulverband  </t>
  </si>
  <si>
    <t xml:space="preserve">Oberschleißheim, Gemeinde  </t>
  </si>
  <si>
    <t xml:space="preserve">Bad Wiessee, Gemeinde  </t>
  </si>
  <si>
    <t xml:space="preserve">Bayrischzell, Gemeinde  </t>
  </si>
  <si>
    <t xml:space="preserve">Fischbachau, Gemeinde  </t>
  </si>
  <si>
    <t xml:space="preserve">Gmund a.Tegernsee, Gemeinde  </t>
  </si>
  <si>
    <t>Grundschule Kirchheim b.München, an der Martin-Luther-Straße</t>
  </si>
  <si>
    <t xml:space="preserve">Holzkirchen M., Gemeinde  </t>
  </si>
  <si>
    <t xml:space="preserve">Irschenberg, Gemeinde  </t>
  </si>
  <si>
    <t xml:space="preserve">Mühldorf a.Inn, St., Gemeinde  </t>
  </si>
  <si>
    <t xml:space="preserve">Miesbach - Grundschule -, Schulverband  </t>
  </si>
  <si>
    <t xml:space="preserve">Miesbach - Hauptschule -, Schulverband  </t>
  </si>
  <si>
    <t xml:space="preserve">Otterfing, Gemeinde  </t>
  </si>
  <si>
    <t xml:space="preserve">Parsberg - Grundschule -, Schulverband  </t>
  </si>
  <si>
    <t xml:space="preserve">Tegernsee, St., Gemeinde  </t>
  </si>
  <si>
    <t xml:space="preserve">Warngau, Gemeinde  </t>
  </si>
  <si>
    <t xml:space="preserve">Weyarn, Gemeinde  </t>
  </si>
  <si>
    <t xml:space="preserve">Holzkirchen, Schulverband  </t>
  </si>
  <si>
    <t xml:space="preserve">Ampfing, Gemeinde  </t>
  </si>
  <si>
    <t xml:space="preserve">Ampfing, Schulverband  </t>
  </si>
  <si>
    <t xml:space="preserve">Aschau a.Inn, Gemeinde  </t>
  </si>
  <si>
    <t xml:space="preserve">Buchbach - Mittelschule -, Schulverband  </t>
  </si>
  <si>
    <t xml:space="preserve">Heldenstein, Verwaltungsgemeinschaft  </t>
  </si>
  <si>
    <t xml:space="preserve">Kraiburg a.Inn M., Gemeinde  </t>
  </si>
  <si>
    <t xml:space="preserve">Gräfelfing, Gemeinde  </t>
  </si>
  <si>
    <t xml:space="preserve">Mettenheim, Gemeinde  </t>
  </si>
  <si>
    <t xml:space="preserve">Neumarkt-Sankt Veit - Grundschule -, Schulverband  </t>
  </si>
  <si>
    <t xml:space="preserve">Neumarkt-Sankt Veit - Hauptschule -, Schulverband  </t>
  </si>
  <si>
    <t xml:space="preserve">Niederbergkirchen, Gemeinde  </t>
  </si>
  <si>
    <t xml:space="preserve">Oberbergkirchen, Verwaltungsgemeinschaft  </t>
  </si>
  <si>
    <t xml:space="preserve">Obertaufkirchen, Gemeinde  </t>
  </si>
  <si>
    <t>Polling Lkr Mühldorf, Gemeinde</t>
  </si>
  <si>
    <t xml:space="preserve">Schwindegg, Gemeinde  </t>
  </si>
  <si>
    <t xml:space="preserve">Taufkirchen, Schulverband  </t>
  </si>
  <si>
    <t xml:space="preserve">Waldkraiburg, St., Gemeinde  </t>
  </si>
  <si>
    <t>Mittelschule Waldkraiburg, an der Franz-Liszt-Straße</t>
  </si>
  <si>
    <t xml:space="preserve">Aschheim, Gemeinde  </t>
  </si>
  <si>
    <t xml:space="preserve">Baierbrunn, Gemeinde  </t>
  </si>
  <si>
    <t xml:space="preserve">Brunnthal, Gemeinde  </t>
  </si>
  <si>
    <t xml:space="preserve">Feldkirchen, Gemeinde, Landkreis München  </t>
  </si>
  <si>
    <t>Carl-Steinmeier-Mittelschule Hohenbrunn, Schulverband</t>
  </si>
  <si>
    <t xml:space="preserve">Grasbrunn, Gemeinde  </t>
  </si>
  <si>
    <t xml:space="preserve">Grünwald, Gemeinde  </t>
  </si>
  <si>
    <t>Sigoho-Marchwart-Grundschule Höhenkirchen-Siegertsbrunn</t>
  </si>
  <si>
    <t>Grundschule Fürstenfeldbruck, an der Theodor-Heuss-Straße</t>
  </si>
  <si>
    <t xml:space="preserve">Hohenbrunn, Gemeinde  </t>
  </si>
  <si>
    <t>Mittelschule Ismaning, an der Erich-Zeitler-Straße</t>
  </si>
  <si>
    <t xml:space="preserve">Ismaning, Gemeinde  </t>
  </si>
  <si>
    <t>Grundschule Kirchheim b.München, an der Heimstettner Straße</t>
  </si>
  <si>
    <t xml:space="preserve">Neuried, Gemeinde  </t>
  </si>
  <si>
    <t xml:space="preserve">Ottobrunn, Gemeinde  </t>
  </si>
  <si>
    <t>Grundschule Ottobrunn, an der Albert-Schweitzer-Straße</t>
  </si>
  <si>
    <t xml:space="preserve">Aying, Gemeinde  </t>
  </si>
  <si>
    <t xml:space="preserve">Pullach i.Isartal, Gemeinde  </t>
  </si>
  <si>
    <t xml:space="preserve">Putzbrunn, Gemeinde  </t>
  </si>
  <si>
    <t xml:space="preserve">Sauerlach, Gemeinde  </t>
  </si>
  <si>
    <t xml:space="preserve">Schäftlarn, Gemeinde  </t>
  </si>
  <si>
    <t xml:space="preserve">Straßlach-Dingharting, Gemeinde  </t>
  </si>
  <si>
    <t xml:space="preserve">Taufkirchen, Gemeinde  </t>
  </si>
  <si>
    <t xml:space="preserve">Unterföhring, Gemeinde  </t>
  </si>
  <si>
    <t xml:space="preserve">Aresing - Mittelschule -, Schulverband  </t>
  </si>
  <si>
    <t>Mittelschule Unterschleißheim, an der Johann-Schmid-Straße</t>
  </si>
  <si>
    <t xml:space="preserve">Unterschleißheim, St., Gemeinde  </t>
  </si>
  <si>
    <t>Berg im Gau-Brunnen- Langenmosen - Grundschule -, Schulverband</t>
  </si>
  <si>
    <t xml:space="preserve">Karlshuld - Mittelschule -, Schulverband  </t>
  </si>
  <si>
    <t xml:space="preserve">Königsmoos, Gemeinde  </t>
  </si>
  <si>
    <t xml:space="preserve">Rennertshofen M., Gemeinde  </t>
  </si>
  <si>
    <t xml:space="preserve">Neuburg a.d.Donau (Große Kreisstadt ), Gemeinde  </t>
  </si>
  <si>
    <t xml:space="preserve">Oberhausen, Gemeinde  </t>
  </si>
  <si>
    <t xml:space="preserve">Bergheim, Gemeinde  </t>
  </si>
  <si>
    <t xml:space="preserve">Schrobenhausen - Mittelschule -, Schulverband  </t>
  </si>
  <si>
    <t xml:space="preserve">Waidhofen - Grundschule -, Schulverband  </t>
  </si>
  <si>
    <t xml:space="preserve">Weichering, Gemeinde  </t>
  </si>
  <si>
    <t>Grundschule Unterschleißheim, an der Ganghoferstraße</t>
  </si>
  <si>
    <t>Grundschule Unterschleißheim, an der Johann-Schmid-Straße</t>
  </si>
  <si>
    <t xml:space="preserve">Baar-Ebenhausen, Gemeinde  </t>
  </si>
  <si>
    <t xml:space="preserve">Ernsgaden, Schulverband  </t>
  </si>
  <si>
    <t>Geisenfeld, St., Gemeinde</t>
  </si>
  <si>
    <t xml:space="preserve">Gerolsbach, Gemeinde  </t>
  </si>
  <si>
    <t xml:space="preserve">Ilmmünster, Verwaltungsgemeinschaft  </t>
  </si>
  <si>
    <t xml:space="preserve">Jetzendorf, Gemeinde  </t>
  </si>
  <si>
    <t xml:space="preserve">Tutzing, Gemeinde  </t>
  </si>
  <si>
    <t xml:space="preserve">Manching M., Gemeinde  </t>
  </si>
  <si>
    <t xml:space="preserve">Münchsmünster, Schulverband  </t>
  </si>
  <si>
    <t>Grundschule Landsberg a.Lech, in der Katharinenvorstadt</t>
  </si>
  <si>
    <t xml:space="preserve">Rohrbach, Gemeinde  </t>
  </si>
  <si>
    <t xml:space="preserve">Scheyern - Grundschule -, Schulverband  </t>
  </si>
  <si>
    <t xml:space="preserve">Wolnzach M., Gemeinde  </t>
  </si>
  <si>
    <t xml:space="preserve">Pörnbach-Langenbruck - Grundschule -, Schulverband  </t>
  </si>
  <si>
    <t xml:space="preserve">Amerang - Grundschule -, Schulverband  </t>
  </si>
  <si>
    <t xml:space="preserve">Aschau i.Chiemgau, Gemeinde  </t>
  </si>
  <si>
    <t xml:space="preserve">Wasserburg a.Inn, St., Gemeinde  </t>
  </si>
  <si>
    <t xml:space="preserve">Babensham, Schulverband  </t>
  </si>
  <si>
    <t>Christian-Morgenstern-Grundschule Herrsching a.Ammersee</t>
  </si>
  <si>
    <t>Herrsching a.Ammersee, Gemeinde</t>
  </si>
  <si>
    <t xml:space="preserve">Bernau a.Chiemsee, Gemeinde  </t>
  </si>
  <si>
    <t>Fritz-Schäffer-Grundschule Ostermünchen in Tuntenhausen</t>
  </si>
  <si>
    <t xml:space="preserve">Breitbrunn a.Chiemsee, Verwaltungsgemeinschaft  </t>
  </si>
  <si>
    <t>Justus-von-Liebig-Grundschule Heufeld, Markt Bruckmühl</t>
  </si>
  <si>
    <t xml:space="preserve">Kolbermoor, St., Gemeinde  </t>
  </si>
  <si>
    <t xml:space="preserve">Eggstätt, Gemeinde  </t>
  </si>
  <si>
    <t xml:space="preserve">Bad Endorf, Markt  </t>
  </si>
  <si>
    <t>Feldkirchen-Westerham - Grundschule -, Schulverband</t>
  </si>
  <si>
    <t>Feldkirchen-Westerham - Mittelschule -, Schulverband</t>
  </si>
  <si>
    <t xml:space="preserve">Flintsbach a.Inn, Gemeinde  </t>
  </si>
  <si>
    <t xml:space="preserve">Frasdorf, Gemeinde  </t>
  </si>
  <si>
    <t xml:space="preserve">Griesstätt, Gemeinde  </t>
  </si>
  <si>
    <t xml:space="preserve">Halfing, Gemeinde  </t>
  </si>
  <si>
    <t xml:space="preserve">Schechen, Gemeinde  </t>
  </si>
  <si>
    <t xml:space="preserve">Feldkirchen-Westerham, Gemeinde  </t>
  </si>
  <si>
    <t xml:space="preserve">Bad Endorf-Höslwang - Grundschule -, Schulverband  </t>
  </si>
  <si>
    <t xml:space="preserve">Nußdorf a.Inn, Gemeinde  </t>
  </si>
  <si>
    <t xml:space="preserve">Oberaudorf, Gemeinde  </t>
  </si>
  <si>
    <t xml:space="preserve">Pfaffing, Verwaltungsgemeinschaft  </t>
  </si>
  <si>
    <t xml:space="preserve">Fridolfing, Gemeinde  </t>
  </si>
  <si>
    <t xml:space="preserve">Prutting, Gemeinde  </t>
  </si>
  <si>
    <t xml:space="preserve">Riedering, Gemeinde  </t>
  </si>
  <si>
    <t xml:space="preserve">Rimsting, Gemeinde  </t>
  </si>
  <si>
    <t xml:space="preserve">Rohrdorf, Gemeinde  </t>
  </si>
  <si>
    <t xml:space="preserve">Samerberg, Gemeinde  </t>
  </si>
  <si>
    <t xml:space="preserve">Söchtenau, Gemeinde  </t>
  </si>
  <si>
    <t xml:space="preserve">Soyen, Gemeinde  </t>
  </si>
  <si>
    <t xml:space="preserve">Altenmarkt a.d.Alz, Gemeinde  </t>
  </si>
  <si>
    <t xml:space="preserve">Vogtareuth, Gemeinde  </t>
  </si>
  <si>
    <t xml:space="preserve">Neubeuern, Markt  </t>
  </si>
  <si>
    <t>Erich Kästner-Grundschule Höhenkirchen-Siegertsbrunn</t>
  </si>
  <si>
    <t xml:space="preserve">Berg, Gemeinde  </t>
  </si>
  <si>
    <t xml:space="preserve">Andechs, Gemeinde  </t>
  </si>
  <si>
    <t xml:space="preserve">Feldafing, Gemeinde  </t>
  </si>
  <si>
    <t xml:space="preserve">Gauting, Gemeinde  </t>
  </si>
  <si>
    <t>Christian-Morgenstern-Mittelschule Herrsching a.Ammersee</t>
  </si>
  <si>
    <t xml:space="preserve">Inning a.Ammersee, Gemeinde  </t>
  </si>
  <si>
    <t xml:space="preserve">Krailling, Gemeinde  </t>
  </si>
  <si>
    <t xml:space="preserve">Seefeld, Gemeinde  </t>
  </si>
  <si>
    <t xml:space="preserve">Starnberg, St., Gemeinde  </t>
  </si>
  <si>
    <t xml:space="preserve">Pöcking, Gemeinde  </t>
  </si>
  <si>
    <t xml:space="preserve">Weßling, Gemeinde  </t>
  </si>
  <si>
    <t xml:space="preserve">Wörthsee, Gemeinde  </t>
  </si>
  <si>
    <t xml:space="preserve">Engelsberg, Gemeinde  </t>
  </si>
  <si>
    <t xml:space="preserve">Fraunberg, Gemeinde  </t>
  </si>
  <si>
    <t xml:space="preserve">Grabenstätt, Gemeinde  </t>
  </si>
  <si>
    <t xml:space="preserve">Traunstein (Große Kreisstadt ), Gemeinde  </t>
  </si>
  <si>
    <t xml:space="preserve">Kienberg-Tacherting - Grundschule -, Schulverband  </t>
  </si>
  <si>
    <t xml:space="preserve">Kirchanschöring, Gemeinde  </t>
  </si>
  <si>
    <t xml:space="preserve">Marquartstein, Gemeinde  </t>
  </si>
  <si>
    <t xml:space="preserve">Nußdorf, Gemeinde  </t>
  </si>
  <si>
    <t xml:space="preserve">Palling, Gemeinde  </t>
  </si>
  <si>
    <t xml:space="preserve">Petting, Gemeinde  </t>
  </si>
  <si>
    <t xml:space="preserve">Reit im Winkl, Gemeinde  </t>
  </si>
  <si>
    <t xml:space="preserve">Schleching, Gemeinde  </t>
  </si>
  <si>
    <t xml:space="preserve">Seeon-Seebruck, Gemeinde  </t>
  </si>
  <si>
    <t xml:space="preserve">Traunreut, St., Gemeinde  </t>
  </si>
  <si>
    <t xml:space="preserve">Surberg, Gemeinde  </t>
  </si>
  <si>
    <t xml:space="preserve">Tacherting, Gemeinde  </t>
  </si>
  <si>
    <t xml:space="preserve">Taching a.See, Gemeinde  </t>
  </si>
  <si>
    <t xml:space="preserve">Tittmoning, St., Gemeinde  </t>
  </si>
  <si>
    <t xml:space="preserve">Steingaden, Schulverband  </t>
  </si>
  <si>
    <t xml:space="preserve">Vachendorf, Gemeinde  </t>
  </si>
  <si>
    <t xml:space="preserve">Waging a.See M., Gemeinde  </t>
  </si>
  <si>
    <t xml:space="preserve">Otting-Wonneberg - Grundschule I -, Schulverband  </t>
  </si>
  <si>
    <t xml:space="preserve">Altenstadt (Oberbayern), Gemeinde  </t>
  </si>
  <si>
    <t xml:space="preserve">Bernbeuren, Gemeinde  </t>
  </si>
  <si>
    <t xml:space="preserve">Bernried in Oberbayern, Gemeinde  </t>
  </si>
  <si>
    <t xml:space="preserve">Böbing, Gemeinde  </t>
  </si>
  <si>
    <t xml:space="preserve">Burggen, Gemeinde  </t>
  </si>
  <si>
    <t xml:space="preserve">Eberfing, Gemeinde  </t>
  </si>
  <si>
    <t xml:space="preserve">Wessobrunn, Gemeinde  </t>
  </si>
  <si>
    <t>Hohenfurch-Schwabniederhofen - Grundschule -, Schulverband</t>
  </si>
  <si>
    <t xml:space="preserve">Hohenpeißenberg, Gemeinde  </t>
  </si>
  <si>
    <t xml:space="preserve">Iffeldorf - Grundschule -, Schulverband  </t>
  </si>
  <si>
    <t xml:space="preserve">Obersöchering - Grundschule -, Schulverband  </t>
  </si>
  <si>
    <t xml:space="preserve">Peißenberg M., Gemeinde  </t>
  </si>
  <si>
    <t xml:space="preserve">Polling, Gemeinde  </t>
  </si>
  <si>
    <t xml:space="preserve">Raisting, Gemeinde  </t>
  </si>
  <si>
    <t xml:space="preserve">Rottenbuch, Gemeinde  </t>
  </si>
  <si>
    <t xml:space="preserve">Schongau, Hauptschulverband  </t>
  </si>
  <si>
    <t xml:space="preserve">Schongau, St., Gemeinde  </t>
  </si>
  <si>
    <t>Schwabbruck-Schwabsoien - Grundschule -, Schulverband</t>
  </si>
  <si>
    <t xml:space="preserve">Seeshaupt, Gemeinde  </t>
  </si>
  <si>
    <t xml:space="preserve">Weilheim i.OB, St., Gemeinde  </t>
  </si>
  <si>
    <t xml:space="preserve">Weilheim i.OB, Mittelschulverband  </t>
  </si>
  <si>
    <t xml:space="preserve">Wielenbach - Grundschule -, Schulverband  </t>
  </si>
  <si>
    <t xml:space="preserve">Wildsteig, Gemeinde  </t>
  </si>
  <si>
    <t xml:space="preserve">Rechtmehring-Maitenbeth, Schulverband  </t>
  </si>
  <si>
    <t xml:space="preserve">Prien a.Chiemsee M., Gemeinde  </t>
  </si>
  <si>
    <t xml:space="preserve">Prien a.Chiemsee - Mittelschule -, Schulverband  </t>
  </si>
  <si>
    <t xml:space="preserve">Lalling, Grundschulverband Lalling  </t>
  </si>
  <si>
    <t xml:space="preserve">Winzer, Markt  </t>
  </si>
  <si>
    <t xml:space="preserve">Wallerfing - Mittelschule -, Schulverband  </t>
  </si>
  <si>
    <t xml:space="preserve">Mengkofen, Gemeinde  </t>
  </si>
  <si>
    <t xml:space="preserve">Moosthenning, Gemeinde  </t>
  </si>
  <si>
    <t xml:space="preserve">Mamming, Verwaltungsgemeinschaft  </t>
  </si>
  <si>
    <t xml:space="preserve">Hohenau, Gemeinde  </t>
  </si>
  <si>
    <t xml:space="preserve">Perlesreut, Schulverband  </t>
  </si>
  <si>
    <t xml:space="preserve">Röhrnbach M., Gemeinde  </t>
  </si>
  <si>
    <t xml:space="preserve">Thurmansbang, Schulverband  </t>
  </si>
  <si>
    <t>Grundschule Jandelsbrunn - Schule der Künischen Dörfer</t>
  </si>
  <si>
    <t xml:space="preserve">Jandelsbrunn, Gemeinde  </t>
  </si>
  <si>
    <t xml:space="preserve">Neureichenau, Gemeinde  </t>
  </si>
  <si>
    <t xml:space="preserve">Riedenburg, St., Gemeinde  </t>
  </si>
  <si>
    <t xml:space="preserve">Ihrlerstein-Essing, Schulverband  </t>
  </si>
  <si>
    <t xml:space="preserve">Langquaid, Markt  </t>
  </si>
  <si>
    <t xml:space="preserve">Siegenburg, Schulverband  </t>
  </si>
  <si>
    <t xml:space="preserve">Gerzen, Schulverband  </t>
  </si>
  <si>
    <t xml:space="preserve">Leiblfing, Gemeinde  </t>
  </si>
  <si>
    <t xml:space="preserve">Salzweg, Gemeinde  </t>
  </si>
  <si>
    <t xml:space="preserve">Hutthurm-Büchlberg - Mittelschule -, Schulverband  </t>
  </si>
  <si>
    <t>Ortenburg - Grund- und Mittelschule -, Schulverband</t>
  </si>
  <si>
    <t xml:space="preserve">Bad Griesbach, Stadt  </t>
  </si>
  <si>
    <t xml:space="preserve">Fürstenzell - Grundschule -, Schulverband  </t>
  </si>
  <si>
    <t xml:space="preserve">Teisnach - Mittelschule -, Schulverband  </t>
  </si>
  <si>
    <t xml:space="preserve">Rattenberg, Schulverband  </t>
  </si>
  <si>
    <t xml:space="preserve">Geiselhöring, St., Gemeinde  </t>
  </si>
  <si>
    <t xml:space="preserve">Aholming, Gemeinde  </t>
  </si>
  <si>
    <t xml:space="preserve">Auerbach in Niederbayern, Gemeinde  </t>
  </si>
  <si>
    <t xml:space="preserve">Außernzell, Gemeinde  </t>
  </si>
  <si>
    <t xml:space="preserve">Buchhofen - Grundschule -, Schulverband  </t>
  </si>
  <si>
    <t xml:space="preserve">Rain, Schulverband  </t>
  </si>
  <si>
    <t xml:space="preserve">Deggendorf (Große Kreisstadt ), Gemeinde  </t>
  </si>
  <si>
    <t xml:space="preserve">Bernried in Niederbayern, Gemeinde  </t>
  </si>
  <si>
    <t xml:space="preserve">Kirchroth, Gemeinde  </t>
  </si>
  <si>
    <t xml:space="preserve">Grafling, Gemeinde  </t>
  </si>
  <si>
    <t xml:space="preserve">Sankt Englmar, Schulverband  </t>
  </si>
  <si>
    <t xml:space="preserve">Hengersberg - Grundschule -, Schulverband  </t>
  </si>
  <si>
    <t xml:space="preserve">Hengersberg, Schulverband  </t>
  </si>
  <si>
    <t xml:space="preserve">Iggensbach-Schwanenkirchen, Schulverband  </t>
  </si>
  <si>
    <t xml:space="preserve">Parkstetten, Schulverband  </t>
  </si>
  <si>
    <t xml:space="preserve">Moos-Thundorf - Grundschule, Schulverband  </t>
  </si>
  <si>
    <t xml:space="preserve">Metten M., Gemeinde  </t>
  </si>
  <si>
    <t xml:space="preserve">Offenberg, Gemeinde  </t>
  </si>
  <si>
    <t xml:space="preserve">Straßkirchen, Hauptschulverband  </t>
  </si>
  <si>
    <t xml:space="preserve">Osterhofen, St., Gemeinde  </t>
  </si>
  <si>
    <t xml:space="preserve">Künzing-Gergweis - Grundschule -, Schulverband  </t>
  </si>
  <si>
    <t xml:space="preserve">Otzing, Gemeinde  </t>
  </si>
  <si>
    <t xml:space="preserve">Plattling, St., Gemeinde  </t>
  </si>
  <si>
    <t xml:space="preserve">Schwarzach, Schulverband  </t>
  </si>
  <si>
    <t xml:space="preserve">Plattling, Schulverband  </t>
  </si>
  <si>
    <t xml:space="preserve">Hunderdorf, Schulverband  </t>
  </si>
  <si>
    <t xml:space="preserve">Schöllnach M., Gemeinde  </t>
  </si>
  <si>
    <t xml:space="preserve">Schöllnach, Schulverband  </t>
  </si>
  <si>
    <t xml:space="preserve">Vilsheim, Gemeinde  </t>
  </si>
  <si>
    <t xml:space="preserve">Stephansposching, Gemeinde  </t>
  </si>
  <si>
    <t xml:space="preserve">Winzer-Iggensbach, Schulverband  </t>
  </si>
  <si>
    <t xml:space="preserve">Metten, Schulverband  </t>
  </si>
  <si>
    <t xml:space="preserve">Osterhofen, Schulverband  </t>
  </si>
  <si>
    <t xml:space="preserve">Mitterfels-Haselbach, Schulverband  </t>
  </si>
  <si>
    <t xml:space="preserve">Stallwang, Schulverband  </t>
  </si>
  <si>
    <t>Haidmühle-Philippsreut - Grundschule -, Schulverband</t>
  </si>
  <si>
    <t xml:space="preserve">Waldkirchen, St., Gemeinde  </t>
  </si>
  <si>
    <t xml:space="preserve">Freyung, St., Gemeinde  </t>
  </si>
  <si>
    <t xml:space="preserve">Freyung, Schulverband  </t>
  </si>
  <si>
    <t xml:space="preserve">Grafenau, St., Gemeinde  </t>
  </si>
  <si>
    <t>Grundschule Hinterschmiding-Grainet Schule am Haidel</t>
  </si>
  <si>
    <t>Hinterschmiding-Grainet - Grundschule -, Schulverband</t>
  </si>
  <si>
    <t xml:space="preserve">Innernzell, Gemeinde  </t>
  </si>
  <si>
    <t>Mittelschule Jandelsbrunn - Schule der Künischen Dörfer</t>
  </si>
  <si>
    <t xml:space="preserve">Bodenmais M., Gemeinde  </t>
  </si>
  <si>
    <t xml:space="preserve">Mauth-Philippsreut - Grundschule -, Schulverband  </t>
  </si>
  <si>
    <t xml:space="preserve">Wiesenfelden, Gemeinde  </t>
  </si>
  <si>
    <t xml:space="preserve">Ringelai, Schulverband  </t>
  </si>
  <si>
    <t xml:space="preserve">St.Oswald-Riedlhütte, Gemeinde  </t>
  </si>
  <si>
    <t xml:space="preserve">Neuschönau - Grundschule -, Schulverband  </t>
  </si>
  <si>
    <t xml:space="preserve">Schönberg, Mittelschulverband  </t>
  </si>
  <si>
    <t xml:space="preserve">Spiegelau, Schulverband  </t>
  </si>
  <si>
    <t xml:space="preserve">Bodenkirchen, Gemeinde  </t>
  </si>
  <si>
    <t xml:space="preserve">Kronwinkl, Schulverband  </t>
  </si>
  <si>
    <t xml:space="preserve">Furth, Schulverband  </t>
  </si>
  <si>
    <t xml:space="preserve">Abensberg, Schulverband  </t>
  </si>
  <si>
    <t xml:space="preserve">Aiglsbach, Gemeinde  </t>
  </si>
  <si>
    <t xml:space="preserve">Bad Abbach M., Gemeinde  </t>
  </si>
  <si>
    <t xml:space="preserve">Hausen Lkr. Kehlheim, Gemeinde  </t>
  </si>
  <si>
    <t xml:space="preserve">Geisenhausen, Schulverband  </t>
  </si>
  <si>
    <t xml:space="preserve">Kelheim, St., Gemeinde  </t>
  </si>
  <si>
    <t xml:space="preserve">Mainburg, St., Gemeinde  </t>
  </si>
  <si>
    <t>Mainburg - Hallertauer Mittelschule -, Schulverband</t>
  </si>
  <si>
    <t xml:space="preserve">Bruckberg, Gemeinde  </t>
  </si>
  <si>
    <t xml:space="preserve">Neustadt a.d.Donau, St., Gemeinde  </t>
  </si>
  <si>
    <t xml:space="preserve">Pfeffenhausen, Schulverband  </t>
  </si>
  <si>
    <t xml:space="preserve">Abensberg, St., Gemeinde  </t>
  </si>
  <si>
    <t xml:space="preserve">Painten M., Gemeinde  </t>
  </si>
  <si>
    <t xml:space="preserve">Rottenburg a.d.Laaber, St., Gemeinde  </t>
  </si>
  <si>
    <t xml:space="preserve">Elsendorf, Gemeinde  </t>
  </si>
  <si>
    <t xml:space="preserve">Saal a.d.Donau, Schulverband  </t>
  </si>
  <si>
    <t xml:space="preserve">Herrngiersdorf, Gemeinde  </t>
  </si>
  <si>
    <t xml:space="preserve">Velden, Schulverband  </t>
  </si>
  <si>
    <t xml:space="preserve">Teugn, Gemeinde  </t>
  </si>
  <si>
    <t xml:space="preserve">Buch a.Erlbach, Gemeinde  </t>
  </si>
  <si>
    <t xml:space="preserve">Train, Schulverband  </t>
  </si>
  <si>
    <t xml:space="preserve">Volkenschwand, Gemeinde  </t>
  </si>
  <si>
    <t xml:space="preserve">Wildenberg, Gemeinde  </t>
  </si>
  <si>
    <t xml:space="preserve">Breitenberg-Sonnen - Grundschule -, Schulverband  </t>
  </si>
  <si>
    <t xml:space="preserve">Adlkofen, Gemeinde  </t>
  </si>
  <si>
    <t xml:space="preserve">Aham, Gemeinde  </t>
  </si>
  <si>
    <t xml:space="preserve">Altdorf M., Gemeinde  </t>
  </si>
  <si>
    <t>Altfraunhofen-Baierbach - Grundschule -, Schulverband</t>
  </si>
  <si>
    <t xml:space="preserve">Bayerbach b.Ergoldsbach, Gemeinde  </t>
  </si>
  <si>
    <t xml:space="preserve">Ergolding M., Gemeinde  </t>
  </si>
  <si>
    <t xml:space="preserve">Ergoldsbach, Schulverband  </t>
  </si>
  <si>
    <t xml:space="preserve">Essenbach M., Gemeinde  </t>
  </si>
  <si>
    <t xml:space="preserve">Eging a.See - Mittelschule -, Schulverband  </t>
  </si>
  <si>
    <t xml:space="preserve">Hohenthann, Gemeinde  </t>
  </si>
  <si>
    <t xml:space="preserve">Ruhstorf a.d.Rott - Grundschule -, Schulverband  </t>
  </si>
  <si>
    <t xml:space="preserve">Kirchberg, Schulverband  </t>
  </si>
  <si>
    <t xml:space="preserve">Kumhausen, Gemeinde  </t>
  </si>
  <si>
    <t xml:space="preserve">Egglham, Gemeinde  </t>
  </si>
  <si>
    <t xml:space="preserve">Neufahrn i.NB, Gemeinde  </t>
  </si>
  <si>
    <t xml:space="preserve">Weihmichl, Gemeinde  </t>
  </si>
  <si>
    <t xml:space="preserve">Niederaichbach-Wörth-Postau-Weng, Schulverband  </t>
  </si>
  <si>
    <t xml:space="preserve">Tiefenbach, Gemeinde  </t>
  </si>
  <si>
    <t xml:space="preserve">Obersüßbach, Gemeinde  </t>
  </si>
  <si>
    <t xml:space="preserve">Pauluszell, Schulverband  </t>
  </si>
  <si>
    <t xml:space="preserve">Postau-Weng - Grundschule -, Schulverband  </t>
  </si>
  <si>
    <t xml:space="preserve">Vilsbiburg, St., Gemeinde  </t>
  </si>
  <si>
    <t xml:space="preserve">Buch a.Erlbach, Schulverband  </t>
  </si>
  <si>
    <t xml:space="preserve">Tittling, Schulverband  </t>
  </si>
  <si>
    <t xml:space="preserve">Untergriesbach, Schulverband  </t>
  </si>
  <si>
    <t xml:space="preserve">Aicha vorm Wald - Grundschule -, Schulverband  </t>
  </si>
  <si>
    <t xml:space="preserve">Aidenbach - Mittelschule -, Schulverband  </t>
  </si>
  <si>
    <t xml:space="preserve">Aldersbach - Grundschule -, Schulverband  </t>
  </si>
  <si>
    <t xml:space="preserve">Vilshofen an der Donau, St., Gemeinde  </t>
  </si>
  <si>
    <t xml:space="preserve">Beutelsbach - Grundschule -, Schulverband  </t>
  </si>
  <si>
    <t xml:space="preserve">Büchlberg, Gemeinde  </t>
  </si>
  <si>
    <t xml:space="preserve">Fürstenstein - Grundschule -, Schulverband  </t>
  </si>
  <si>
    <t xml:space="preserve">Garham, Schulverband  </t>
  </si>
  <si>
    <t xml:space="preserve">Bad Griesbach i.Rottal, Schulverband  </t>
  </si>
  <si>
    <t xml:space="preserve">Wegscheid M., Gemeinde  </t>
  </si>
  <si>
    <t xml:space="preserve">Haarbach - Grundschule -, Schulverband  </t>
  </si>
  <si>
    <t xml:space="preserve">Hauzenberg, St., Gemeinde  </t>
  </si>
  <si>
    <t xml:space="preserve">Hauzenberg, Schulverband  </t>
  </si>
  <si>
    <t xml:space="preserve">Kirchberg i.Wald, Gemeinde  </t>
  </si>
  <si>
    <t xml:space="preserve">Hofkirchen M., Gemeinde  </t>
  </si>
  <si>
    <t xml:space="preserve">Kößlarn - Grundschule -, Schulverband  </t>
  </si>
  <si>
    <t xml:space="preserve">Rinchnach, Gemeinde  </t>
  </si>
  <si>
    <t xml:space="preserve">Bad Birnbach, Verwaltungsgemeinschaft  </t>
  </si>
  <si>
    <t xml:space="preserve">Neuburg a.Inn, Gemeinde  </t>
  </si>
  <si>
    <t xml:space="preserve">Neukirchen vorm Wald - Grundschule -, Schulverband  </t>
  </si>
  <si>
    <t xml:space="preserve">Obernzell, Markt  </t>
  </si>
  <si>
    <t xml:space="preserve">Pocking, St., Gemeinde  </t>
  </si>
  <si>
    <t xml:space="preserve">Pocking, Schulverband  </t>
  </si>
  <si>
    <t xml:space="preserve">Falkenberg-Taufkirchen, Schulverband  </t>
  </si>
  <si>
    <t xml:space="preserve">Rotthalmünster - Grundschule -, Schulverband  </t>
  </si>
  <si>
    <t xml:space="preserve">Rotthalmünster, Schulverband  </t>
  </si>
  <si>
    <t xml:space="preserve">Ruderting, Gemeinde  </t>
  </si>
  <si>
    <t xml:space="preserve">Ruhstorf a.d.Rott - Mittelschule -, Schulverband  </t>
  </si>
  <si>
    <t xml:space="preserve">Bad Füssing - Grundschule -, Schulverband  </t>
  </si>
  <si>
    <t xml:space="preserve">Neuhaus a.Inn - Grundschule -, Schulverband  </t>
  </si>
  <si>
    <t xml:space="preserve">Tettenweis, Gemeinde  </t>
  </si>
  <si>
    <t xml:space="preserve">Thyrnau, Gemeinde  </t>
  </si>
  <si>
    <t xml:space="preserve">Tiefenbach-Ruderting-Aicha-Windorf, Schulverband  </t>
  </si>
  <si>
    <t xml:space="preserve">Gangkofen M., Gemeinde  </t>
  </si>
  <si>
    <t xml:space="preserve">Vilshofen-Sankt Georg, Schulverband  </t>
  </si>
  <si>
    <t xml:space="preserve">Windorf M., Gemeinde  </t>
  </si>
  <si>
    <t xml:space="preserve">Witzmannsberg, Gemeinde  </t>
  </si>
  <si>
    <t xml:space="preserve">Neustift - Grundschule -, Schulverband  </t>
  </si>
  <si>
    <t xml:space="preserve">Fürstenzell - Mittelschule -, Schulverband  </t>
  </si>
  <si>
    <t xml:space="preserve">Hebertsfelden, Gemeinde  </t>
  </si>
  <si>
    <t xml:space="preserve">Kirchdorf a.Inn, Gemeinde  </t>
  </si>
  <si>
    <t xml:space="preserve">Massing, Schulverband  </t>
  </si>
  <si>
    <t xml:space="preserve">Tann, Schulverband  </t>
  </si>
  <si>
    <t xml:space="preserve">Triftern M., Gemeinde  </t>
  </si>
  <si>
    <t xml:space="preserve">Arnbruck, Gemeinde  </t>
  </si>
  <si>
    <t xml:space="preserve">Bischofsmais, Gemeinde  </t>
  </si>
  <si>
    <t xml:space="preserve">Bodenmais - Mittelschule -, Schulverband  </t>
  </si>
  <si>
    <t xml:space="preserve">Böbrach, Gemeinde  </t>
  </si>
  <si>
    <t xml:space="preserve">Drachselsried, Gemeinde  </t>
  </si>
  <si>
    <t xml:space="preserve">Frauenau, Gemeinde  </t>
  </si>
  <si>
    <t xml:space="preserve">Geiersthal, Gemeinde  </t>
  </si>
  <si>
    <t xml:space="preserve">Gotteszell - Grundschule -, Schulverband  </t>
  </si>
  <si>
    <t xml:space="preserve">Kirchdorf i.Wald, Gemeinde  </t>
  </si>
  <si>
    <t xml:space="preserve">Kollnburg, Gemeinde  </t>
  </si>
  <si>
    <t xml:space="preserve">Langdorf, Gemeinde  </t>
  </si>
  <si>
    <t xml:space="preserve">Lindberg, Gemeinde  </t>
  </si>
  <si>
    <t xml:space="preserve">Wurmannsquick M., Gemeinde  </t>
  </si>
  <si>
    <t xml:space="preserve">March - Grundschule -, Schulverband  </t>
  </si>
  <si>
    <t xml:space="preserve">Eichendorf M., Gemeinde  </t>
  </si>
  <si>
    <t xml:space="preserve">Patersdorf - Grundschule -, Schulverband  </t>
  </si>
  <si>
    <t xml:space="preserve">Prackenbach, Gemeinde  </t>
  </si>
  <si>
    <t xml:space="preserve">Regen, St., Gemeinde  </t>
  </si>
  <si>
    <t>Regen, Mittelschulverband</t>
  </si>
  <si>
    <t xml:space="preserve">Rinchnach-Kirchdorf i.Wald, Schulverband  </t>
  </si>
  <si>
    <t xml:space="preserve">Ruhmannsfelden - Grundschule -, Schulverband  </t>
  </si>
  <si>
    <t xml:space="preserve">Wallersdorf M., Gemeinde  </t>
  </si>
  <si>
    <t xml:space="preserve">Zwiesel, St., Gemeinde  </t>
  </si>
  <si>
    <t xml:space="preserve">Zwiesel - Mittelschule -, Schulverband  </t>
  </si>
  <si>
    <t xml:space="preserve">Ruhmannsfelden - Mittelschule -, Schulverband  </t>
  </si>
  <si>
    <t xml:space="preserve">Viechtach - Mittelschule -, Schulverband  </t>
  </si>
  <si>
    <t xml:space="preserve">Pilsting M., Gemeinde  </t>
  </si>
  <si>
    <t xml:space="preserve">Arnstorf M., Gemeinde  </t>
  </si>
  <si>
    <t xml:space="preserve">Dietersburg, Gemeinde  </t>
  </si>
  <si>
    <t xml:space="preserve">Eggenfelden, St., Gemeinde  </t>
  </si>
  <si>
    <t xml:space="preserve">Ering, Gemeinde  </t>
  </si>
  <si>
    <t xml:space="preserve">Johanniskirchen - Mittelschule -, Schulverband  </t>
  </si>
  <si>
    <t xml:space="preserve">Johanniskirchen, Gemeinde  </t>
  </si>
  <si>
    <t xml:space="preserve">Julbach, Gemeinde  </t>
  </si>
  <si>
    <t xml:space="preserve">Malgersdorf - Grundschule -, Schulverband  </t>
  </si>
  <si>
    <t xml:space="preserve">Mitterskirchen, Grundschulverband  </t>
  </si>
  <si>
    <t xml:space="preserve">Pfarrkirchen, St., Gemeinde  </t>
  </si>
  <si>
    <t xml:space="preserve">Pfarrkirchen, Schulverband  </t>
  </si>
  <si>
    <t xml:space="preserve">Postmünster, Gemeinde  </t>
  </si>
  <si>
    <t xml:space="preserve">Reut, Gemeinde  </t>
  </si>
  <si>
    <t xml:space="preserve">Roßbach, Gemeinde  </t>
  </si>
  <si>
    <t xml:space="preserve">Schönau - Grundschule -, Schulverband  </t>
  </si>
  <si>
    <t xml:space="preserve">Simbach a.Inn, St., Gemeinde  </t>
  </si>
  <si>
    <t xml:space="preserve">Stubenberg, Gemeinde  </t>
  </si>
  <si>
    <t xml:space="preserve">Tann M., Gemeinde  </t>
  </si>
  <si>
    <t xml:space="preserve">Unterdietfurt - Grundschule -, Schulverband  </t>
  </si>
  <si>
    <t xml:space="preserve">Wittibreut, Gemeinde  </t>
  </si>
  <si>
    <t>Wurmannsquick-Mitterskirchen-Geratskirchen, Schulverband</t>
  </si>
  <si>
    <t xml:space="preserve">Zeilarn, Gemeinde  </t>
  </si>
  <si>
    <t xml:space="preserve">Aiterhofen, Gemeinde  </t>
  </si>
  <si>
    <t xml:space="preserve">Ascha-Falkenfels, Schulverband  </t>
  </si>
  <si>
    <t xml:space="preserve">Bogen, St., Gemeinde  </t>
  </si>
  <si>
    <t xml:space="preserve">Feldkirchen, Gemeinde, Landkreis Straubing-Bogen  </t>
  </si>
  <si>
    <t xml:space="preserve">Haibach in Niederbayern, Gemeinde  </t>
  </si>
  <si>
    <t xml:space="preserve">Konzell, Gemeinde  </t>
  </si>
  <si>
    <t xml:space="preserve">Laberweinting, Gemeinde  </t>
  </si>
  <si>
    <t xml:space="preserve">Mallersdorf-Pfaffenberg M., Gemeinde  </t>
  </si>
  <si>
    <t xml:space="preserve">Neukirchen, Gemeinde  </t>
  </si>
  <si>
    <t>Niederwinkling-Mariaposching - Grundschule -, Schulverband</t>
  </si>
  <si>
    <t xml:space="preserve">Oberschneiding, Gemeinde  </t>
  </si>
  <si>
    <t xml:space="preserve">Perkam, Gemeinde  </t>
  </si>
  <si>
    <t xml:space="preserve">Rattiszell, Gemeinde  </t>
  </si>
  <si>
    <t xml:space="preserve">Salching, Gemeinde  </t>
  </si>
  <si>
    <t xml:space="preserve">Steinach, Gemeinde  </t>
  </si>
  <si>
    <t xml:space="preserve">Dingolfing, St., Gemeinde  </t>
  </si>
  <si>
    <t xml:space="preserve">Frontenhausen, Schulverband  </t>
  </si>
  <si>
    <t xml:space="preserve">Landau a.d.Isar, St., Gemeinde  </t>
  </si>
  <si>
    <t xml:space="preserve">Marklkofen - Grundschule -, Schulverband  </t>
  </si>
  <si>
    <t xml:space="preserve">Niederviehbach, Schulverband  </t>
  </si>
  <si>
    <t xml:space="preserve">Reisbach M., Gemeinde  </t>
  </si>
  <si>
    <t xml:space="preserve">Simbach M., Gemeinde  </t>
  </si>
  <si>
    <t xml:space="preserve">Loiching - Grundschule -, Schulverband  </t>
  </si>
  <si>
    <t xml:space="preserve">Postbauer-Heng, Markt  </t>
  </si>
  <si>
    <t xml:space="preserve">Ursensollen, Schulverband  </t>
  </si>
  <si>
    <t xml:space="preserve">Illschwang, Schulverband  </t>
  </si>
  <si>
    <t xml:space="preserve">Hahnbach, Verwaltungsgemeinschaft  </t>
  </si>
  <si>
    <t>Gerhardinger-Grundschule Stadtamhof-Steinweg in Regensburg</t>
  </si>
  <si>
    <t xml:space="preserve">Hirschau, St., Gemeinde  </t>
  </si>
  <si>
    <t xml:space="preserve">Schnaittenbach, St., Gemeinde  </t>
  </si>
  <si>
    <t xml:space="preserve">Vilseck, St., Gemeinde  </t>
  </si>
  <si>
    <t xml:space="preserve">Freudenberg, Gemeinde  </t>
  </si>
  <si>
    <t xml:space="preserve">Michelsneukirchen, Gemeinde  </t>
  </si>
  <si>
    <t xml:space="preserve">Roding, St., Gemeinde  </t>
  </si>
  <si>
    <t xml:space="preserve">Stamsried-Pösing, Schulverband  </t>
  </si>
  <si>
    <t xml:space="preserve">Wald, Schulverband  </t>
  </si>
  <si>
    <t xml:space="preserve">Walderbach, Schulverband  </t>
  </si>
  <si>
    <t xml:space="preserve">Rötz, Schulverband  </t>
  </si>
  <si>
    <t xml:space="preserve">Tiefenbach, Verwaltungsgemeinschaft  </t>
  </si>
  <si>
    <t xml:space="preserve">Neukirchen b.Hl.Blut, Schulverband  </t>
  </si>
  <si>
    <t xml:space="preserve">Hohenwarth, Schulverband  </t>
  </si>
  <si>
    <t xml:space="preserve">Lam, Schulverband  </t>
  </si>
  <si>
    <t xml:space="preserve">Moosbach M., Gemeinde  </t>
  </si>
  <si>
    <t xml:space="preserve">Pleystein, Schulverband  </t>
  </si>
  <si>
    <t xml:space="preserve">Eschenbach i.d.OPf., Schulverband  </t>
  </si>
  <si>
    <t xml:space="preserve">Grafenwöhr, St., Gemeinde  </t>
  </si>
  <si>
    <t xml:space="preserve">Kirchenthumbach M., Gemeinde  </t>
  </si>
  <si>
    <t xml:space="preserve">Am Rauhen Kulm, Schulverband  </t>
  </si>
  <si>
    <t xml:space="preserve">Pressath, Schulverband  </t>
  </si>
  <si>
    <t xml:space="preserve">Floß M., Gemeinde  </t>
  </si>
  <si>
    <t xml:space="preserve">Windischeschenbach, St., Gemeinde  </t>
  </si>
  <si>
    <t xml:space="preserve">Erbendorf, Schulverband  </t>
  </si>
  <si>
    <t xml:space="preserve">Berg b.Neumarkt i.d.OPf., Gemeinde  </t>
  </si>
  <si>
    <t xml:space="preserve">Lauterhofen M., Gemeinde  </t>
  </si>
  <si>
    <t xml:space="preserve">Pilsach, Gemeinde  </t>
  </si>
  <si>
    <t xml:space="preserve">Deining, Gemeinde  </t>
  </si>
  <si>
    <t xml:space="preserve">Ammerthal, Gemeinde  </t>
  </si>
  <si>
    <t xml:space="preserve">Auerbach i.d.OPf., St., Gemeinde  </t>
  </si>
  <si>
    <t xml:space="preserve">Berching, St., Gemeinde  </t>
  </si>
  <si>
    <t xml:space="preserve">Ebermannsdorf, Gemeinde  </t>
  </si>
  <si>
    <t xml:space="preserve">Edelsfeld, Gemeinde  </t>
  </si>
  <si>
    <t xml:space="preserve">Ensdorf, Schulverband  </t>
  </si>
  <si>
    <t xml:space="preserve">Freihung M., Gemeinde  </t>
  </si>
  <si>
    <t xml:space="preserve">Seubersdorf i.d.OPf., Gemeinde  </t>
  </si>
  <si>
    <t xml:space="preserve">Velburg, St., Gemeinde  </t>
  </si>
  <si>
    <t xml:space="preserve">Breitenbrunn M., Gemeinde  </t>
  </si>
  <si>
    <t xml:space="preserve">Hohenburg M., Gemeinde  </t>
  </si>
  <si>
    <t xml:space="preserve">Kastl M., Gemeinde  </t>
  </si>
  <si>
    <t xml:space="preserve">Beratzhausen M., Gemeinde  </t>
  </si>
  <si>
    <t xml:space="preserve">Königstein-Hirschbach - Grundschule, Schulverband  </t>
  </si>
  <si>
    <t xml:space="preserve">Kümmersbruck, Gemeinde  </t>
  </si>
  <si>
    <t xml:space="preserve">Neukirchen-Etzelwang - Grundschule -, Schulverband  </t>
  </si>
  <si>
    <t xml:space="preserve">Poppenricht, Gemeinde  </t>
  </si>
  <si>
    <t xml:space="preserve">Rieden, Schulverband  </t>
  </si>
  <si>
    <t xml:space="preserve">Schmidmühlen M., Gemeinde  </t>
  </si>
  <si>
    <t xml:space="preserve">Dietfurt a.d.Altmühl, St., Gemeinde  </t>
  </si>
  <si>
    <t xml:space="preserve">Sulzbach-Rosenberg, St., Gemeinde  </t>
  </si>
  <si>
    <t xml:space="preserve">Berngau, Schulverband  </t>
  </si>
  <si>
    <t xml:space="preserve">Freystadt, St., Gemeinde  </t>
  </si>
  <si>
    <t xml:space="preserve">Mühlhausen, Gemeinde  </t>
  </si>
  <si>
    <t>Alteglofsheim-Köfering - Mittelschule -, Schulverband</t>
  </si>
  <si>
    <t xml:space="preserve">Schierling M., Gemeinde  </t>
  </si>
  <si>
    <t xml:space="preserve">Hemau, St., Gemeinde  </t>
  </si>
  <si>
    <t xml:space="preserve">Laaber, Schulverband  </t>
  </si>
  <si>
    <t xml:space="preserve">Wörth - Grundschule -, Schulverband  </t>
  </si>
  <si>
    <t xml:space="preserve">Arnschwang - Grundschule -, Schulverband  </t>
  </si>
  <si>
    <t xml:space="preserve">Falkenstein M., Gemeinde  </t>
  </si>
  <si>
    <t xml:space="preserve">Cham, St., Gemeinde  </t>
  </si>
  <si>
    <t xml:space="preserve">Chamerau, Gemeinde  </t>
  </si>
  <si>
    <t xml:space="preserve">Weiding-Gleißenberg - Grundschule -, Schulverband  </t>
  </si>
  <si>
    <t xml:space="preserve">Eschlkam M., Gemeinde  </t>
  </si>
  <si>
    <t xml:space="preserve">Falkenstein, Schulverband  </t>
  </si>
  <si>
    <t xml:space="preserve">Furth im Wald, St., Gemeinde  </t>
  </si>
  <si>
    <t xml:space="preserve">Furth i.Wald, Schulverband  </t>
  </si>
  <si>
    <t xml:space="preserve">Waldmünchen, St., Gemeinde  </t>
  </si>
  <si>
    <t xml:space="preserve">Kallmünz - Mittelschule -, Schulverband  </t>
  </si>
  <si>
    <t xml:space="preserve">Lappersdorf M., Gemeinde  </t>
  </si>
  <si>
    <t xml:space="preserve">Arrach, Gemeinde  </t>
  </si>
  <si>
    <t xml:space="preserve">Bad Kötzting, Stadt  </t>
  </si>
  <si>
    <t xml:space="preserve">Bad Kötzting, Schulverband  </t>
  </si>
  <si>
    <t xml:space="preserve">Teublitz, St., Gemeinde  </t>
  </si>
  <si>
    <t xml:space="preserve">Miltach, Schulverband  </t>
  </si>
  <si>
    <t xml:space="preserve">Pemfling, Gemeinde  </t>
  </si>
  <si>
    <t xml:space="preserve">Rettenbach, Gemeinde  </t>
  </si>
  <si>
    <t xml:space="preserve">Rimbach, Gemeinde  </t>
  </si>
  <si>
    <t xml:space="preserve">Oberviechtach, Stadt  </t>
  </si>
  <si>
    <t xml:space="preserve">Regenstauf M., Gemeinde  </t>
  </si>
  <si>
    <t xml:space="preserve">Zeitlarn, Gemeinde  </t>
  </si>
  <si>
    <t xml:space="preserve">Runding, Gemeinde  </t>
  </si>
  <si>
    <t xml:space="preserve">Schönthal, Gemeinde  </t>
  </si>
  <si>
    <t xml:space="preserve">Schorndorf, Gemeinde  </t>
  </si>
  <si>
    <t xml:space="preserve">Traitsching, Gemeinde  </t>
  </si>
  <si>
    <t xml:space="preserve">Zell, Gemeinde  </t>
  </si>
  <si>
    <t>Waffenbrunn-Willmering - Grundschule -, Schulverband</t>
  </si>
  <si>
    <t xml:space="preserve">Cham -Mittelschule -, Schulverband  </t>
  </si>
  <si>
    <t xml:space="preserve">Lohberg, Gemeinde  </t>
  </si>
  <si>
    <t>Fichtelnaabtal-Grundschule Ebnath-Neusorg, Schulverband</t>
  </si>
  <si>
    <t xml:space="preserve">Kemnath - Grundschule -, Schulverbund  </t>
  </si>
  <si>
    <t xml:space="preserve">Waldershof, St., Gemeinde  </t>
  </si>
  <si>
    <t xml:space="preserve">Hohenfels M., Gemeinde  </t>
  </si>
  <si>
    <t xml:space="preserve">Pirk, Gemeinde  </t>
  </si>
  <si>
    <t>Mittelschule an der Woffenbacher Straße Neumarkt i.d.OPf.</t>
  </si>
  <si>
    <t xml:space="preserve">Neumarkt i.d.OPf. (Große Kreisstadt ), Gemeinde  </t>
  </si>
  <si>
    <t xml:space="preserve">Lupburg M., Gemeinde  </t>
  </si>
  <si>
    <t>Mittelschule an der Weinberger Straße Neumarkt i.d.OPf.</t>
  </si>
  <si>
    <t xml:space="preserve">Parsberg, St., Gemeinde  </t>
  </si>
  <si>
    <t xml:space="preserve">Parsberg, Schulverband  </t>
  </si>
  <si>
    <t xml:space="preserve">Postbauer-Heng, Schulverband  </t>
  </si>
  <si>
    <t xml:space="preserve">Pyrbaum M., Gemeinde  </t>
  </si>
  <si>
    <t xml:space="preserve">Sengenthal, Gemeinde  </t>
  </si>
  <si>
    <t xml:space="preserve">Weiherhammer, Gemeinde  </t>
  </si>
  <si>
    <t xml:space="preserve">Nabburg, St., Gemeinde   </t>
  </si>
  <si>
    <t xml:space="preserve">Wernberg-Köblitz M., Gemeinde  </t>
  </si>
  <si>
    <t>Altenstadt a.d.Waldnaab - Hauptschule -, Schulverband</t>
  </si>
  <si>
    <t>Altenstadt a.d.Waldnaab - Grundschule -, Schulverband</t>
  </si>
  <si>
    <t xml:space="preserve">Bechtsrieth, Gemeinde  </t>
  </si>
  <si>
    <t xml:space="preserve">Eslarn M., Gemeinde  </t>
  </si>
  <si>
    <t xml:space="preserve">Etzenricht-Kohlberg, Schulverband  </t>
  </si>
  <si>
    <t xml:space="preserve">Flossenbürg, Gemeinde  </t>
  </si>
  <si>
    <t xml:space="preserve">Schwarzenfeld, Verwaltungsgemeinschaft  </t>
  </si>
  <si>
    <t xml:space="preserve">Leuchtenberg M., Gemeinde  </t>
  </si>
  <si>
    <t xml:space="preserve">Luhe-Wildenau M., Gemeinde  </t>
  </si>
  <si>
    <t xml:space="preserve">Mantel M., Gemeinde  </t>
  </si>
  <si>
    <t>Neustadt a.d.Waldnaab - Grundschule -, Schulverband</t>
  </si>
  <si>
    <t xml:space="preserve">Neustadt - Hauptschule -, Schulverband  </t>
  </si>
  <si>
    <t xml:space="preserve">Parkstein - Grundschule -, Schulverband  </t>
  </si>
  <si>
    <t xml:space="preserve">Püchersreuth, Gemeinde  </t>
  </si>
  <si>
    <t xml:space="preserve">Schirmitz, Gemeinde  </t>
  </si>
  <si>
    <t xml:space="preserve">Schlammersdorf, Schulverband  </t>
  </si>
  <si>
    <t xml:space="preserve">Tännesberg M., Gemeinde  </t>
  </si>
  <si>
    <t xml:space="preserve">Vohenstrauß, St., Gemeinde  </t>
  </si>
  <si>
    <t xml:space="preserve">Waidhaus M., Gemeinde  </t>
  </si>
  <si>
    <t xml:space="preserve">Waldthurn, Schulverband  </t>
  </si>
  <si>
    <t xml:space="preserve">Pfreimd, Verwaltungsgemeinschaft  </t>
  </si>
  <si>
    <t xml:space="preserve">Bruck i.d.OPf. M., Gemeinde  </t>
  </si>
  <si>
    <t xml:space="preserve">Nittenau, St., Gemeinde  </t>
  </si>
  <si>
    <t xml:space="preserve">Wackersdorf, Schulverband  </t>
  </si>
  <si>
    <t xml:space="preserve">Altenthann, Schulverband  </t>
  </si>
  <si>
    <t xml:space="preserve">Neutraubling, St., Gemeinde  </t>
  </si>
  <si>
    <t xml:space="preserve">Neutraubling, Schulverband  </t>
  </si>
  <si>
    <t xml:space="preserve">Aufhausen-Pfakofen, Schulverband  </t>
  </si>
  <si>
    <t xml:space="preserve">Bach a.d.Donau, Gemeinde  </t>
  </si>
  <si>
    <t xml:space="preserve">Barbing - Grundschule -, Schulverband  </t>
  </si>
  <si>
    <t xml:space="preserve">Bernhardswald, Gemeinde  </t>
  </si>
  <si>
    <t xml:space="preserve">Schwandorf (Große Kreisstadt ), Gemeinde  </t>
  </si>
  <si>
    <t xml:space="preserve">Brennberg, Gemeinde  </t>
  </si>
  <si>
    <t xml:space="preserve">Deuerling - Grundschule -, Schulverband  </t>
  </si>
  <si>
    <t xml:space="preserve">Pentling, Gemeinde  </t>
  </si>
  <si>
    <t xml:space="preserve">Wenzenbach, Gemeinde  </t>
  </si>
  <si>
    <t xml:space="preserve">Hagelstadt, Gemeinde  </t>
  </si>
  <si>
    <t xml:space="preserve">Mintraching, Gemeinde  </t>
  </si>
  <si>
    <t xml:space="preserve">Nittendorf M., Gemeinde  </t>
  </si>
  <si>
    <t xml:space="preserve">Donaustauf, Gemeinde  </t>
  </si>
  <si>
    <t xml:space="preserve">Obertraubling, Gemeinde  </t>
  </si>
  <si>
    <t>Pettendorf-Pielenhofen - Grundschule -, Schulverband</t>
  </si>
  <si>
    <t xml:space="preserve">Pfatter, Gemeinde  </t>
  </si>
  <si>
    <t xml:space="preserve">Sinzing, Gemeinde  </t>
  </si>
  <si>
    <t xml:space="preserve">Sünching - Grundschule -, Schulverband  </t>
  </si>
  <si>
    <t xml:space="preserve">Tegernheim, Gemeinde  </t>
  </si>
  <si>
    <t xml:space="preserve">Thalmassing, Gemeinde  </t>
  </si>
  <si>
    <t xml:space="preserve">Wenzenbach, Schulverband  </t>
  </si>
  <si>
    <t xml:space="preserve">Wörth - Mittelschule -, Schulverband  </t>
  </si>
  <si>
    <t xml:space="preserve">Wolfsegg - Grundschule -, Schulverband  </t>
  </si>
  <si>
    <t xml:space="preserve">Altendorf, Gemeinde  </t>
  </si>
  <si>
    <t xml:space="preserve">Bodenwöhr, Gemeinde  </t>
  </si>
  <si>
    <t xml:space="preserve">Bruck i.d.Opf.-Bodenwöhr, Schulverband  </t>
  </si>
  <si>
    <t xml:space="preserve">Burglengenfeld, St., Gemeinde  </t>
  </si>
  <si>
    <t xml:space="preserve">Dieterskirchen, Gemeinde  </t>
  </si>
  <si>
    <t xml:space="preserve">Fensterbach - Grundschule -, Schulverband  </t>
  </si>
  <si>
    <t xml:space="preserve">Guteneck, Gemeinde  </t>
  </si>
  <si>
    <t xml:space="preserve">Maxhütte-Haidhof, St., Gemeinde  </t>
  </si>
  <si>
    <t xml:space="preserve">Nabburg, Schulverband  </t>
  </si>
  <si>
    <t xml:space="preserve">Neukirchen-Balbini, Gemeinde  </t>
  </si>
  <si>
    <t xml:space="preserve">Neunburg vorm Wald, St., Gemeinde  </t>
  </si>
  <si>
    <t xml:space="preserve">Neunburg vorm Wald, Schulverband  </t>
  </si>
  <si>
    <t xml:space="preserve">Niedermurach, Gemeinde  </t>
  </si>
  <si>
    <t xml:space="preserve">Oberviechtach, Schulverband  </t>
  </si>
  <si>
    <t xml:space="preserve">Schmidgaden, Schulverband  </t>
  </si>
  <si>
    <t xml:space="preserve">Schmidgaden, Gemeinde  </t>
  </si>
  <si>
    <t xml:space="preserve">Schönsee, Verwaltungsgemeinschaft  </t>
  </si>
  <si>
    <t xml:space="preserve">Schwarzhofen, Markt  </t>
  </si>
  <si>
    <t xml:space="preserve">Steinberg, Gemeinde  </t>
  </si>
  <si>
    <t xml:space="preserve">Teunz, Schulverband  </t>
  </si>
  <si>
    <t xml:space="preserve">Trausnitz, Gemeinde  </t>
  </si>
  <si>
    <t>Thomas-Aquinus-Rott-Grundschule Winklarn-Thanstein</t>
  </si>
  <si>
    <t xml:space="preserve">Winklarn, Schulverband  </t>
  </si>
  <si>
    <t xml:space="preserve">Bärnau, St., Gemeinde  </t>
  </si>
  <si>
    <t>Fichtelnaabtal-Mittelschule Ebnath-Neusorg, Schulverband</t>
  </si>
  <si>
    <t xml:space="preserve">Falkenberg, Schulverband  </t>
  </si>
  <si>
    <t xml:space="preserve">Friedenfels, Gemeinde  </t>
  </si>
  <si>
    <t xml:space="preserve">Mähring M., Gemeinde  </t>
  </si>
  <si>
    <t xml:space="preserve">Immenreuth, Gemeinde  </t>
  </si>
  <si>
    <t xml:space="preserve">Kemnath - Mittelschule -, Schulverbund  </t>
  </si>
  <si>
    <t xml:space="preserve">Konnersreuth M., Gemeinde  </t>
  </si>
  <si>
    <t xml:space="preserve">Krummennaab - Grundschule -, Schulverband  </t>
  </si>
  <si>
    <t xml:space="preserve">Kulmain, Gemeinde  </t>
  </si>
  <si>
    <t xml:space="preserve">Mitterteich - Grundschule -, Schulverband  </t>
  </si>
  <si>
    <t xml:space="preserve">Mitterteich - Mittelschule -, Schulverband  </t>
  </si>
  <si>
    <t xml:space="preserve">Neualbenreuth, Schulverband  </t>
  </si>
  <si>
    <t xml:space="preserve">Pechbrunn, Gemeinde  </t>
  </si>
  <si>
    <t xml:space="preserve">Plößberg M., Gemeinde  </t>
  </si>
  <si>
    <t xml:space="preserve">Tirschenreuth, St., Gemeinde  </t>
  </si>
  <si>
    <t>Johann-Andreas-Schmeller- Mittelschule Tirschenreuth</t>
  </si>
  <si>
    <t xml:space="preserve">Waldsassen, St., Gemeinde  </t>
  </si>
  <si>
    <t xml:space="preserve">Waldsassen, Schulverband  </t>
  </si>
  <si>
    <t xml:space="preserve">Wiesau - Grundschule -, Schulverband  </t>
  </si>
  <si>
    <t xml:space="preserve">Wiesau - Hauptschule -, Schulverband  </t>
  </si>
  <si>
    <t xml:space="preserve">Bischberg, Gemeinde  </t>
  </si>
  <si>
    <t xml:space="preserve">Oberhaid, Gemeinde  </t>
  </si>
  <si>
    <t xml:space="preserve">Hirschaid M., Gemeinde  </t>
  </si>
  <si>
    <t xml:space="preserve">Hallerndorf, Schulverband  </t>
  </si>
  <si>
    <t xml:space="preserve">Strullendorf, Gemeinde  </t>
  </si>
  <si>
    <t xml:space="preserve">Neuenmarkt-Wirsberg - Mittelschule -, Schulverband  </t>
  </si>
  <si>
    <t xml:space="preserve">Neudrossenfeld, Gemeinde  </t>
  </si>
  <si>
    <t xml:space="preserve">Eckersdorf, Gemeinde  </t>
  </si>
  <si>
    <t xml:space="preserve">Hummeltal, Schulverband  </t>
  </si>
  <si>
    <t xml:space="preserve">Creußen, Schulverband  </t>
  </si>
  <si>
    <t xml:space="preserve">Ebermannstadt, Schulverband  </t>
  </si>
  <si>
    <t xml:space="preserve">Küps M., Gemeinde  </t>
  </si>
  <si>
    <t xml:space="preserve">Steinwiesen, Markt  </t>
  </si>
  <si>
    <t>Marktleugast M., Gemeinde</t>
  </si>
  <si>
    <t xml:space="preserve">Stadtsteinach, Verwaltungsgemeinschaft  </t>
  </si>
  <si>
    <t xml:space="preserve">Hallstadt, St., Gemeinde  </t>
  </si>
  <si>
    <t>Tröstau-Nagel - Kösseine-Mittelschule -, Schulverband</t>
  </si>
  <si>
    <t xml:space="preserve">Litzendorf, Gemeinde  </t>
  </si>
  <si>
    <t xml:space="preserve">Memmelsdorf, Gemeinde  </t>
  </si>
  <si>
    <t xml:space="preserve">Baunach, Verwaltungsgemeinschaft  </t>
  </si>
  <si>
    <t xml:space="preserve">Breitengüßbach, Schulverband  </t>
  </si>
  <si>
    <t xml:space="preserve">Rattelsdorf M., Gemeinde  </t>
  </si>
  <si>
    <t xml:space="preserve">Zapfendorf M., Gemeinde  </t>
  </si>
  <si>
    <t xml:space="preserve">Weidenberg, Grund- und Mittelschulverband  </t>
  </si>
  <si>
    <t xml:space="preserve">Eggolsheim M., Gemeinde  </t>
  </si>
  <si>
    <t xml:space="preserve">Heroldsbach, Schulverband  </t>
  </si>
  <si>
    <t xml:space="preserve">Forchheim (Große Kreisstadt ), Gemeinde  </t>
  </si>
  <si>
    <t xml:space="preserve">Speichersdorf, Gemeinde  </t>
  </si>
  <si>
    <t xml:space="preserve">Burgebrach, Schulverband  </t>
  </si>
  <si>
    <t xml:space="preserve">Bischberg, Schulverband  </t>
  </si>
  <si>
    <t xml:space="preserve">Burgebrach, Markt  </t>
  </si>
  <si>
    <t xml:space="preserve">Burgwindheim, Schulverband  </t>
  </si>
  <si>
    <t xml:space="preserve">Buttenheim-Altendorf, Schulverband  </t>
  </si>
  <si>
    <t xml:space="preserve">Ebrach M., Gemeinde  </t>
  </si>
  <si>
    <t xml:space="preserve">Frensdorf-Pettstadt - Grundschule -, Schulverband  </t>
  </si>
  <si>
    <t xml:space="preserve">Priesendorf-Lisberg-Walsdorf, Schulverband  </t>
  </si>
  <si>
    <t>Grundschule Altenburgblick Oberfranken in Stegaurach</t>
  </si>
  <si>
    <t xml:space="preserve">Stegaurach, Gemeinde  </t>
  </si>
  <si>
    <t xml:space="preserve">Gundelsheim, Gemeinde  </t>
  </si>
  <si>
    <t xml:space="preserve">Heiligenstadt, Markt  </t>
  </si>
  <si>
    <t xml:space="preserve">Schlüsselfeld, St., Gemeinde  </t>
  </si>
  <si>
    <t xml:space="preserve">Kemmern, Gemeinde  </t>
  </si>
  <si>
    <t xml:space="preserve">Königsfeld - Grundschule -, Schulverband  </t>
  </si>
  <si>
    <t xml:space="preserve">Bad Berneck, Gemeinde  </t>
  </si>
  <si>
    <t xml:space="preserve">Memmelsdorf, Schulverband  </t>
  </si>
  <si>
    <t xml:space="preserve">Pommersfelden - Grundschule -, Schulverband  </t>
  </si>
  <si>
    <t xml:space="preserve">Gefrees, Stadt  </t>
  </si>
  <si>
    <t xml:space="preserve">Bindlach, Gemeinde  </t>
  </si>
  <si>
    <t xml:space="preserve">Scheßlitz-Grundschule, Schulverband  </t>
  </si>
  <si>
    <t>Schönbrunn-Ampferbach - Grundschule -, Schulverband</t>
  </si>
  <si>
    <t xml:space="preserve">Pottenstein, St., Gemeinde  </t>
  </si>
  <si>
    <t xml:space="preserve">Stadelhofen - Grundschule -, Schulverband  </t>
  </si>
  <si>
    <t>Mittelschule Altenburgblick Oberfranken in Stegaurach</t>
  </si>
  <si>
    <t xml:space="preserve">Viereth-Trunstadt, Gemeinde  </t>
  </si>
  <si>
    <t xml:space="preserve">Walsdorf, Gemeinde (mit Ortsteil Aurachgrund)  </t>
  </si>
  <si>
    <t xml:space="preserve">Gößweinstein, Schulverband  </t>
  </si>
  <si>
    <t xml:space="preserve">Scheßlitz-Hauptschule, Schulverband  </t>
  </si>
  <si>
    <t xml:space="preserve">Bad Rodach, St., Gemeinde  </t>
  </si>
  <si>
    <t xml:space="preserve">Seßlach, St., Gemeinde  </t>
  </si>
  <si>
    <t xml:space="preserve">Ahorntal, Schulverband  </t>
  </si>
  <si>
    <t xml:space="preserve">Heinersreuth, Gemeinde  </t>
  </si>
  <si>
    <t>Sebastian-Kneipp-Mittelschule Bad Berneck i.Fichtelgebirge</t>
  </si>
  <si>
    <t xml:space="preserve">Bad Berneck, Schulverband  </t>
  </si>
  <si>
    <t xml:space="preserve">Betzenstein, Verwaltungsgemeinschaft  </t>
  </si>
  <si>
    <t xml:space="preserve">Bischofsgrün, Gemeinde  </t>
  </si>
  <si>
    <t xml:space="preserve">Fichtelberg, Gemeinde  </t>
  </si>
  <si>
    <t xml:space="preserve">Goldkronach, Stadt  </t>
  </si>
  <si>
    <t xml:space="preserve">Kirchenpingarten, Gemeinde  </t>
  </si>
  <si>
    <t xml:space="preserve">Mistelbach, Gemeinde  </t>
  </si>
  <si>
    <t xml:space="preserve">Mistelgau-Glashütten, Schulverband  </t>
  </si>
  <si>
    <t xml:space="preserve">Pegnitz, St., Gemeinde  </t>
  </si>
  <si>
    <t xml:space="preserve">Pegnitz, Mittelschulverband  </t>
  </si>
  <si>
    <t xml:space="preserve">Ebersdorf bei Coburg, Gemeinde  </t>
  </si>
  <si>
    <t xml:space="preserve">Sonnefeld, Gemeinde  </t>
  </si>
  <si>
    <t xml:space="preserve">Kirchehrenbach, Gemeinde  </t>
  </si>
  <si>
    <t xml:space="preserve">Schnabelwaid M., Gemeinde  </t>
  </si>
  <si>
    <t xml:space="preserve">Zell im Fichtelgebirge, Markt  </t>
  </si>
  <si>
    <t xml:space="preserve">Pressig, Markt  </t>
  </si>
  <si>
    <t xml:space="preserve">Waischenfeld, Stadt  </t>
  </si>
  <si>
    <t xml:space="preserve">Warmensteinach, Gemeinde  </t>
  </si>
  <si>
    <t>Hollfeld-Wonsees-Plankenfels - Grundschule -, Schulverband</t>
  </si>
  <si>
    <t xml:space="preserve">Schwarzenbach a.Wald, St., Gemeinde  </t>
  </si>
  <si>
    <t xml:space="preserve">Selbitz, St., Gemeinde  </t>
  </si>
  <si>
    <t xml:space="preserve">Oberkotzau M., Gemeinde  </t>
  </si>
  <si>
    <t xml:space="preserve">Rehau, St., Gemeinde  </t>
  </si>
  <si>
    <t xml:space="preserve">Ahorn, Gemeinde  </t>
  </si>
  <si>
    <t xml:space="preserve">Dörfles-Esbach, Gemeinde  </t>
  </si>
  <si>
    <t xml:space="preserve">Steinbach a.Wald, Gemeinde  </t>
  </si>
  <si>
    <t xml:space="preserve">Großheirath, Gemeinde  </t>
  </si>
  <si>
    <t xml:space="preserve">Grub a.Forst, Verwaltungsgemeinschaft  </t>
  </si>
  <si>
    <t xml:space="preserve">Lautertal, Gemeinde  </t>
  </si>
  <si>
    <t xml:space="preserve">Meeder, Gemeinde  </t>
  </si>
  <si>
    <t>Grundschule Neustadt b.Coburg an der Heubischer Straße</t>
  </si>
  <si>
    <t xml:space="preserve">Neustadt b.Coburg (Große Kreisstadt ), Gemeinde  </t>
  </si>
  <si>
    <t xml:space="preserve">Rödental, St., Gemeinde  </t>
  </si>
  <si>
    <t xml:space="preserve">Itzgrund, Gemeinde  </t>
  </si>
  <si>
    <t>Sonnefeld - Mittelschule -, Schulverband</t>
  </si>
  <si>
    <t xml:space="preserve">Kulmbach (Große Kreisstadt ), Gemeinde  </t>
  </si>
  <si>
    <t xml:space="preserve">Mainleus M., Gemeinde  </t>
  </si>
  <si>
    <t>Weidhausen b.Coburg, Gemeinde</t>
  </si>
  <si>
    <t xml:space="preserve">Weitramsdorf, Gemeinde  </t>
  </si>
  <si>
    <t xml:space="preserve">Ebensfeld M., Gemeinde  </t>
  </si>
  <si>
    <t xml:space="preserve">Michelau i.OFr., Gemeinde  </t>
  </si>
  <si>
    <t xml:space="preserve">Bad Staffelstein, St., Gemeinde  </t>
  </si>
  <si>
    <t>Redwitz a.d.Rodach - Grund- und Mittelschule -, Schulverband</t>
  </si>
  <si>
    <t xml:space="preserve">Feilitzsch, Verwaltungsgemeinschaft  </t>
  </si>
  <si>
    <t xml:space="preserve">Dormitz-Hetzles-Kleinsendelbach, Schulverband  </t>
  </si>
  <si>
    <t xml:space="preserve">Effeltrich, Gemeinde  </t>
  </si>
  <si>
    <t xml:space="preserve">Egloffstein, Markt  </t>
  </si>
  <si>
    <t xml:space="preserve">Gräfenberg, St., Gemeinde  </t>
  </si>
  <si>
    <t xml:space="preserve">Hausen Lkr. Forchheim, Gemeinde  </t>
  </si>
  <si>
    <t xml:space="preserve">Hiltpoltstein, Markt  </t>
  </si>
  <si>
    <t xml:space="preserve">Igensdorf - Grundschule -, Schulverband  </t>
  </si>
  <si>
    <t xml:space="preserve">Kirchehrenbach, Schulverband  </t>
  </si>
  <si>
    <t xml:space="preserve">Langensendelbach-Marloffstein, Schulverband  </t>
  </si>
  <si>
    <t xml:space="preserve">Ehrenbürg, Schulverband  </t>
  </si>
  <si>
    <t xml:space="preserve">Neunkirchen a.Brand M., Gemeinde  </t>
  </si>
  <si>
    <t xml:space="preserve">Obertrubach, Gemeinde  </t>
  </si>
  <si>
    <t xml:space="preserve">Pinzberg, Gemeinde  </t>
  </si>
  <si>
    <t xml:space="preserve">Poxdorf, Gemeinde  </t>
  </si>
  <si>
    <t xml:space="preserve">Pretzfeld M., Gemeinde  </t>
  </si>
  <si>
    <t xml:space="preserve">Unterleinleiter, Gemeinde  </t>
  </si>
  <si>
    <t xml:space="preserve">Weilersbach, Gemeinde  </t>
  </si>
  <si>
    <t xml:space="preserve">Wiesenthau, Gemeinde  </t>
  </si>
  <si>
    <t xml:space="preserve">Wiesenttal M., Gemeinde  </t>
  </si>
  <si>
    <t xml:space="preserve">Gräfenberg, Schulverband  </t>
  </si>
  <si>
    <t xml:space="preserve">Neunkirchen a.Brand, Schulverband  </t>
  </si>
  <si>
    <t xml:space="preserve">Bad Steben - Grundschule -, Schulverband  </t>
  </si>
  <si>
    <t xml:space="preserve">Berg , Gemeinde, Landkreis Hof  </t>
  </si>
  <si>
    <t xml:space="preserve">Geroldsgrün, Gemeinde  </t>
  </si>
  <si>
    <t xml:space="preserve">Helmbrechts, St., Gemeinde  </t>
  </si>
  <si>
    <t xml:space="preserve">Konradsreuth, Gemeinde  </t>
  </si>
  <si>
    <t xml:space="preserve">Münchberg, St., Gemeinde  </t>
  </si>
  <si>
    <t xml:space="preserve">Naila, St., Gemeinde  </t>
  </si>
  <si>
    <t xml:space="preserve">Regnitzlosau, Gemeinde  </t>
  </si>
  <si>
    <t xml:space="preserve">Schauenstein - Grundschule -, Schulverband  </t>
  </si>
  <si>
    <t xml:space="preserve">Schwarzenbach a.d.Saale, St., Gemeinde  </t>
  </si>
  <si>
    <t>Geschwister-Scholl-Mittelschule Schwarzenbach a.d.Saale</t>
  </si>
  <si>
    <t xml:space="preserve">Stammbach M., Gemeinde  </t>
  </si>
  <si>
    <t xml:space="preserve">Döhlau, Gemeinde  </t>
  </si>
  <si>
    <t xml:space="preserve">Weißdorf-Sparneck, Schulverband  </t>
  </si>
  <si>
    <t xml:space="preserve">Kronach, St., Gemeinde  </t>
  </si>
  <si>
    <t xml:space="preserve">Kronach III, Schulverband  </t>
  </si>
  <si>
    <t xml:space="preserve">Ludwigsstadt, St., Gemeinde  </t>
  </si>
  <si>
    <t xml:space="preserve">Mitwitz, Schulverband  </t>
  </si>
  <si>
    <t xml:space="preserve">Nordhalben M., Gemeinde  </t>
  </si>
  <si>
    <t xml:space="preserve">Pressig, Schulverband  </t>
  </si>
  <si>
    <t xml:space="preserve">Stockheim, Gemeinde  </t>
  </si>
  <si>
    <t xml:space="preserve">Tettau M., Gemeinde  </t>
  </si>
  <si>
    <t xml:space="preserve">Teuschnitz, Schulverband  </t>
  </si>
  <si>
    <t xml:space="preserve">Marktrodach M., Gemeinde  </t>
  </si>
  <si>
    <t xml:space="preserve">Wallenfels, St., Gemeinde  </t>
  </si>
  <si>
    <t xml:space="preserve">Weißenbrunn, Gemeinde  </t>
  </si>
  <si>
    <t xml:space="preserve">Wilhelmsthal, Gemeinde  </t>
  </si>
  <si>
    <t xml:space="preserve">Himmelkron, Gemeinde  </t>
  </si>
  <si>
    <t xml:space="preserve">Kasendorf, Markt  </t>
  </si>
  <si>
    <t>Johann-Georg-Wilhelm-Meußdoerffer- Grundschule Kulmbach</t>
  </si>
  <si>
    <t>Untersteinach-Ludwigschorgast - Volksschule -, Schulverband</t>
  </si>
  <si>
    <t xml:space="preserve">Marktschorgast M., Gemeinde  </t>
  </si>
  <si>
    <t xml:space="preserve">Presseck M., Gemeinde  </t>
  </si>
  <si>
    <t xml:space="preserve">Stadtsteinach-Untersteinach, Schulverband  </t>
  </si>
  <si>
    <t xml:space="preserve">Thurnau, Markt  </t>
  </si>
  <si>
    <t xml:space="preserve">Trebgast - Grundschule -, Schulverband  </t>
  </si>
  <si>
    <t xml:space="preserve">Altenkunstadt, Gemeinde  </t>
  </si>
  <si>
    <t xml:space="preserve">Altenkunstadt, Schulverband  </t>
  </si>
  <si>
    <t xml:space="preserve">Burgkunstadt, St., Gemeinde  </t>
  </si>
  <si>
    <t xml:space="preserve">Hochstadt a.Main, Gemeinde  </t>
  </si>
  <si>
    <t xml:space="preserve">Lichtenfels, St., Gemeinde  </t>
  </si>
  <si>
    <t xml:space="preserve">Marktzeuln, Markt  </t>
  </si>
  <si>
    <t xml:space="preserve">Weismain, St., Gemeinde  </t>
  </si>
  <si>
    <t xml:space="preserve">Arzberg, St., Gemeinde  </t>
  </si>
  <si>
    <t xml:space="preserve">Marktredwitz (Große Kreisstadt ), Gemeinde  </t>
  </si>
  <si>
    <t xml:space="preserve">Selb (Große Kreisstadt ), Gemeinde  </t>
  </si>
  <si>
    <t xml:space="preserve">Kirchenlamitz - Mittelschule -, Schulverband  </t>
  </si>
  <si>
    <t xml:space="preserve">Marktleuthen, Stadt  </t>
  </si>
  <si>
    <t xml:space="preserve">Röslau, Gemeinde  </t>
  </si>
  <si>
    <t>Schirnding-Hohenberg a.d.Eger - Grundschule -, Schulverband</t>
  </si>
  <si>
    <t xml:space="preserve">Schönwald, St., Gemeinde  </t>
  </si>
  <si>
    <t xml:space="preserve">Thiersheim - Grundschule -, Schulverband  </t>
  </si>
  <si>
    <t xml:space="preserve">Thierstein-Höchstädt - Grundschule -, Schulverband  </t>
  </si>
  <si>
    <t xml:space="preserve">Weißenstadt, Stadt  </t>
  </si>
  <si>
    <t xml:space="preserve">Wunsiedel II - Grundschule -, Schulverband  </t>
  </si>
  <si>
    <t xml:space="preserve">Wunsiedel I - Mittelschule -, Schulverband  </t>
  </si>
  <si>
    <t>Grundschule Erlangen-Bruck Max-und-Justine-Elsner-Schule</t>
  </si>
  <si>
    <t xml:space="preserve">Eckental M., Gemeinde  </t>
  </si>
  <si>
    <t xml:space="preserve">Wilhermsdorf M., Gemeinde  </t>
  </si>
  <si>
    <t xml:space="preserve">Markt Erlbach M., Gemeinde  </t>
  </si>
  <si>
    <t xml:space="preserve">Neuhof a.d.Zenn, Schulverband  </t>
  </si>
  <si>
    <t xml:space="preserve">Markt Berolzheim-Dittenheim, Schulverband  </t>
  </si>
  <si>
    <t xml:space="preserve">Heilsbronn, St., Gemeinde  </t>
  </si>
  <si>
    <t xml:space="preserve">Großenseebach, Gemeinde  </t>
  </si>
  <si>
    <t xml:space="preserve">Diespeck - Mittelschule -, Schulverband  </t>
  </si>
  <si>
    <t xml:space="preserve">Burgbernheim, Verwaltungsgemeinschaft  </t>
  </si>
  <si>
    <t xml:space="preserve">Heideck, St., Gemeinde  </t>
  </si>
  <si>
    <t xml:space="preserve">Thalmässing M., Gemeinde  </t>
  </si>
  <si>
    <t xml:space="preserve">Büchenbach, Gemeinde  </t>
  </si>
  <si>
    <t xml:space="preserve">Dr. Mehler-Schule Georgensgmünd, Schulverband  </t>
  </si>
  <si>
    <t xml:space="preserve">Spalt, St., Gemeinde  </t>
  </si>
  <si>
    <t xml:space="preserve">Abenberg, Stadt  </t>
  </si>
  <si>
    <t xml:space="preserve">Absberg-Haundorf, Schulverband  </t>
  </si>
  <si>
    <t xml:space="preserve">Greding, St., Gemeinde  </t>
  </si>
  <si>
    <t>Grundschule Nürnberg Friedrich-Wilhelm-Herschel-Schule</t>
  </si>
  <si>
    <t xml:space="preserve">Schopfloch M., Gemeinde  </t>
  </si>
  <si>
    <t xml:space="preserve">Adelsdorf, Gemeinde  </t>
  </si>
  <si>
    <t xml:space="preserve">Lonnerstadt, Schulverband  </t>
  </si>
  <si>
    <t xml:space="preserve">Röttenbach Lkr. Erlangen-Höchstadt, Gemeinde  </t>
  </si>
  <si>
    <t xml:space="preserve">Mühlhausen in Mittelfranken, Schulverband  </t>
  </si>
  <si>
    <t xml:space="preserve">Uehlfeld, Schulverband  </t>
  </si>
  <si>
    <t xml:space="preserve">Bechhofen M., Gemeinde  </t>
  </si>
  <si>
    <t xml:space="preserve">Herrieden, Stadt  </t>
  </si>
  <si>
    <t xml:space="preserve">Roth, St., Gemeinde  </t>
  </si>
  <si>
    <t xml:space="preserve">Leutershausen, Stadt  </t>
  </si>
  <si>
    <t xml:space="preserve">Wilburgstetten, Gemeinde  </t>
  </si>
  <si>
    <t xml:space="preserve">Hesselberg-Süd, Schulverband  </t>
  </si>
  <si>
    <t xml:space="preserve">Cadolzburg, Schulverband  </t>
  </si>
  <si>
    <t xml:space="preserve">Weisendorf M., Gemeinde  </t>
  </si>
  <si>
    <t xml:space="preserve">Lichtenau, Schulverband  </t>
  </si>
  <si>
    <t xml:space="preserve">Neuendettelsau, Gemeinde  </t>
  </si>
  <si>
    <t xml:space="preserve">Petersaurach, Gemeinde  </t>
  </si>
  <si>
    <t xml:space="preserve">Windsbach, St., Gemeinde  </t>
  </si>
  <si>
    <t xml:space="preserve">Wolframs-Eschenbach, Schulverband  </t>
  </si>
  <si>
    <t xml:space="preserve">Arberg, Markt  </t>
  </si>
  <si>
    <t xml:space="preserve">Feuchtwangen-Land - Mittelschule -, Schulverband  </t>
  </si>
  <si>
    <t xml:space="preserve">Mitteleschenbach, Gemeinde  </t>
  </si>
  <si>
    <t>Dietenhofen - Grund- und Mittelschule -, Schulverband</t>
  </si>
  <si>
    <t xml:space="preserve">Feuchtwangen, St., Gemeinde  </t>
  </si>
  <si>
    <t xml:space="preserve">Burgoberbach, Schulverband  </t>
  </si>
  <si>
    <t xml:space="preserve">Dinkelsbühl (Große Kreisstadt ), Gemeinde  </t>
  </si>
  <si>
    <t>Dombühl-Weißenkirchberg - Grundschule -, Schulverband</t>
  </si>
  <si>
    <t xml:space="preserve">Dürrwangen M., Gemeinde  </t>
  </si>
  <si>
    <t xml:space="preserve">Ehingen, Gemeinde  </t>
  </si>
  <si>
    <t xml:space="preserve">Flachslanden M., Gemeinde  </t>
  </si>
  <si>
    <t xml:space="preserve">Colmberg M., Gemeinde  </t>
  </si>
  <si>
    <t xml:space="preserve">Geslau-Windelsbach - Grundschule -, Schulverband  </t>
  </si>
  <si>
    <t>Gebsattel-Insingen-Neusitz - Grundschule -, Schulverband</t>
  </si>
  <si>
    <t xml:space="preserve">Rednitzhembach, Gemeinde  </t>
  </si>
  <si>
    <t xml:space="preserve">Herrieden, Schulverband  </t>
  </si>
  <si>
    <t xml:space="preserve">Langfurth - Grundschule -, Schulverband  </t>
  </si>
  <si>
    <t xml:space="preserve">Lehrberg - Grund- und Hauptschule -, Schulverband  </t>
  </si>
  <si>
    <t xml:space="preserve">Emskirchen - Grundschule, Schulverband  </t>
  </si>
  <si>
    <t xml:space="preserve">Merkendorf, St., Gemeinde  </t>
  </si>
  <si>
    <t xml:space="preserve">Mönchsroth, Gemeinde  </t>
  </si>
  <si>
    <t xml:space="preserve">Oberdachstetten - Grundschule -, Schulverband  </t>
  </si>
  <si>
    <t xml:space="preserve">Oberscheckenbach - Grundschule -, Schulverband  </t>
  </si>
  <si>
    <t xml:space="preserve">Ornbau, St., Gemeinde  </t>
  </si>
  <si>
    <t>Rothenburg ob der Tauber (Große Kreisstadt ), Gemeinde</t>
  </si>
  <si>
    <t>Valentin-Ickelsamer-Mittelschule Rothenburg o.d.Tauber</t>
  </si>
  <si>
    <t>Rothenburg - Valentin-Ickelsamer-Mittelschule -, Schulverband</t>
  </si>
  <si>
    <t xml:space="preserve">Sachsen b.Ansbach, Gemeinde  </t>
  </si>
  <si>
    <t xml:space="preserve">Schillingsfürst, Mittelschulverband  </t>
  </si>
  <si>
    <t xml:space="preserve">Schnelldorf, Gemeinde  </t>
  </si>
  <si>
    <t xml:space="preserve">Wassertrüdingen - Grundschule -, Schulverband  </t>
  </si>
  <si>
    <t xml:space="preserve">Weidenbach M., Gemeinde  </t>
  </si>
  <si>
    <t xml:space="preserve">Weihenzell - Grundschule -, Schulverband  </t>
  </si>
  <si>
    <t xml:space="preserve">Weiltingen - Grundschule -, Schulverband  </t>
  </si>
  <si>
    <t>Johann-Anton-von-Zehmen-Grundschule Aurach-Elbersroth-Weinberg</t>
  </si>
  <si>
    <t>Aurach-Elbersroth-Weinberg - Grundschule -, Schulverband</t>
  </si>
  <si>
    <t xml:space="preserve">Wieseth - Grundschule -, Schulverband  </t>
  </si>
  <si>
    <t xml:space="preserve">Nennslingen, Schulverband  </t>
  </si>
  <si>
    <t xml:space="preserve">Hahnenkamm, Schulverband  </t>
  </si>
  <si>
    <t xml:space="preserve">Velden, Verwaltungsgemeinschaft  </t>
  </si>
  <si>
    <t xml:space="preserve">Ellingen, Schulverband  </t>
  </si>
  <si>
    <t xml:space="preserve">Aurachtal, Verwaltungsgemeinschaft  </t>
  </si>
  <si>
    <t xml:space="preserve">Baiersdorf, St., Gemeinde  </t>
  </si>
  <si>
    <t xml:space="preserve">Baiersdorf, Schulverband  </t>
  </si>
  <si>
    <t xml:space="preserve">Bubenreuth, Gemeinde  </t>
  </si>
  <si>
    <t>Wassertrüdingen - Betty-Staedtler-Mittelschule -, Schulverband</t>
  </si>
  <si>
    <t xml:space="preserve">Hemhofen, Gemeinde  </t>
  </si>
  <si>
    <t xml:space="preserve">Herzogenaurach, St., Gemeinde  </t>
  </si>
  <si>
    <t xml:space="preserve">Happurg, Gemeinde  </t>
  </si>
  <si>
    <t xml:space="preserve">Höchstadt a.d.Aisch, St., Gemeinde  </t>
  </si>
  <si>
    <t xml:space="preserve">Heßdorf, Gemeinde  </t>
  </si>
  <si>
    <t>Ritter-von-Spix-Schule Mittelschule Höchstadt a.d.Aisch</t>
  </si>
  <si>
    <t xml:space="preserve">Kalchreuth, Gemeinde  </t>
  </si>
  <si>
    <t xml:space="preserve">Möhrendorf, Gemeinde  </t>
  </si>
  <si>
    <t xml:space="preserve">Spardorf, Gemeinde  </t>
  </si>
  <si>
    <t xml:space="preserve">Uttenreuth, Gemeinde  </t>
  </si>
  <si>
    <t xml:space="preserve">Heroldsberg, Gemeinde  </t>
  </si>
  <si>
    <t xml:space="preserve">Henfenfeld, Verwaltungsgemeinschaft  </t>
  </si>
  <si>
    <t xml:space="preserve">Großhabersdorf, Gemeinde  </t>
  </si>
  <si>
    <t xml:space="preserve">Langenzenn, St., Gemeinde  </t>
  </si>
  <si>
    <t xml:space="preserve">Zirndorf, St., Gemeinde  </t>
  </si>
  <si>
    <t xml:space="preserve">Oberasbach, St., Gemeinde  </t>
  </si>
  <si>
    <t xml:space="preserve">Roßtal M., Gemeinde  </t>
  </si>
  <si>
    <t xml:space="preserve">Stein, St., Gemeinde  </t>
  </si>
  <si>
    <t xml:space="preserve">Veitsbronn, Schulverband  </t>
  </si>
  <si>
    <t xml:space="preserve">Alfeld, Gemeinde  </t>
  </si>
  <si>
    <t xml:space="preserve">Altdorf b.Nürnberg, St., Gemeinde  </t>
  </si>
  <si>
    <t xml:space="preserve">Schwaig b.Nürnberg, Gemeinde  </t>
  </si>
  <si>
    <t xml:space="preserve">Burgthann, Gemeinde  </t>
  </si>
  <si>
    <t xml:space="preserve">Diepersdorf-Leinburg - Grundschule -, Schulverband  </t>
  </si>
  <si>
    <t xml:space="preserve">Feucht M., Gemeinde  </t>
  </si>
  <si>
    <t xml:space="preserve">Hersbruck, Schulverband  </t>
  </si>
  <si>
    <t xml:space="preserve">Hersbruck, St., Gemeinde  </t>
  </si>
  <si>
    <t xml:space="preserve">Lauf a.d.Pegnitz, St., Gemeinde  </t>
  </si>
  <si>
    <t xml:space="preserve">Kirchensittenbach, Gemeinde  </t>
  </si>
  <si>
    <t xml:space="preserve">Neuhaus a.d.Pegnitz M., Gemeinde  </t>
  </si>
  <si>
    <t xml:space="preserve">Neunkirchen a.Sand, Gemeinde  </t>
  </si>
  <si>
    <t xml:space="preserve">Ottensoos, Schulverband  </t>
  </si>
  <si>
    <t xml:space="preserve">Pommelsbrunn, Schulverband  </t>
  </si>
  <si>
    <t xml:space="preserve">Schnaittach - Mittelschule -, Schulverband  </t>
  </si>
  <si>
    <t xml:space="preserve">Reichenschwand, Gemeinde  </t>
  </si>
  <si>
    <t xml:space="preserve">Röthenbach a.d.Pegnitz, St., Gemeinde  </t>
  </si>
  <si>
    <t>Grundschule Röthenbach a.d.Pegnitz an der Seespitze</t>
  </si>
  <si>
    <t xml:space="preserve">Rückersdorf, Gemeinde  </t>
  </si>
  <si>
    <t xml:space="preserve">Schnaittach M., Gemeinde  </t>
  </si>
  <si>
    <t xml:space="preserve">Schwarzenbruck, Gemeinde  </t>
  </si>
  <si>
    <t xml:space="preserve">Simmelsdorf, Gemeinde  </t>
  </si>
  <si>
    <t>Gnotzheim - Astrid-Lindgren-Volksschule -, Schulverband</t>
  </si>
  <si>
    <t xml:space="preserve">Winkelhaid-Penzenhofen, Schulverband  </t>
  </si>
  <si>
    <t xml:space="preserve">Altdorf b.Nürnberg, Schulverband  </t>
  </si>
  <si>
    <t>Geschwister-Scholl-Mittelschule Röthenbach a.d.Pegnitz</t>
  </si>
  <si>
    <t>Röthenbach/Pegnitz -Geschwister Scholl-Mittelschule -, Schulverband</t>
  </si>
  <si>
    <t xml:space="preserve">Bad Windsheim - Mittelschule -, Schulverband  </t>
  </si>
  <si>
    <t xml:space="preserve">Bad Windsheim, St., Gemeinde  </t>
  </si>
  <si>
    <t xml:space="preserve">Burghaslach M., Gemeinde  </t>
  </si>
  <si>
    <t>Dachsbach-Gerhardshofen - Grundschule -, Schulverband</t>
  </si>
  <si>
    <t xml:space="preserve">Dietersheim, Gemeinde  </t>
  </si>
  <si>
    <t xml:space="preserve">Emskirchen - Mittelschule -, Schulverband  </t>
  </si>
  <si>
    <t>Lipprichhausen-Gollhofen - Grundschule -, Schulverband</t>
  </si>
  <si>
    <t xml:space="preserve">Neustadt a.d.Aisch, St., Gemeinde  </t>
  </si>
  <si>
    <t xml:space="preserve">Ipsheim M., Gemeinde  </t>
  </si>
  <si>
    <t xml:space="preserve">Markt Bibart M., Gemeinde  </t>
  </si>
  <si>
    <t xml:space="preserve">Obernzenn M., Gemeinde  </t>
  </si>
  <si>
    <t xml:space="preserve">Scheinfeld - Grundschule -, Schulverband  </t>
  </si>
  <si>
    <t xml:space="preserve">Ehegrund-Sugenheim - Grundschule -, Schulverband  </t>
  </si>
  <si>
    <t xml:space="preserve">Muhr a.See - Volksschule -, Schulverband  </t>
  </si>
  <si>
    <t xml:space="preserve">Uffenheim,Verwaltungsgemeinschaft  </t>
  </si>
  <si>
    <t xml:space="preserve">Scheinfeld - Mittelschule -, Schulverband  </t>
  </si>
  <si>
    <t xml:space="preserve">Allersberg M., Gemeinde  </t>
  </si>
  <si>
    <t xml:space="preserve">Hilpoltstein, St., Gemeinde  </t>
  </si>
  <si>
    <t xml:space="preserve">Kammerstein, Gemeinde  </t>
  </si>
  <si>
    <t xml:space="preserve">Wendelstein M., Gemeinde  </t>
  </si>
  <si>
    <t xml:space="preserve">Röttenbach Lkr. Roth, Gemeinde  </t>
  </si>
  <si>
    <t xml:space="preserve">Rohr (Mittelfranken), Gemeinde  </t>
  </si>
  <si>
    <t xml:space="preserve">Schwanstetten M., Gemeinde  </t>
  </si>
  <si>
    <t xml:space="preserve">Alesheim-Emetzheim - Grundschule -, Schulverband  </t>
  </si>
  <si>
    <t xml:space="preserve">Gunzenhausen, St., Gemeinde  </t>
  </si>
  <si>
    <t xml:space="preserve">Stephani-Mittelschule Gunzenhausen, Schulverband  </t>
  </si>
  <si>
    <t xml:space="preserve">Langenaltheim, Gemeinde  </t>
  </si>
  <si>
    <t xml:space="preserve">Pappenheim-Solnhofen - Grundschule -, Schulverband  </t>
  </si>
  <si>
    <t xml:space="preserve">Pfofeld-Theilenhofen, Schulverband  </t>
  </si>
  <si>
    <t xml:space="preserve">Pleinfeld M., Gemeinde  </t>
  </si>
  <si>
    <t xml:space="preserve">Senefelder-Schule Treuchtlingen, Zweckverband  </t>
  </si>
  <si>
    <t xml:space="preserve">Treuchtlingen, St., Gemeinde  </t>
  </si>
  <si>
    <t xml:space="preserve">Weißenburg i.Bay. (Große Kreisstadt ), Gemeinde  </t>
  </si>
  <si>
    <t xml:space="preserve">Weißenburg i.Bay., Schulverband  </t>
  </si>
  <si>
    <t xml:space="preserve">Retzstadt, Gemeinde  </t>
  </si>
  <si>
    <t xml:space="preserve">Himmelstadt, Gemeinde  </t>
  </si>
  <si>
    <t xml:space="preserve">Elsavatal, Schulverband  </t>
  </si>
  <si>
    <t xml:space="preserve">Laufach, Gemeinde  </t>
  </si>
  <si>
    <t xml:space="preserve">Waldaschaff, Schulverband  </t>
  </si>
  <si>
    <t xml:space="preserve">Bad Bocklet M., Gemeinde  </t>
  </si>
  <si>
    <t xml:space="preserve">Mainaschaff, Gemeinde  </t>
  </si>
  <si>
    <t xml:space="preserve">Glattbach, Gemeinde  </t>
  </si>
  <si>
    <t xml:space="preserve">Oberthulba M., Gemeinde  </t>
  </si>
  <si>
    <t xml:space="preserve">Schondra M., Gemeinde  </t>
  </si>
  <si>
    <t>Wildflecken M., Gemeinde</t>
  </si>
  <si>
    <t xml:space="preserve">Euerdorf, Verwaltungsgemeinschaft  </t>
  </si>
  <si>
    <t xml:space="preserve">Elfershausen-Langendorf, Schulverband  </t>
  </si>
  <si>
    <t xml:space="preserve">Nüdlingen, Gemeinde  </t>
  </si>
  <si>
    <t xml:space="preserve">Wiesentheid, Schulverband  </t>
  </si>
  <si>
    <t>Buchbrunn - Grund- und Mittelschule -, Schulverband</t>
  </si>
  <si>
    <t xml:space="preserve">Iphofen, Schulverband  </t>
  </si>
  <si>
    <t xml:space="preserve">Knetzgau, Gemeinde  </t>
  </si>
  <si>
    <t xml:space="preserve">Theres, Verwaltungsgemeinschaft  </t>
  </si>
  <si>
    <t xml:space="preserve">Stadtlauringen M., Gemeinde  </t>
  </si>
  <si>
    <t xml:space="preserve">Bürgstadt M., Gemeinde  </t>
  </si>
  <si>
    <t xml:space="preserve">Faulbach, Schulverband  </t>
  </si>
  <si>
    <t xml:space="preserve">Kleinwallstadt, Verwaltungsgemeinschaft  </t>
  </si>
  <si>
    <t xml:space="preserve">Leidersbach, Gemeinde  </t>
  </si>
  <si>
    <t xml:space="preserve">Sulzbach a.Main M., Gemeinde  </t>
  </si>
  <si>
    <t xml:space="preserve">Eschau M., Gemeinde  </t>
  </si>
  <si>
    <t xml:space="preserve">Großwallstadt, Gemeinde  </t>
  </si>
  <si>
    <t xml:space="preserve">Obernburg a.Main, St., Gemeinde  </t>
  </si>
  <si>
    <t xml:space="preserve">Klingenberg a.Main, St., Gemeinde  </t>
  </si>
  <si>
    <t xml:space="preserve">Alzenau i.UFr., St., Gemeinde  </t>
  </si>
  <si>
    <t xml:space="preserve">Wörth a.Main, St., Gemeinde  </t>
  </si>
  <si>
    <t xml:space="preserve">Karlstein a.Main, Gemeinde  </t>
  </si>
  <si>
    <t xml:space="preserve">Krombach-Geiselbach, Schulverband  </t>
  </si>
  <si>
    <t xml:space="preserve">Goldbach M., Gemeinde  </t>
  </si>
  <si>
    <t xml:space="preserve">Großostheim M., Gemeinde  </t>
  </si>
  <si>
    <t xml:space="preserve">Haibach in Unterfranken, Gemeinde  </t>
  </si>
  <si>
    <t xml:space="preserve">Heigenbrücken, Verwaltungsgemeinschaft  </t>
  </si>
  <si>
    <t xml:space="preserve">Hösbach M., Gemeinde  </t>
  </si>
  <si>
    <t xml:space="preserve">Johannesberg, Gemeinde  </t>
  </si>
  <si>
    <t xml:space="preserve">Kahl a.Main, Gemeinde  </t>
  </si>
  <si>
    <t xml:space="preserve">Großheubach M., Gemeinde  </t>
  </si>
  <si>
    <t xml:space="preserve">Laufach-Sailauf, Schulverband  </t>
  </si>
  <si>
    <t xml:space="preserve">Mespelbrunn, Gemeinde  </t>
  </si>
  <si>
    <t xml:space="preserve">Mömbris M., Gemeinde  </t>
  </si>
  <si>
    <t xml:space="preserve">Bessenbach, Gemeinde  </t>
  </si>
  <si>
    <t xml:space="preserve">Rothenbuch, Gemeinde  </t>
  </si>
  <si>
    <t xml:space="preserve">Sailauf, Gemeinde  </t>
  </si>
  <si>
    <t xml:space="preserve">Schöllkrippen - Grundschule -, Schulverband  </t>
  </si>
  <si>
    <t>Sommerkahl-Blankenbach - Grundschule -, Schulverband</t>
  </si>
  <si>
    <t xml:space="preserve">Stockstadt a.Main M., Gemeinde  </t>
  </si>
  <si>
    <t xml:space="preserve">Weibersbrunn, Gemeinde  </t>
  </si>
  <si>
    <t>Astrid-Lindgren-Grundschule Großostheim-Wenigumstadt</t>
  </si>
  <si>
    <t xml:space="preserve">Kleinheubach, Schulverband  </t>
  </si>
  <si>
    <t xml:space="preserve">Dammbach, Gemeinde  </t>
  </si>
  <si>
    <t>Wilhelm-Emmanuel-von-Ketteler- Grundschule Kleinostheim</t>
  </si>
  <si>
    <t xml:space="preserve">Kleinostheim, Gemeinde  </t>
  </si>
  <si>
    <t xml:space="preserve">Schöllkrippen, Schulverband  </t>
  </si>
  <si>
    <t xml:space="preserve">Burgsinn - Mittelschule -, Schulverband  </t>
  </si>
  <si>
    <t xml:space="preserve">Bad Brückenau, St., Gemeinde  </t>
  </si>
  <si>
    <t xml:space="preserve">Bad Kissingen (Große Kreisstadt ), Gemeinde  </t>
  </si>
  <si>
    <t xml:space="preserve">Bischbrunn, Schulverband  </t>
  </si>
  <si>
    <t xml:space="preserve">Bischofsheim, Schulverband  </t>
  </si>
  <si>
    <t xml:space="preserve">Burglauer, Gemeinde  </t>
  </si>
  <si>
    <t xml:space="preserve">Burkardroth M., Gemeinde  </t>
  </si>
  <si>
    <t xml:space="preserve">Wartmannsroth, Gemeinde  </t>
  </si>
  <si>
    <t xml:space="preserve">Hohenroth, Schulverband  </t>
  </si>
  <si>
    <t xml:space="preserve">Hammelburg, St., Gemeinde  </t>
  </si>
  <si>
    <t>Johannes-Petri-Mittelschule Elfershausen-Langendorf</t>
  </si>
  <si>
    <t xml:space="preserve">Maßbach M., Gemeinde  </t>
  </si>
  <si>
    <t xml:space="preserve">Motten, Gemeinde  </t>
  </si>
  <si>
    <t xml:space="preserve">Münnerstadt, St., Gemeinde  </t>
  </si>
  <si>
    <t>Münnerstadt, Mittelschulverband</t>
  </si>
  <si>
    <t xml:space="preserve">Oberleichtersbach, Gemeinde  </t>
  </si>
  <si>
    <t xml:space="preserve">Oerlenbach, Gemeinde  </t>
  </si>
  <si>
    <t xml:space="preserve">Riedenberg, Gemeinde  </t>
  </si>
  <si>
    <t xml:space="preserve">Bad Königshofen, Stadt  </t>
  </si>
  <si>
    <t xml:space="preserve">Zeitlofs M., Gemeinde  </t>
  </si>
  <si>
    <t xml:space="preserve">Dittelbrunn, Gemeinde  </t>
  </si>
  <si>
    <t xml:space="preserve">Niederwerrn, Gemeinde  </t>
  </si>
  <si>
    <t xml:space="preserve">Poppenhausen, Gemeinde  </t>
  </si>
  <si>
    <t xml:space="preserve">Milzgrund, Schulverband  </t>
  </si>
  <si>
    <t>Karl-Ludwig-von-Guttenberg- Grundschule Bad Neustadt a.d.Saale</t>
  </si>
  <si>
    <t xml:space="preserve">Bad Neustadt a.d.Saale, St., Gemeinde  </t>
  </si>
  <si>
    <t xml:space="preserve">Bastheim, Gemeinde  </t>
  </si>
  <si>
    <t xml:space="preserve">Fladungen, St., Gemeinde  </t>
  </si>
  <si>
    <t xml:space="preserve">Hollstadt-Wollbach, Schulverband  </t>
  </si>
  <si>
    <t xml:space="preserve">Bad Königshofen, Schulverband  </t>
  </si>
  <si>
    <t xml:space="preserve">Untereßfeld - Grundschule -, Schulverband  </t>
  </si>
  <si>
    <t xml:space="preserve">Mellrichstadt - Grundschule -, Schulverband  </t>
  </si>
  <si>
    <t xml:space="preserve">Mellrichstadt - Hauptschule -, Schulverband  </t>
  </si>
  <si>
    <t xml:space="preserve">Nordheim, Schulverband  </t>
  </si>
  <si>
    <t xml:space="preserve">Oberelsbach M., Gemeinde  </t>
  </si>
  <si>
    <t xml:space="preserve">Ostheim v.d.Rhön, Schulverband  </t>
  </si>
  <si>
    <t xml:space="preserve">Saaletal, Schulverband  </t>
  </si>
  <si>
    <t xml:space="preserve">Verbandsschule Salz - Grundschule-  </t>
  </si>
  <si>
    <t xml:space="preserve">Sandberg, Gemeinde  </t>
  </si>
  <si>
    <t xml:space="preserve">Gerbrunn, Gemeinde  </t>
  </si>
  <si>
    <t xml:space="preserve">Margetshöchheim, Schulverband  </t>
  </si>
  <si>
    <t xml:space="preserve">Höchberg M., Gemeinde  </t>
  </si>
  <si>
    <t xml:space="preserve">Waldbüttelbrunn - Grundschule -, Schulverband  </t>
  </si>
  <si>
    <t xml:space="preserve">Dettelbach, St., Gemeinde  </t>
  </si>
  <si>
    <t xml:space="preserve">Volkach, Schulverband  </t>
  </si>
  <si>
    <t xml:space="preserve">Frammersbach, Markt  </t>
  </si>
  <si>
    <t xml:space="preserve">Eußenheim, Gemeinde  </t>
  </si>
  <si>
    <t xml:space="preserve">Burgpreppach M., Gemeinde  </t>
  </si>
  <si>
    <t xml:space="preserve">Ebelsbach - Grundschule -, Schulverband  </t>
  </si>
  <si>
    <t xml:space="preserve">Ebern - Hauptschule -, Schulverband  </t>
  </si>
  <si>
    <t xml:space="preserve">Ebern - Grundschule -, Schulverband  </t>
  </si>
  <si>
    <t xml:space="preserve">Eltmann, St., Gemeinde  </t>
  </si>
  <si>
    <t xml:space="preserve">Haßfurt, St., Gemeinde  </t>
  </si>
  <si>
    <t xml:space="preserve">Schulzentrum Haßfurt, Zweckverband  </t>
  </si>
  <si>
    <t xml:space="preserve">Hofheim, Schulverband  </t>
  </si>
  <si>
    <t xml:space="preserve">Kirchlauter - Grundschule -, Schulverband  </t>
  </si>
  <si>
    <t xml:space="preserve">Königsberg i.Bay., St., Gemeinde  </t>
  </si>
  <si>
    <t xml:space="preserve">Maroldsweisach, Schulverband  </t>
  </si>
  <si>
    <t xml:space="preserve">Rauhenebrach, Gemeinde  </t>
  </si>
  <si>
    <t xml:space="preserve">Oberaurach, Gemeinde  </t>
  </si>
  <si>
    <t xml:space="preserve">Untermerzbach, Gemeinde  </t>
  </si>
  <si>
    <t>Zeil a.Main, St., Gemeinde</t>
  </si>
  <si>
    <t xml:space="preserve">Albertshofen-Mainsondheim, Schulverband  </t>
  </si>
  <si>
    <t xml:space="preserve">Geiselwind, Gemeinde  </t>
  </si>
  <si>
    <t xml:space="preserve">Sulzfeld, Schulverband  </t>
  </si>
  <si>
    <t xml:space="preserve">Kitzingen (Große Kreisstadt ), Gemeinde  </t>
  </si>
  <si>
    <t xml:space="preserve">Kleinlangheim, Schulverband  </t>
  </si>
  <si>
    <t xml:space="preserve">Mainbernheim-Rödelsee, Schulverband  </t>
  </si>
  <si>
    <t xml:space="preserve">Marktbreit - Grundschule -, Schulverband  </t>
  </si>
  <si>
    <t xml:space="preserve">Marktbreit - Mittelschule -, Schulverband  </t>
  </si>
  <si>
    <t xml:space="preserve">Hellmitzheimer Bucht - Grundschule -, Schulverband  </t>
  </si>
  <si>
    <t xml:space="preserve">Martinsheim - Grundschule -, Schulverband  </t>
  </si>
  <si>
    <t xml:space="preserve">Schwarzach a.Main M., Gemeinde  </t>
  </si>
  <si>
    <t xml:space="preserve">Prichsenstadt, St., Gemeinde  </t>
  </si>
  <si>
    <t xml:space="preserve">Sommerach - Grundschule -, Schulverband  </t>
  </si>
  <si>
    <t xml:space="preserve">Willanzheim - Grundschule -, Schulverband  </t>
  </si>
  <si>
    <t xml:space="preserve">Amorbach - Grundschule -, Schulverband  </t>
  </si>
  <si>
    <t xml:space="preserve">Amorbach - Mittelschule -, Schulverband  </t>
  </si>
  <si>
    <t xml:space="preserve">Collenberg, Gemeinde  </t>
  </si>
  <si>
    <t xml:space="preserve">Dorfprozelten, Schulverband  </t>
  </si>
  <si>
    <t xml:space="preserve">Eichenbühl, Gemeinde  </t>
  </si>
  <si>
    <t xml:space="preserve">Elsenfeld M., Gemeinde  </t>
  </si>
  <si>
    <t xml:space="preserve">Erlenbach a.Main, St., Gemeinde  </t>
  </si>
  <si>
    <t>Dr.-Ernst-Hellmut-Vits-Grundschule Erlenbach a.Main</t>
  </si>
  <si>
    <t>Kardinal-Döpfner-Mittelschule Großwallstadt-Niedernberg</t>
  </si>
  <si>
    <t>Kardinal-Döpfner-Volksschule Großwallstadt/Niedernberg – Mittelschule -, Schulverband</t>
  </si>
  <si>
    <t xml:space="preserve">Kirchzell M., Gemeinde  </t>
  </si>
  <si>
    <t xml:space="preserve">Miltenberg, St., Gemeinde  </t>
  </si>
  <si>
    <t xml:space="preserve">Mömlingen, Gemeinde  </t>
  </si>
  <si>
    <t xml:space="preserve">Mönchberg M., Gemeinde  </t>
  </si>
  <si>
    <t xml:space="preserve">Niedernberg, Gemeinde  </t>
  </si>
  <si>
    <t xml:space="preserve">Weilbach M., Gemeinde  </t>
  </si>
  <si>
    <t xml:space="preserve">Arnstein, St., Gemeinde  </t>
  </si>
  <si>
    <t xml:space="preserve">Aura - Grundschule -, Schulverband  </t>
  </si>
  <si>
    <t xml:space="preserve">Erlenbach b.Marktheidenfeld, Gemeinde  </t>
  </si>
  <si>
    <t xml:space="preserve">Frammersbach, Schulverband  </t>
  </si>
  <si>
    <t xml:space="preserve">Gemünden a.Main, St., Gemeinde  </t>
  </si>
  <si>
    <t>Bachgrund in Gössenheim - Grundschule -, Schulverband</t>
  </si>
  <si>
    <t xml:space="preserve">Saaletal-Gräfendorf - Grundschule -, Schulverband  </t>
  </si>
  <si>
    <t xml:space="preserve">Hafenlohr - Grundschule -, Schulverband  </t>
  </si>
  <si>
    <t xml:space="preserve">Karbach, Schulverband  </t>
  </si>
  <si>
    <t xml:space="preserve">Karlstadt, St., Gemeinde  </t>
  </si>
  <si>
    <t xml:space="preserve">Kreuzwertheim - Grundschule -, Schulverband  </t>
  </si>
  <si>
    <t xml:space="preserve">Triefenstein M., Gemeinde  </t>
  </si>
  <si>
    <t xml:space="preserve">Lohr a.Main, St., Gemeinde  </t>
  </si>
  <si>
    <t>Leonhard-Frank-Grundschule Würzburg-Heuchelhof/Rottenbauer</t>
  </si>
  <si>
    <t xml:space="preserve">Marktheidenfeld, St., Gemeinde  </t>
  </si>
  <si>
    <t xml:space="preserve">Partenstein, Gemeinde  </t>
  </si>
  <si>
    <t xml:space="preserve">Rieneck, St., Gemeinde  </t>
  </si>
  <si>
    <t xml:space="preserve">Arnstein-Schwebenried, Schulverband  </t>
  </si>
  <si>
    <t xml:space="preserve">Steinfeld, Gemeinde  </t>
  </si>
  <si>
    <t xml:space="preserve">Thüngen - Grundschule -, Schulverband  </t>
  </si>
  <si>
    <t xml:space="preserve">Urspringen - Grundschule -, Schulverband  </t>
  </si>
  <si>
    <t xml:space="preserve">Wiesthal, Schulverband  </t>
  </si>
  <si>
    <t xml:space="preserve">Zellingen M., Gemeinde  </t>
  </si>
  <si>
    <t xml:space="preserve">Zellingen - Mittelschule -, Schulverband  </t>
  </si>
  <si>
    <t xml:space="preserve">Marktheidenfeld - Mittelschule -, Schulverband  </t>
  </si>
  <si>
    <t xml:space="preserve">Schul- und Sportzentrum Lohr a.Main, Zweckverband  </t>
  </si>
  <si>
    <t xml:space="preserve">Bergrheinfeld, Gemeinde  </t>
  </si>
  <si>
    <t xml:space="preserve">Euerbach, Gemeinde  </t>
  </si>
  <si>
    <t xml:space="preserve">Geldersheim, Gemeinde  </t>
  </si>
  <si>
    <t xml:space="preserve">Gerolzhofen - Grundschule -, Schulverband  </t>
  </si>
  <si>
    <t xml:space="preserve">Gochsheim, Gemeinde  </t>
  </si>
  <si>
    <t xml:space="preserve">Grafenrheinfeld, Gemeinde  </t>
  </si>
  <si>
    <t xml:space="preserve">Grettstadt, Gemeinde  </t>
  </si>
  <si>
    <t xml:space="preserve">Röthlein, Gemeinde  </t>
  </si>
  <si>
    <t xml:space="preserve">Schonungen, Gemeinde  </t>
  </si>
  <si>
    <t xml:space="preserve">Schwanfeld, Schulverband  </t>
  </si>
  <si>
    <t xml:space="preserve">Schwebheim, Gemeinde  </t>
  </si>
  <si>
    <t xml:space="preserve">Sennfeld, Gemeinde  </t>
  </si>
  <si>
    <t xml:space="preserve">Donnersdorf - Grundschule -, Schulverband  </t>
  </si>
  <si>
    <t xml:space="preserve">Üchtelhausen, Gemeinde  </t>
  </si>
  <si>
    <t xml:space="preserve">Kolitzheim, Gemeinde  </t>
  </si>
  <si>
    <t xml:space="preserve">Werneck, Balthasar-Neumann-Schulverband  </t>
  </si>
  <si>
    <t xml:space="preserve">Gerolzhofen - Mittelschule -, Schulverband Main-Steigerwald  </t>
  </si>
  <si>
    <t xml:space="preserve">Wasserlosen, Gemeinde  </t>
  </si>
  <si>
    <t xml:space="preserve">Aub - Grundschule -, Schulverband  </t>
  </si>
  <si>
    <t xml:space="preserve">Bergtheim - Grundschule -, Schulverband  </t>
  </si>
  <si>
    <t xml:space="preserve">Giebelstadt, Verwaltungsgemeinschaft  </t>
  </si>
  <si>
    <t xml:space="preserve">Eibelstadt, Verwaltungsgemeinschaft  </t>
  </si>
  <si>
    <t xml:space="preserve">Eisingen-Waldbrunn - Grundschule -, Schulverband  </t>
  </si>
  <si>
    <t xml:space="preserve">Estenfeld, Gemeinde  </t>
  </si>
  <si>
    <t xml:space="preserve">Gaukönigshofen, Schulverband  </t>
  </si>
  <si>
    <t xml:space="preserve">Giebelstadt M., Gemeinde  </t>
  </si>
  <si>
    <t xml:space="preserve">Güntersleben, Gemeinde  </t>
  </si>
  <si>
    <t xml:space="preserve">Helmstadt, Schulverband  </t>
  </si>
  <si>
    <t xml:space="preserve">Kirchheim (Ufr.), Schulverband  </t>
  </si>
  <si>
    <t xml:space="preserve">Kist, Gemeinde  </t>
  </si>
  <si>
    <t xml:space="preserve">Kürnach - Grundschule -, Schulverband  </t>
  </si>
  <si>
    <t xml:space="preserve">Ochsenfurt, St., Gemeinde  </t>
  </si>
  <si>
    <t xml:space="preserve">Ochsenfurt, Schulverband  </t>
  </si>
  <si>
    <t xml:space="preserve">Randersacker M., Gemeinde  </t>
  </si>
  <si>
    <t>Reichenberg M., Gemeinde</t>
  </si>
  <si>
    <t xml:space="preserve">Rimpar M., Gemeinde  </t>
  </si>
  <si>
    <t xml:space="preserve">Röttingen, Verwaltungsgemeinschaft  </t>
  </si>
  <si>
    <t xml:space="preserve">Rottendorf, Gemeinde  </t>
  </si>
  <si>
    <t xml:space="preserve">Sonderhofen - Grundschule -, Schulverband  </t>
  </si>
  <si>
    <t xml:space="preserve">Theilheim, Gemeinde  </t>
  </si>
  <si>
    <t xml:space="preserve">Thüngersheim, Gemeinde  </t>
  </si>
  <si>
    <t xml:space="preserve">Leinach, Gemeinde  </t>
  </si>
  <si>
    <t xml:space="preserve">Veitshöchheim, Gemeinde  </t>
  </si>
  <si>
    <t xml:space="preserve">Zell a.Main M., Gemeinde  </t>
  </si>
  <si>
    <t xml:space="preserve">Aindling, Markt  </t>
  </si>
  <si>
    <t xml:space="preserve">Pöttmes M., Gemeinde  </t>
  </si>
  <si>
    <t xml:space="preserve">Hollenbach, Schulverband  </t>
  </si>
  <si>
    <t xml:space="preserve">Kühbach - Grund- und Mittelschule -, Schulverband  </t>
  </si>
  <si>
    <t xml:space="preserve">Dasing, Gemeinde  </t>
  </si>
  <si>
    <t xml:space="preserve">Friedberg, St., Gemeinde  </t>
  </si>
  <si>
    <t xml:space="preserve">Merching, Mittelschulverband  </t>
  </si>
  <si>
    <t xml:space="preserve">Holzheim, Am Aschberg, Schulverband  </t>
  </si>
  <si>
    <t xml:space="preserve">Wittislingen, Verwaltungsgemeinschaft  </t>
  </si>
  <si>
    <t xml:space="preserve">Deiningen, Schulverband  </t>
  </si>
  <si>
    <t xml:space="preserve">Wallerstein, Schulverband  </t>
  </si>
  <si>
    <t xml:space="preserve">Buch, Verwaltungsgemeinschaft  </t>
  </si>
  <si>
    <t xml:space="preserve">Nersingen, Gemeinde  </t>
  </si>
  <si>
    <t xml:space="preserve">Pfaffenhofen a.d.Roth, Verwaltungsgemeinschaft  </t>
  </si>
  <si>
    <t xml:space="preserve">Germaringen, Gemeinde  </t>
  </si>
  <si>
    <t xml:space="preserve">Memmingerberg, Schulverband  </t>
  </si>
  <si>
    <t xml:space="preserve">Memmingen, Schulverband  </t>
  </si>
  <si>
    <t xml:space="preserve">Königsbrunn, St., Gemeinde  </t>
  </si>
  <si>
    <t xml:space="preserve">Lindau (Bodensee) (Große Kreisstadt ), Gemeinde  </t>
  </si>
  <si>
    <t xml:space="preserve">Neu-Ulm (Große Kreisstadt ), Gemeinde  </t>
  </si>
  <si>
    <t>Werner-von-Siemens-Grundschule Augsburg-Hochzoll-Nord</t>
  </si>
  <si>
    <t xml:space="preserve">Jengen, Gemeinde  </t>
  </si>
  <si>
    <t xml:space="preserve">Graben, Gemeinde  </t>
  </si>
  <si>
    <t xml:space="preserve">Kempten (Allgäu), Kreisfreie Stadt  </t>
  </si>
  <si>
    <t xml:space="preserve">Bodolz, Gemeinde  </t>
  </si>
  <si>
    <t>Mittelschule Kempten (Allgäu) - Wittelsbacherschule</t>
  </si>
  <si>
    <t xml:space="preserve">Wolfertschwenden, Gemeinde  </t>
  </si>
  <si>
    <t xml:space="preserve">Gersthofen, St., Gemeinde  </t>
  </si>
  <si>
    <t xml:space="preserve">Bächingen a.d.Brenz - Volksschule -, Schulverband  </t>
  </si>
  <si>
    <t>Thierhaupten M., Gemeinde</t>
  </si>
  <si>
    <t xml:space="preserve">Affing, Gemeinde  </t>
  </si>
  <si>
    <t xml:space="preserve">Aichach, St., Gemeinde  </t>
  </si>
  <si>
    <t xml:space="preserve">Aindling, Schulverband  </t>
  </si>
  <si>
    <t xml:space="preserve">Eurasburg - Grundschule -, Schulverband  </t>
  </si>
  <si>
    <t xml:space="preserve">Griesbeckerzell-Obergriesbach, Schulverband  </t>
  </si>
  <si>
    <t xml:space="preserve">Inchenhofen M., Gemeinde  </t>
  </si>
  <si>
    <t xml:space="preserve">Kissing, Gemeinde  </t>
  </si>
  <si>
    <t xml:space="preserve">Mering M., Gemeinde  </t>
  </si>
  <si>
    <t xml:space="preserve">Diedorf, Gemeinde  </t>
  </si>
  <si>
    <t xml:space="preserve">Rehling, Gemeinde  </t>
  </si>
  <si>
    <t xml:space="preserve">Ried, Gemeinde  </t>
  </si>
  <si>
    <t xml:space="preserve">Schiltberg, Gemeinde  </t>
  </si>
  <si>
    <t xml:space="preserve">Sielenbach - Mittelschule -, Schulverband  </t>
  </si>
  <si>
    <t xml:space="preserve">Adelzhausen - Grundschule -, Schulverband  </t>
  </si>
  <si>
    <t xml:space="preserve">Willprechtszell - Grundschule -, Schulverband  </t>
  </si>
  <si>
    <t xml:space="preserve">Untermeitingen - Mittelschule -, Schulverband  </t>
  </si>
  <si>
    <t xml:space="preserve">Adelsried-Bonstetten - Grundschule -, Schulverband  </t>
  </si>
  <si>
    <t xml:space="preserve">Altenmünster, Gemeinde  </t>
  </si>
  <si>
    <t xml:space="preserve">Aystetten, Gemeinde  </t>
  </si>
  <si>
    <t xml:space="preserve">Biberbach M., Gemeinde  </t>
  </si>
  <si>
    <t xml:space="preserve">Bobingen, St., Gemeinde  </t>
  </si>
  <si>
    <t xml:space="preserve">Diedorf, Schulverband  </t>
  </si>
  <si>
    <t xml:space="preserve">Dinkelscherben, Schulverband  </t>
  </si>
  <si>
    <t xml:space="preserve">Emersacker - Grundschule -, Schulverband  </t>
  </si>
  <si>
    <t>Fischach-Langenneufnach - Mittelschule -, Schulverband</t>
  </si>
  <si>
    <t xml:space="preserve">Gablingen, Gemeinde  </t>
  </si>
  <si>
    <t xml:space="preserve">Gessertshausen, Gemeinde  </t>
  </si>
  <si>
    <t xml:space="preserve">Großaitingen, Gemeinde  </t>
  </si>
  <si>
    <t xml:space="preserve">Hiltenfingen-Scherstetten, Schulverband  </t>
  </si>
  <si>
    <t xml:space="preserve">Horgau, Gemeinde  </t>
  </si>
  <si>
    <t xml:space="preserve">Klosterlechfeld, Gemeinde  </t>
  </si>
  <si>
    <t xml:space="preserve">Kutzenhausen, Gemeinde  </t>
  </si>
  <si>
    <t xml:space="preserve">Langerringen, Gemeinde  </t>
  </si>
  <si>
    <t xml:space="preserve">Langweid a.Lech, Gemeinde  </t>
  </si>
  <si>
    <t xml:space="preserve">Meitingen M., Gemeinde  </t>
  </si>
  <si>
    <t xml:space="preserve">Meitingen, Schulverband  </t>
  </si>
  <si>
    <t xml:space="preserve">Neusäß, St., Gemeinde  </t>
  </si>
  <si>
    <t xml:space="preserve">Nordendorf - Grundschule -, Schulverband  </t>
  </si>
  <si>
    <t>Schwabmünchen, Leonhard-Wagner-Mittelschule-, Schulverband</t>
  </si>
  <si>
    <t xml:space="preserve">Schwabmünchen, St., Gemeinde  </t>
  </si>
  <si>
    <t xml:space="preserve">Untermeitingen - Grundschule -, Schulverband  </t>
  </si>
  <si>
    <t xml:space="preserve">Ustersbach - Grundschule -, Schulverband  </t>
  </si>
  <si>
    <t xml:space="preserve">Walkertshofen - Grundschule -, Schulverband  </t>
  </si>
  <si>
    <t xml:space="preserve">Wehringen, Gemeinde  </t>
  </si>
  <si>
    <t xml:space="preserve">Welden, Schulverband  </t>
  </si>
  <si>
    <t xml:space="preserve">Westendorf, Schulverband  </t>
  </si>
  <si>
    <t xml:space="preserve">Zusmarshausen, Schulverband  </t>
  </si>
  <si>
    <t>Gundelfingen a.d.Donau, Mittelschule am Schlachtegg, Schulverband</t>
  </si>
  <si>
    <t xml:space="preserve">Bissingen, Schulverband  </t>
  </si>
  <si>
    <t>Josef-Anton-Schneller-Mittelschule Dillingen a.d.Donau</t>
  </si>
  <si>
    <t xml:space="preserve">Dillingen a.d.Donau (Große Kreisstadt ), Gemeinde  </t>
  </si>
  <si>
    <t xml:space="preserve">Gundelfingen a.d.Donau, St., Gemeinde  </t>
  </si>
  <si>
    <t>Volksschule Haunsheim - Grundschule -, Schulverband</t>
  </si>
  <si>
    <t xml:space="preserve">Höchstädt - Volksschule -, Schulverband  </t>
  </si>
  <si>
    <t xml:space="preserve">Lauingen (Donau), St., Gemeinde  </t>
  </si>
  <si>
    <t xml:space="preserve">Buttenwiesen, Gemeinde  </t>
  </si>
  <si>
    <t>Volksschule Schwenningen - Grundschule -, Schulverband</t>
  </si>
  <si>
    <t xml:space="preserve">Syrgenstein, Verwaltungsgemeinschaft  </t>
  </si>
  <si>
    <t xml:space="preserve">Wertingen - Grundschule -, Schulverband  </t>
  </si>
  <si>
    <t xml:space="preserve">Wittislingen, Schulverband  </t>
  </si>
  <si>
    <t xml:space="preserve">Zusamaltheim - Grundschule -, Schulverband  </t>
  </si>
  <si>
    <t xml:space="preserve">Wertingen - Mittelschule -, Schulverband  </t>
  </si>
  <si>
    <t xml:space="preserve">Balzhausen - Grundschule -, Schulverband  </t>
  </si>
  <si>
    <t xml:space="preserve">Ursberg, Gemeinde  </t>
  </si>
  <si>
    <t xml:space="preserve">Bibertal, Gemeinde  </t>
  </si>
  <si>
    <t xml:space="preserve">Burgau, St., Gemeinde  </t>
  </si>
  <si>
    <t xml:space="preserve">Burgau - Mittelschule -, Schulverband  </t>
  </si>
  <si>
    <t xml:space="preserve">Burtenbach M., Gemeinde  </t>
  </si>
  <si>
    <t xml:space="preserve">Deisenhausen - Grundschule -, Schulverband  </t>
  </si>
  <si>
    <t xml:space="preserve">Dürrlauingen - Grundschule -, Schulverband  </t>
  </si>
  <si>
    <t xml:space="preserve">Günzburg (Große Kreisstadt ), Gemeinde  </t>
  </si>
  <si>
    <t xml:space="preserve">Gundremmingen - Grundschule -, Schulverband  </t>
  </si>
  <si>
    <t xml:space="preserve">Ichenhausen, St., Gemeinde  </t>
  </si>
  <si>
    <t xml:space="preserve">Ichenhausen, Schulverband  </t>
  </si>
  <si>
    <t xml:space="preserve">Jettingen-Scheppach M., Gemeinde  </t>
  </si>
  <si>
    <t xml:space="preserve">Kammeltal, Gemeinde  </t>
  </si>
  <si>
    <t xml:space="preserve">Weißenhorn, St., Gemeinde  </t>
  </si>
  <si>
    <t xml:space="preserve">Kötz, Gemeinde  </t>
  </si>
  <si>
    <t>Krumbach (Schwaben) St., Gemeinde</t>
  </si>
  <si>
    <t xml:space="preserve">Leipheim, St., Gemeinde  </t>
  </si>
  <si>
    <t xml:space="preserve">Münsterhausen M., Gemeinde  </t>
  </si>
  <si>
    <t xml:space="preserve">Neuburg a.d.Kammel M., Gemeinde  </t>
  </si>
  <si>
    <t xml:space="preserve">Offingen, Schulverband  </t>
  </si>
  <si>
    <t xml:space="preserve">Röfingen - Grundschule -, Schulverband  </t>
  </si>
  <si>
    <t xml:space="preserve">Thannhausen, St., Gemeinde  </t>
  </si>
  <si>
    <t xml:space="preserve">Waldstetten - Grundschule -, Schulverband  </t>
  </si>
  <si>
    <t xml:space="preserve">Wasserburg II, Schulverband  </t>
  </si>
  <si>
    <t xml:space="preserve">Ziemetshausen M., Gemeinde  </t>
  </si>
  <si>
    <t xml:space="preserve">Thannhausen, Schulverband  </t>
  </si>
  <si>
    <t xml:space="preserve">Altenstadt (Schwaben), Markt  </t>
  </si>
  <si>
    <t xml:space="preserve">Illertissen, St., Gemeinde  </t>
  </si>
  <si>
    <t xml:space="preserve">Bellenberg, Gemeinde  </t>
  </si>
  <si>
    <t xml:space="preserve">Holzheim, Gemeinde  </t>
  </si>
  <si>
    <t xml:space="preserve">Vöhringen, St., Gemeinde  </t>
  </si>
  <si>
    <t xml:space="preserve">Kellmünz a.d.Iller M., Gemeinde  </t>
  </si>
  <si>
    <t xml:space="preserve">Elchingen, Gemeinde  </t>
  </si>
  <si>
    <t xml:space="preserve">Roggenburg, Gemeinde  </t>
  </si>
  <si>
    <t xml:space="preserve">Senden, St., Gemeinde  </t>
  </si>
  <si>
    <t xml:space="preserve">Weißenhorn - Mittelschule -, Schulverband  </t>
  </si>
  <si>
    <t xml:space="preserve">Dinkelscherben, Markt  </t>
  </si>
  <si>
    <t xml:space="preserve">Laubenberg - Grundschule -, Schulverband  </t>
  </si>
  <si>
    <t xml:space="preserve">Heimenkirch M., Gemeinde  </t>
  </si>
  <si>
    <t xml:space="preserve">Hergensweiler, Gemeinde  </t>
  </si>
  <si>
    <t xml:space="preserve">Lindenberg i.Allgäu, St., Gemeinde  </t>
  </si>
  <si>
    <t xml:space="preserve">Lindenberg, Schulverband  </t>
  </si>
  <si>
    <t xml:space="preserve">Nonnenhorn, Gemeinde  </t>
  </si>
  <si>
    <t xml:space="preserve">Oberreute, Gemeinde  </t>
  </si>
  <si>
    <t xml:space="preserve">Opfenbach, Gemeinde  </t>
  </si>
  <si>
    <t xml:space="preserve">Röthenbach (Allgäu), Gemeinde  </t>
  </si>
  <si>
    <t xml:space="preserve">Scheidegg M., Gemeinde  </t>
  </si>
  <si>
    <t xml:space="preserve">Stiefenhofen, Gemeinde  </t>
  </si>
  <si>
    <t xml:space="preserve">Wasserburg (Bodensee), Gemeinde  </t>
  </si>
  <si>
    <t xml:space="preserve">Weiler-Simmerberg M., Gemeinde  </t>
  </si>
  <si>
    <t xml:space="preserve">Sigmarszell-Weißensberg, Schulverband  </t>
  </si>
  <si>
    <t xml:space="preserve">Hergatz, Gemeinde  </t>
  </si>
  <si>
    <t>Aitrang-Ruderatshofen - Grundschule -, Schulverband</t>
  </si>
  <si>
    <t xml:space="preserve">Biessenhofen, Gemeinde  </t>
  </si>
  <si>
    <t xml:space="preserve">Biessenhofen - Mittelschule -, Schulverband  </t>
  </si>
  <si>
    <t xml:space="preserve">Bidingen, Gemeinde  </t>
  </si>
  <si>
    <t xml:space="preserve">Buchloe - Mittelschule -, Schulverband  </t>
  </si>
  <si>
    <t xml:space="preserve">Eisenberg - Grundschule -, Schulverband  </t>
  </si>
  <si>
    <t xml:space="preserve">Friesenried - Mittelschule -, Schulverband  </t>
  </si>
  <si>
    <t xml:space="preserve">Asbach-Bäumenheim - Mittelschule -, Schulverband  </t>
  </si>
  <si>
    <t xml:space="preserve">Füssen St., Gemeinde  </t>
  </si>
  <si>
    <t xml:space="preserve">Germaringen, Schulverband  </t>
  </si>
  <si>
    <t xml:space="preserve">Irsee M., Gemeinde  </t>
  </si>
  <si>
    <t xml:space="preserve">Lechbruck am See, Gemeinde  </t>
  </si>
  <si>
    <t xml:space="preserve">Lengenwang, Gemeinde  </t>
  </si>
  <si>
    <t xml:space="preserve">Leuterschach-Wald - Grundschule -, Schulverband  </t>
  </si>
  <si>
    <t xml:space="preserve">Marktoberdorf - Mittelschule -, Schulverband  </t>
  </si>
  <si>
    <t xml:space="preserve">Marktoberdorf, St., Gemeinde  </t>
  </si>
  <si>
    <t xml:space="preserve">Mauerstetten, Gemeinde  </t>
  </si>
  <si>
    <t xml:space="preserve">Nesselwang M., Gemeinde  </t>
  </si>
  <si>
    <t xml:space="preserve">Obergünzburg, Schulverband  </t>
  </si>
  <si>
    <t xml:space="preserve">Pforzen - Grundschule -, Schulverband  </t>
  </si>
  <si>
    <t xml:space="preserve">Pfronten, Gemeinde  </t>
  </si>
  <si>
    <t xml:space="preserve">Ronsberg M., Gemeinde  </t>
  </si>
  <si>
    <t xml:space="preserve">Roßhaupten, Gemeinde  </t>
  </si>
  <si>
    <t xml:space="preserve">Roßhaupten, Schulverband  </t>
  </si>
  <si>
    <t xml:space="preserve">Harburg (Schwaben), St., Gemeinde  </t>
  </si>
  <si>
    <t xml:space="preserve">Seeg - Grundschule -, Schulverband  </t>
  </si>
  <si>
    <t xml:space="preserve">Stötten a.Auerberg, Gemeinde  </t>
  </si>
  <si>
    <t xml:space="preserve">Monheim - Mittelschule -, Schulverband  </t>
  </si>
  <si>
    <t xml:space="preserve">Halblech, Gemeinde  </t>
  </si>
  <si>
    <t xml:space="preserve">Unterthingau, Schulverband  </t>
  </si>
  <si>
    <t xml:space="preserve">Wemding, Schulverband  </t>
  </si>
  <si>
    <t xml:space="preserve">Waal M., Gemeinde  </t>
  </si>
  <si>
    <t xml:space="preserve">Stöttwang-Westendorf - Grundschule -, Schulverband  </t>
  </si>
  <si>
    <t xml:space="preserve">Pfronten - Hauptschule -, Schulverband  </t>
  </si>
  <si>
    <t xml:space="preserve">Oettingen i.Bayern, Schulverband  </t>
  </si>
  <si>
    <t xml:space="preserve">Babenhausen - Grundschule -, Schulverband  </t>
  </si>
  <si>
    <t xml:space="preserve">Babenhausen, Schulverband  </t>
  </si>
  <si>
    <t xml:space="preserve">Bad Wörishofen, St., Gemeinde  </t>
  </si>
  <si>
    <t xml:space="preserve">Benningen-Lachen, Schulverband  </t>
  </si>
  <si>
    <t xml:space="preserve">Boos-Niederrieden - Grundschule -, Schulverband  </t>
  </si>
  <si>
    <t xml:space="preserve">Buxheim in Schwaben, Gemeinde  </t>
  </si>
  <si>
    <t xml:space="preserve">Dirlewang, Schulverband  </t>
  </si>
  <si>
    <t xml:space="preserve">Egg a.d.Günz - Grundschule -, Schulverband  </t>
  </si>
  <si>
    <t xml:space="preserve">Erkheim - Mittelschule -, Schulverband  </t>
  </si>
  <si>
    <t xml:space="preserve">Ettringen, Schulverband  </t>
  </si>
  <si>
    <t xml:space="preserve">Bad Grönenbach, Schulverband  </t>
  </si>
  <si>
    <t xml:space="preserve">Heimertingen - Grundschule -, Schulverband  </t>
  </si>
  <si>
    <t xml:space="preserve">Kirchheim in Schwaben, Schulverband  </t>
  </si>
  <si>
    <t xml:space="preserve">Illerbeuren - Grundschule I -, Schulverband  </t>
  </si>
  <si>
    <t xml:space="preserve">Legau, Schulverband  </t>
  </si>
  <si>
    <t xml:space="preserve">Markt Rettenbach M., Gemeinde  </t>
  </si>
  <si>
    <t xml:space="preserve">Markt Wald M., Gemeinde  </t>
  </si>
  <si>
    <t xml:space="preserve">Mindelheim - Mittelschule -, Schulverband  </t>
  </si>
  <si>
    <t xml:space="preserve">Ottobeuren, Verwaltungsgemeinschaft  </t>
  </si>
  <si>
    <t xml:space="preserve">Pfaffenhausen, Schulverband  </t>
  </si>
  <si>
    <t xml:space="preserve">Sontheim, Gemeinde  </t>
  </si>
  <si>
    <t xml:space="preserve">Türkheim M., Gemeinde  </t>
  </si>
  <si>
    <t xml:space="preserve">Türkheim, Schulverband  </t>
  </si>
  <si>
    <t xml:space="preserve">Tussenhausen M., Gemeinde  </t>
  </si>
  <si>
    <t xml:space="preserve">Westerheim, Gemeinde  </t>
  </si>
  <si>
    <t xml:space="preserve">Wiedergeltingen - Grundschule -, Schulverband  </t>
  </si>
  <si>
    <t xml:space="preserve">Woringen - Grundschule -, Schulverband  </t>
  </si>
  <si>
    <t xml:space="preserve">Kettershausen, Gemeinde  </t>
  </si>
  <si>
    <t xml:space="preserve">Alerheim - Grundschule -, Schulverband  </t>
  </si>
  <si>
    <t xml:space="preserve">Amerdingen - Grundschule -, Schulverband  </t>
  </si>
  <si>
    <t xml:space="preserve">Donauwörth (Große Kreisstadt ), Gemeinde  </t>
  </si>
  <si>
    <t>Donauwörth - Mittelschule (Ludwig-Auer-Schule) -, Schulverband</t>
  </si>
  <si>
    <t xml:space="preserve">Fremdingen, Schulverband  </t>
  </si>
  <si>
    <t xml:space="preserve">Fünfstetten-Gosheim - Grundschule -, Schulverband  </t>
  </si>
  <si>
    <t xml:space="preserve">Hainsfarth, Gemeinde  </t>
  </si>
  <si>
    <t xml:space="preserve">Harburg (Schwaben) - Mittelschule -, Schulverband  </t>
  </si>
  <si>
    <t xml:space="preserve">Holzheim - Grundschule I -, Schulverband  </t>
  </si>
  <si>
    <t xml:space="preserve">Kaisheim M., Gemeinde  </t>
  </si>
  <si>
    <t xml:space="preserve">Nördlingen (Große Kreisstadt ), Gemeinde  </t>
  </si>
  <si>
    <t xml:space="preserve">Marktoffingen - Grundschule -, Schulverband  </t>
  </si>
  <si>
    <t xml:space="preserve">Marxheim, Gemeinde  </t>
  </si>
  <si>
    <t xml:space="preserve">Megesheim - Grundschule -, Schulverband  </t>
  </si>
  <si>
    <t xml:space="preserve">Oy-Mittelberg, Gemeinde  </t>
  </si>
  <si>
    <t xml:space="preserve">Mertingen, Gemeinde  </t>
  </si>
  <si>
    <t xml:space="preserve">Mönchsdeggingen, Schulverband  </t>
  </si>
  <si>
    <t>Kleinerdlingen-Ederheim - Grundschule -, Schulverband</t>
  </si>
  <si>
    <t xml:space="preserve">Oberndorf a.Lech, Gemeinde  </t>
  </si>
  <si>
    <t xml:space="preserve">Rain - Grundschule -, Schulverband  </t>
  </si>
  <si>
    <t xml:space="preserve">Rain - Mittelschule -, Schulverband  </t>
  </si>
  <si>
    <t xml:space="preserve">Reimlingen - Grundschule -, Schulverband  </t>
  </si>
  <si>
    <t xml:space="preserve">Tagmersheim - Grundschule -, Schulverband  </t>
  </si>
  <si>
    <t xml:space="preserve">Tapfheim, Gemeinde  </t>
  </si>
  <si>
    <t xml:space="preserve">Wolferstadt - Otting, Schulverband  </t>
  </si>
  <si>
    <t xml:space="preserve">Durach, Gemeinde  </t>
  </si>
  <si>
    <t xml:space="preserve">Bad Hindelang M., Gemeinde  </t>
  </si>
  <si>
    <t xml:space="preserve">Altusried M., Gemeinde  </t>
  </si>
  <si>
    <t xml:space="preserve">Betzigau, Gemeinde  </t>
  </si>
  <si>
    <t xml:space="preserve">Blaichach-Burgberg, Schulverband  </t>
  </si>
  <si>
    <t xml:space="preserve">Buchenberg M., Gemeinde  </t>
  </si>
  <si>
    <t xml:space="preserve">Burgberg i.Allgäu, Gemeinde  </t>
  </si>
  <si>
    <t xml:space="preserve">Dietmannsried, Schulverband  </t>
  </si>
  <si>
    <t xml:space="preserve">Fischen i.Allgäu - Ofterschwang, Schulverband  </t>
  </si>
  <si>
    <t xml:space="preserve">Haldenwang, Gemeinde  </t>
  </si>
  <si>
    <t xml:space="preserve">Immenstadt i.Allgäu, St., Gemeinde  </t>
  </si>
  <si>
    <t xml:space="preserve">Lauben, Gemeinde  </t>
  </si>
  <si>
    <t xml:space="preserve">Waltenhofen, Gemeinde  </t>
  </si>
  <si>
    <t xml:space="preserve">Missen-Wilhams, Gemeinde  </t>
  </si>
  <si>
    <t xml:space="preserve">Oberstaufen, Schulverband  </t>
  </si>
  <si>
    <t xml:space="preserve">Oberstdorf M., Gemeinde  </t>
  </si>
  <si>
    <t xml:space="preserve">Oberstdorf, Schulverband  </t>
  </si>
  <si>
    <t xml:space="preserve">Dietmannsried, Gemeinde  </t>
  </si>
  <si>
    <t xml:space="preserve">Blaichach, Gemeinde  </t>
  </si>
  <si>
    <t xml:space="preserve">Rettenberg, Gemeinde  </t>
  </si>
  <si>
    <t xml:space="preserve">Sulzberg M., Gemeinde  </t>
  </si>
  <si>
    <t xml:space="preserve">Weitnau M., Gemeinde  </t>
  </si>
  <si>
    <t xml:space="preserve">Wertach M., Gemeinde  </t>
  </si>
  <si>
    <t xml:space="preserve">Wiggensbach M., Gemeinde  </t>
  </si>
  <si>
    <t xml:space="preserve">Wildpoldsried, Gemeinde  </t>
  </si>
  <si>
    <t>Städt. Wirtschaftswissenschaftl. Gymnasium Bayreuth</t>
  </si>
  <si>
    <t xml:space="preserve">Bayerische Landschulheime, Zweckverband  </t>
  </si>
  <si>
    <t>Landschulheim Schloß Ising am Chiemsee des Zweckverbands Bayer. Landschulheime - Gymnasium</t>
  </si>
  <si>
    <t>Landschulheim Kempfenhausen des Zweckverbandes Bayerische Landschulheime - Gymnasium -</t>
  </si>
  <si>
    <t>Städtische Peter-Vischer-Schule Nürnberg -Gymnasium-</t>
  </si>
  <si>
    <t xml:space="preserve">Gymnasium und Realschule Ottobeuren, Zweckverband  </t>
  </si>
  <si>
    <t>Steigerwald-Landschulheim Wiesentheid des Zweckverbands Bayer. Landschulheime - Gymnasium</t>
  </si>
  <si>
    <t>Städtische Bertolt-Brecht-Schule Nürnberg -Gymnasium-</t>
  </si>
  <si>
    <t>Maria-Ward-Gymnasium Altötting der Maria-Ward-Schulstiftung Passau</t>
  </si>
  <si>
    <t xml:space="preserve">Maria-Ward-Schulstiftung Passau  </t>
  </si>
  <si>
    <t>Dr.-Johanna-Decker-Gymnasium Amberg der Schulstiftung der Diözese Regensburg</t>
  </si>
  <si>
    <t>Maria-Ward-Schule Mädchengymnasium der Maria-Ward-Stiftung Aschaffenburg</t>
  </si>
  <si>
    <t xml:space="preserve">Maria-Ward-Stiftung Aschaffenburg  </t>
  </si>
  <si>
    <t>Maria-Ward-Gymnasium Augsburg d. Schulwerks d. Diözese Augsburg</t>
  </si>
  <si>
    <t>A.B. von Stettensches Institut Augsburg -Gymnasium-</t>
  </si>
  <si>
    <t>A. B. von Stettensche Stiftungen</t>
  </si>
  <si>
    <t>Theresianum Bamberg - Spätberufenengymnasium der Caritas-Schulen gGmbH</t>
  </si>
  <si>
    <t>Marianum Buxheim Gymnasium des Schulwerks der Diözese Augsburg</t>
  </si>
  <si>
    <t>St.-Bonaventura-Gymnasium Dillingen des Schulwerks der Diözese Augsburg</t>
  </si>
  <si>
    <t xml:space="preserve">Benediktinerabtei Ettal  </t>
  </si>
  <si>
    <t>Österr. und süddt. Provinz der Oblaten des Hl. Franz von Sales, Eichstätt</t>
  </si>
  <si>
    <t xml:space="preserve">Maristenschulstiftung Fürstenzell  </t>
  </si>
  <si>
    <t>Erzbischöfliches St.-Irmengard-Gymnasium Garmisch-Partenkirchen</t>
  </si>
  <si>
    <t>Gymnasium Maria Stern Augsburg des Schulwerks der Diözese Augsburg</t>
  </si>
  <si>
    <t>Maria-Ward-Gymnasium Günzburg d. Schulwerks d. Diözese Augsburg</t>
  </si>
  <si>
    <t>Erzbischöfliches St.-Ursula-Gymnasium Schloss Hohenburg Lenggries</t>
  </si>
  <si>
    <t>Kolleg der Schulbrüder Illertissen - Gymnasium - des Schulwerks der Diözese Augsburg</t>
  </si>
  <si>
    <t>Gnadenthal-Gymnasium Ingolstadt der Diözese Eichstätt</t>
  </si>
  <si>
    <t>Marien-Gymnasium Kaufbeuren d. Schulwerks d. Diözese Augsburg</t>
  </si>
  <si>
    <t>Gymnasium der Schulstiftung Seligenthal in Landshut</t>
  </si>
  <si>
    <t xml:space="preserve">Benediktinerabtei Metten  </t>
  </si>
  <si>
    <t>Erzbischöfliches Maria-Ward-Gymnasium Nymphenburg, München</t>
  </si>
  <si>
    <t>Nymphenburger Gymnasium München des Schulvereins Ernst Adam e.V.</t>
  </si>
  <si>
    <t xml:space="preserve">Schulverein Ernst Adam e.V., München  </t>
  </si>
  <si>
    <t>Kleines privates Lehrinstitut Derksen München -Gymnasium-</t>
  </si>
  <si>
    <t>Kleines privates Lehrinstitut Derksen, Neuspr. Gymnasium mit hum. Zweig, gemeinn. GmbH</t>
  </si>
  <si>
    <t xml:space="preserve">Benediktinerabtei Münsterschwarzach  </t>
  </si>
  <si>
    <t>Schloss Neubeuern - Gymnasium Internatsschule für Mädchen und Jungen</t>
  </si>
  <si>
    <t xml:space="preserve">Stiftung Landerziehungsheim, Neubeuern  </t>
  </si>
  <si>
    <t>St.-Gotthard-Gymnasium der Benediktiner Niederaltaich</t>
  </si>
  <si>
    <t xml:space="preserve">Benediktinerabtei Niederalteich  </t>
  </si>
  <si>
    <t>Wilhelm-Löhe-Schule Nürnberg Evang. kooperative Gesamtschule -Gymnasium-</t>
  </si>
  <si>
    <t xml:space="preserve">Diözese Passau  </t>
  </si>
  <si>
    <t>Auersperg-Gymnasium d.Maria-Ward-Schulst. Passau Freudenhain, Mus. und wirtschaftswiss. Gymnasium</t>
  </si>
  <si>
    <t>St. Marien-Gymnasium der Schulstiftung der Diözese Regensburg</t>
  </si>
  <si>
    <t>Gymnasium d. Regensburger Domspatzen,Musisch.Gym., Naturw.-techn.Gym., Tr.:Stiftung Reg. Domspatzen</t>
  </si>
  <si>
    <t>Max-Rill-Gymnasium Schloss Reichersbeuern des Max-Rill-Gymnasium Schloss Reichersbeuern e.V.</t>
  </si>
  <si>
    <t xml:space="preserve">Max-Rill-Gymnasium Schloss Reichersbeuern e.V.  </t>
  </si>
  <si>
    <t xml:space="preserve">Benediktinerabtei Braunau in Rohr/Niederbayern  </t>
  </si>
  <si>
    <t>Rhabanus-Maurus-Gymnasium Sankt Ottilien des Schulwerks der Diözese Augsburg</t>
  </si>
  <si>
    <t>Jüdisches Gymnasium München in Trägerschaft der Israelitischen Kultusgemeinde München u.Oberbayern</t>
  </si>
  <si>
    <t>Schule Schloss Stein, Staatl.anerk. neusprachl. u. wirtschaftswiss.Gymnasium,Int. f. Jungen u.Mädchen</t>
  </si>
  <si>
    <t xml:space="preserve">Schule Schloß Stein e.V.  </t>
  </si>
  <si>
    <t>Christian-von-Bomhard-Schule Uffenheim Evangelische Heimschule - Gymnasium -</t>
  </si>
  <si>
    <t xml:space="preserve">Benediktinerabtei Schäftlarn  </t>
  </si>
  <si>
    <t>Ernst-Reisinger-Schule Schondorf, st. anerk. Gymn. m. neusprachl., wirtschafts- u. sozialwiss. Zweig</t>
  </si>
  <si>
    <t>Ringeisen-Gymnasium der St. Josefskongregation Ursberg</t>
  </si>
  <si>
    <t>Mutterhaus der Franziskanerinnen der St.-Josefs-Kongregation, Ursberg/Schwaben</t>
  </si>
  <si>
    <t>St.-Thomas-Gymnasium Wettenhausen d. Schulwerks d. Diözese Augsburg</t>
  </si>
  <si>
    <t>St.-Ursula-Schule der Ursulinen Würzburg - Gymnasium -</t>
  </si>
  <si>
    <t xml:space="preserve">Ursulinenkloster Würzburg  </t>
  </si>
  <si>
    <t>Theodosius-Florentini-Schule, Gymnasium der Kreuzschwestern Gemünden</t>
  </si>
  <si>
    <t>Kongregation der Schwestern vom Hl. Kreuz, Gemünden am Main</t>
  </si>
  <si>
    <t>Isar-Gymnasium München - Schule in freier Trägerschaft -</t>
  </si>
  <si>
    <t xml:space="preserve">Isar-Gymnasium München, Gemeinnützige GmbH  </t>
  </si>
  <si>
    <t>Günter-Stöhr-Gymnasium im St. Anna Schulverbund, Icking</t>
  </si>
  <si>
    <t>Gymnasium Huber München - Schule in freier Trägerschaft -</t>
  </si>
  <si>
    <t xml:space="preserve">Privatgymnasium Huber, Gemeinnützige GmbH  </t>
  </si>
  <si>
    <t>Privates staatlich anerkanntes neuhof pro Gymnasium München der neuhof Bildungswerk gGmbH</t>
  </si>
  <si>
    <t xml:space="preserve">Privatgymnasium Holzkirchen GmbH, München  </t>
  </si>
  <si>
    <t>Dag-Hammarskjöld-Gymnasium, Evangelisches Gymnasium Würzburg</t>
  </si>
  <si>
    <t>Evangelisches Gymnasium Würzburg gemeinnützige GmbH</t>
  </si>
  <si>
    <t>KISSori-Gymnasium Bad Kissingen Priv. naturwiss. -techn. Gymnasium der KISSori-Lernzentrum gGmbH</t>
  </si>
  <si>
    <t>Priv. wirtschafts- und sozialwiss. SABEL Gymnasium Nürnberg, staatlich genehmigt</t>
  </si>
  <si>
    <t>Privates Jules Verne Gymnasium der Jules Verne Campus gGmbH in München</t>
  </si>
  <si>
    <t>Jenaplan-Gymnasium Nürnberg der Jenaplan-Gymnasium Nürnberg gemeinnützige eG</t>
  </si>
  <si>
    <t xml:space="preserve">Jenaplan-Gymnasium Nürnberg e.G. </t>
  </si>
  <si>
    <t>Montessori-Schule Gut Biberkor Gymnasium Berg-Höhenrain</t>
  </si>
  <si>
    <t>Privates staatlich genehmigtes neuhof neo Gymnasium München der neuhof Bildungswerk gGmbH</t>
  </si>
  <si>
    <t>Julius-Lohmann-Gymnasium Schondorf, staatl.gen. (wirtschafts- u. sozialwiss. Ausbildungsrichtung)</t>
  </si>
  <si>
    <t>SIS Swiss International School Ingolstadt - Gymnasium in Trägerschaft der SIS gem.GmbH</t>
  </si>
  <si>
    <t>Mindeltal-Gymnasium Jettingen-Scheppach der Vision Privatschulen gGmbH</t>
  </si>
  <si>
    <t xml:space="preserve">Vision Privatschulen gGmbH  </t>
  </si>
  <si>
    <t>Privates Gymnasium des Private Oberlandschulen e.V. Weilheim</t>
  </si>
  <si>
    <t>Privates evangelisches Lukas-Gymnasium der Lukas-Schulen gGmbH München</t>
  </si>
  <si>
    <t>SIS Swiss International School Regensburg, Priv. Gymnasium der SIS gemeinn. GmbH</t>
  </si>
  <si>
    <t xml:space="preserve">Amorbach, St., Gemeinde  </t>
  </si>
  <si>
    <t>weiterführende Schulen im westlichen Teil des Landkreises Starnberg, Zweckverband</t>
  </si>
  <si>
    <t>Staatliche weiterführende Schulen im Südosten des Landkreises München, Zweckverband</t>
  </si>
  <si>
    <t>Staatliches Gymnasium Pullach i.Isartal, Zweckverband</t>
  </si>
  <si>
    <t>Herzog-Christian-August-Gymnasium Sulzbach-Rosenberg</t>
  </si>
  <si>
    <t xml:space="preserve">Gymnasium Türkheim, Zweckverband  </t>
  </si>
  <si>
    <t>Staatliches Gymnasium Garching b.München, Zweckverband</t>
  </si>
  <si>
    <t xml:space="preserve">Staatliches Gymnasium Unterhaching, Zweckverband  </t>
  </si>
  <si>
    <t xml:space="preserve">Ernst-Mach-Gymnasium Haar, Zweckverband  </t>
  </si>
  <si>
    <t>Geschwister-Scholl-Gymnasium Röthenbach a.d.Pegnitz</t>
  </si>
  <si>
    <t xml:space="preserve">Staatliches Gymnasium Oberhaching, Zweckverband  </t>
  </si>
  <si>
    <t xml:space="preserve">Staatliches Gymnasium im Würmtal, Zweckverband  </t>
  </si>
  <si>
    <t>Staatliche weiterführende Schulen in Unterschleißheim, Zweckverband</t>
  </si>
  <si>
    <t>Carl-Spitzweg-Gymnasium Unterpfaffenhofen in Germering</t>
  </si>
  <si>
    <t>Staatliche weiterführende Schulen im Osten des Landkreises München, Zweckverband</t>
  </si>
  <si>
    <t xml:space="preserve">Zweckverband Gymnasium Gaimersheim  </t>
  </si>
  <si>
    <t>Hotelfachschule Pegnitz, Fachsch. d. Landkreises Bayreuth für das Hotel- und Gaststättengewerbe</t>
  </si>
  <si>
    <t>Fachschule für das Hotel- und Gaststättengewerbe des Zweckverb. Berufl. Schulen Bad Wörishofen</t>
  </si>
  <si>
    <t>Fachschule f. Heilerziehungspflege u. -pflegehilfe Markt Indersdorf d. Franziskuswerk Schönbrunn</t>
  </si>
  <si>
    <t>Fachschule f. Heilerziehungspflege u. -pflegehilfe der Stiftung St.Johannes in Neuburg a.d.Donau</t>
  </si>
  <si>
    <t>Fachschule f.d. Hotel- u. Gaststättengewerbe Bad Reichenhall d. Steigenb. Hotelfachschule GmbH</t>
  </si>
  <si>
    <t xml:space="preserve">Steigenberger Hotelfachschule GmbH  </t>
  </si>
  <si>
    <t>Fachschule für das Hotel- u.Gaststättengewerbe des Vereins Bayer. Akad. f. Außenwirtschaft in München</t>
  </si>
  <si>
    <t xml:space="preserve">Bayer. Akademie für Außenwirtschaft e.V.  </t>
  </si>
  <si>
    <t>Fachschule für Heilerziehungspflege der Franziskuswerk Schönbrunn gGmbH in München</t>
  </si>
  <si>
    <t>Fachschule für Heilerziehungspflege Wolfratshausen der bfz gemeinnützige GmbH</t>
  </si>
  <si>
    <t>Priv. Fachschule f. Heilerziehungspflege u. -hilfe Altenhohenau d.Caritasv.d.Erzdiöz.Mü.u.Freis.</t>
  </si>
  <si>
    <t>Priv. Fachschule f.Heilerziehungspflege Passau d.berufl.Fortbildungszentren d. Bayer. Wirtschaft</t>
  </si>
  <si>
    <t>Priv. Fachschule f. Heilerziehungspflegehilfe Passau d.ber.Fortbildungszentren d.Bayer.Wirtsch.</t>
  </si>
  <si>
    <t>Priv. Fachschule für Heilerziehungspflege des Kuratorium Wohnen im Alter Pfarrkirchen</t>
  </si>
  <si>
    <t>Fachschule für Heilerziehungspflegehilfe in Pfarrkirchen des KWA Kuratorium Wohnen im Alter</t>
  </si>
  <si>
    <t>Priv. Fachschule für Heilerziehungspflege u.-pflegehilfe Abensberg</t>
  </si>
  <si>
    <t>Johannes-Grande-Schule, Fachschule für Heilerziehungspflege- u. -pflegehilfe Straubing</t>
  </si>
  <si>
    <t xml:space="preserve">Barmherzige Brüder gemeinn. Behindertenhilfe GmbH  </t>
  </si>
  <si>
    <t>Fachschule für Heilerziehungspflege der bfz Weiden gemeinnützige GmbH in Weiden</t>
  </si>
  <si>
    <t>Fachschule für Heilerziehungspflegehilfe der bfz Weiden gemeinn. GmbH in Weiden</t>
  </si>
  <si>
    <t>Fachschule f. Heilerziehungspflege d. Barmherzigen Brüder gemeinn. Behindertenhilfe GmbH Reichenbach</t>
  </si>
  <si>
    <t>Priv.Techn.Lehranstalt Eckert gGmbH Fachschule für das Hotel- und Gaststättengewerbe in Regenstauf</t>
  </si>
  <si>
    <t>Regens-Wagner-Schule Neumarkt, Staatl.anerk. priv. Fachschule f. Heilerziehungspflege u.-pflegehilfe</t>
  </si>
  <si>
    <t>Priv. Fachschule für Heilerziehungspflege St. Benedikt in Marktredwitz</t>
  </si>
  <si>
    <t>Fachschule für Heilerziehungspflegehilfe Coburg d. Gemeinn. Gesellschaft für soziale Dienste - DAA -</t>
  </si>
  <si>
    <t>Fachschule f. Heilerziehungspflege Bayreuth der Gemeinn. Gesellch. f. soziale Dienste - DAA - mbH</t>
  </si>
  <si>
    <t>Fachschule f. Heilerziehungspflegehilfe Bayreuth d. Gemeinn.Gesellschaft f. soz.Dienste - DAA - mbH</t>
  </si>
  <si>
    <t>Fachschule f. Heilerziehungspflege Bamberg d. Berufl.Fortbildungszentren d.Bay.Wirtschaft (bfz)</t>
  </si>
  <si>
    <t>Fachschule f.Heilerziehungspflegehilfe Bamberg d. Berufl.Fortbildungszentr. d. Bayer.Wirtschaft</t>
  </si>
  <si>
    <t>Fachschule für Heilerziehungspflege Coburg der Gemeinn. Gesellsch. f. soziale Dienste - DAA - mbH</t>
  </si>
  <si>
    <t>Fachschule f.Heilerziehungspflege Fürth d.Berufl. Fortbildungszentren d.Bay.Wirtschaft (bfz) gGmbH</t>
  </si>
  <si>
    <t>Fachschule f. Heilerziehungspflegehilfe Fürth d.Berufl.Fortbildungszentren d.Bay.Wirtschaft(bfz)</t>
  </si>
  <si>
    <t>Fachschule für Heilerziehungspflege Ebenried der Rummelsberger Dienste f.Menschen gemeinn. GmbH</t>
  </si>
  <si>
    <t>Augustinus-Schule, Fachschule für Heilerziehungspflege Gremsdorf</t>
  </si>
  <si>
    <t>Fachschule f.Heilerziehungspflegehilfe Ebenried d. Rummelsberger Dienste f.Menschen gemeinn. GmbH</t>
  </si>
  <si>
    <t>Augustinus-Schule, Fachschule für Heilerziehungspflegehilfe Gremsdorf</t>
  </si>
  <si>
    <t>Private Fachschule für Heilerziehungspflege Schweinfurt</t>
  </si>
  <si>
    <t>Private Fachschule für Heilerziehungspflege der Caritas-Schulen gGmbH in Münnerstadt</t>
  </si>
  <si>
    <t>Fachschule für Heilerziehungspflege der bfz GmbH in Aschaffenburg</t>
  </si>
  <si>
    <t>Dr.Maria-Probst-Schule, Fachsch. f. Heilerziehungspflege u.-pflegehilfe Würzburg</t>
  </si>
  <si>
    <t xml:space="preserve">Robert-Kümmert-Akademie gGmbH  </t>
  </si>
  <si>
    <t>Fachschule f. Heilerziehungspflege- hilfe d. bfz GmbH in Aschaffenburg</t>
  </si>
  <si>
    <t>Fachschule für Heilerziehungspflege Kempten (Allgäu) der Kath. Jugendfürsorge</t>
  </si>
  <si>
    <t>Fachschule für Heilerziehungspflege Memmingen der Berufl. Fortbildungszentren der Bayer. Wirtschaft</t>
  </si>
  <si>
    <t>Fachschule f. Heilerziehungspflegehilfe Memmingen der Berufl. Fortbildungszentren d. Bayer. Wirtsch.</t>
  </si>
  <si>
    <t>Fachsch.f.Heilerziehungspflege u. -pflegehilfe d. Kath. Jugendfürs. d. Diöz.Augsburg i. Dürrlauingen</t>
  </si>
  <si>
    <t>Fachschule für Heilerziehungspflege u.-pflegehilfe Ursberg des Dominikus-Ringeisen-Werkes</t>
  </si>
  <si>
    <t>Fachschule für Heilerziehungspflege u.-pflegehilfe d. Kath. Jugendfürsorge der Diözese Augsburg e.V.</t>
  </si>
  <si>
    <t>Fachschule für Heilerziehungspflegehilfe Wolfratshausen der bfz gemeinnützige GmbH</t>
  </si>
  <si>
    <t>Luise-Kiesselbach-Fachschule für Heilerziehungspflege München</t>
  </si>
  <si>
    <t>Fachschule f. Heilerziehungspflege Tegernheim d. Barmh. Brüder Reichenbach</t>
  </si>
  <si>
    <t>Fachschule für Heilerziehungspflege des Berufsbildungszentrums Erbendorf e.V.</t>
  </si>
  <si>
    <t>Fachschule für Heilerziehungspflege d. gemeinn. Gesellschaft f. Soziale Dienste Nürnberg</t>
  </si>
  <si>
    <t>Staatliche Fachschule für das Hotel- und Gaststättengewerbe Bad Kissingen</t>
  </si>
  <si>
    <t xml:space="preserve">Bamberg, Landkreis  </t>
  </si>
  <si>
    <t>Zweckverband der Land- und Alpwirtschaftsschule Immenstadt</t>
  </si>
  <si>
    <t>Berufsfachschule des Landkreises Garmisch-Partenk. für kaufm. Assistenten in Garmisch-Partenkirchen</t>
  </si>
  <si>
    <t>Kommunale Berufsfachschule für kaufm. Assistenten Straubing</t>
  </si>
  <si>
    <t>Berufsfachschule f.informations- u.telekomm.techn. Berufe d.Lkr.Deggendorf,Plattling</t>
  </si>
  <si>
    <t>Städt. Berufsfachschule für informations- und telekommunikationstechnische Berufe Würzburg</t>
  </si>
  <si>
    <t>Städt. Berufsfachschule für kaufm. Assistenten Würzburg</t>
  </si>
  <si>
    <t>Berufsfachschule für kaufm. Assistenten Obernburg a.Main des Landkreises Miltenberg</t>
  </si>
  <si>
    <t>Berufsfachschule für Bürokommunikation des Priv. Wirtschaftsschule Oberland e.V. in Weilheim</t>
  </si>
  <si>
    <t>Priv. Berufsfachschule für Euromanagement-Ass. München der Bayer. Akademie für Außenwirtschaft</t>
  </si>
  <si>
    <t>Private Berufsfachschule für kaufm. Assistenten Dr. Kalscheuer Rosenheim</t>
  </si>
  <si>
    <t>Private SABEL Berufsfachschule für kaufmännische Assistenten München, staatlich anerkannt</t>
  </si>
  <si>
    <t>Private SABEL Berufsfachschule für kaufmännische Assistenten Schongau, staatlich anerkannt</t>
  </si>
  <si>
    <t>Priv. Berufsfachschule für informations- und telekommunikationstechnische Berufe Passau</t>
  </si>
  <si>
    <t>Berufsfachschule für Euro-Management-Assistenten Nürnberg</t>
  </si>
  <si>
    <t>Berufsfachschule f. Büroberufe für Blinde und hochgradig Sehbehind. der Blindenanstalt Nürnberg</t>
  </si>
  <si>
    <t>Berufsfachschule für Bürowirtschaft im Berufl. Schulzentrum zur sonderpäd. Förderung in Nürnberg</t>
  </si>
  <si>
    <t>Priv.Berufsfachschule für Euro-Management- Assistent/in in Aschaffenburg</t>
  </si>
  <si>
    <t>Berufsfachschule für Informatik und Wirtschaft der Private Berufsfachschule IFB GmbH Rosenheim</t>
  </si>
  <si>
    <t>Berufsfachschule z. sonderpäd.Förd. f. Bürokräfte, Förderschwerp. körp.u.mot. Entwickl. in München</t>
  </si>
  <si>
    <t>Staatl. Berufsfachschule für informations- und telekommunikationstechnische Berufe Wiesau</t>
  </si>
  <si>
    <t>Staatl. Berufsfachschule für informations- und telekommunikationstechnische Berufe Aschaffenburg</t>
  </si>
  <si>
    <t>Staatl. Fachschule für Wirtschaftsinformatik Wiesau</t>
  </si>
  <si>
    <t>Münchenkolleg - Städt. Institut zur Erlangung der Hochschulreife am Anton-Fingerle-Bildungszentrum</t>
  </si>
  <si>
    <t>Hermann-Kesten-Kolleg Nürnberg Städt. Institut zur Erlangung der Hochschulreife</t>
  </si>
  <si>
    <t>Theresianum Bamberg - Kolleg der Caritas-Schulen gGmbH</t>
  </si>
  <si>
    <t>Kath. Fachschule für Dorfhelferinnen und Dorfhelfer Neuburg a.d.Donau</t>
  </si>
  <si>
    <t>Katholische Dorfhelferinnen und Betriebshelfer in Bayern GmbH, Landshut</t>
  </si>
  <si>
    <t>Fachschule für Agrarwirtschaft, Ökologischer Landbau, Weilheim i.OB</t>
  </si>
  <si>
    <t>Zweckverband Landwirtschaftsschule Kempten im Allgäu</t>
  </si>
  <si>
    <t>Staatliche Technikerschule für Agrarwirtschaft Landsberg a.Lech Fachrichtung Landbau</t>
  </si>
  <si>
    <t>Staatliche Technikerschule für Agrarwirtschaft Triesdorf Fachrichtung Landbau</t>
  </si>
  <si>
    <t>Staatl. Fachschule für Agrarwirtschaft Landshut-Schönbrunn Fachrichtung ökologischer Land</t>
  </si>
  <si>
    <t>Staatl. Technikerschule für Agrarwirtsch. Kaufbeuren, Fachricht. Hauswirtschaft u. Ernährung</t>
  </si>
  <si>
    <t>Staatl. Fachschule für Agrarwirtschaft Kempten Fachrichtung Milchwirtschaft und Molkereiwesen</t>
  </si>
  <si>
    <t>Milchwirtschaftlicher Verein Bayern e. V.</t>
  </si>
  <si>
    <t>Staatl. Fachschule für Agrarwirtschaft Fürth Fachrichtung Gartenbau Fachgebiet Gemüsebau</t>
  </si>
  <si>
    <t>Staatl. Fachschule für Agrarwirtschaft Landshut, Fachricht. Gartenbau, Garten- u. Landschaftsbau</t>
  </si>
  <si>
    <t>Staatl. Fachschule für Agrarwirtschaft Triesdorf Fachrichtung Milchwirtschaftl. Laborwesen</t>
  </si>
  <si>
    <t xml:space="preserve">Milchwirtschaftlicher Verein Franken  </t>
  </si>
  <si>
    <t>Staatl.Technikerschule f.Agrarwirtsch. Veitshöchh. Fachricht. Garten-, Landschafts- und Weinbau</t>
  </si>
  <si>
    <t>Staatl. Technikerschule f. Agrarwirtschaft Kempten Fachrichtung Milchwirtschaft und Molkereiwesen</t>
  </si>
  <si>
    <t>Staatl. Bayerische Technikerschule für Waldwirtschaft Lohr a.Main</t>
  </si>
  <si>
    <t xml:space="preserve">Realschule Auerbach i.d.OPf., Zweckverband  </t>
  </si>
  <si>
    <t>Agnes-Bernauer-Schule der Stadt Augsburg, Realschule für Mädchen</t>
  </si>
  <si>
    <t>Sebastian-Lotzer-Realschule Städt. Realschule Memmingen</t>
  </si>
  <si>
    <t>Städtische Peter-Vischer-Schule Nürnberg -Realschule-</t>
  </si>
  <si>
    <t>Städtische Bertolt-Brecht-Schule Nürnberg - Realschule -</t>
  </si>
  <si>
    <t>Mädchenrealschule Marienburg, Abenberg der Diözese Eichstätt</t>
  </si>
  <si>
    <t>Angela-Fraundorfer-Realschule der Franziskanerinnen Aiterhofen</t>
  </si>
  <si>
    <t>Maria-Ward-Realschule Altötting der Maria-Ward-Schulstiftung Passau</t>
  </si>
  <si>
    <t>Dr.-Johanna-Decker-Realschule Amberg der Schulstiftung der Diözese Regensburg</t>
  </si>
  <si>
    <t>Theresia-Gerhardinger-Realschule der Diözese Würzburg Amorbach</t>
  </si>
  <si>
    <t>Maria-Ward-Schule Aschaffenburg, Mädchenrealschule der Maria-Ward-Stiftung Aschaffenburg</t>
  </si>
  <si>
    <t>Mädchenrealschule St.Ursula Augsburg des Schulwerks der Diözese Augsburg</t>
  </si>
  <si>
    <t>Maria-Ward-Realschule Augsburg d. Schulwerks d. Diözese Augsburg</t>
  </si>
  <si>
    <t>A.B. von Stettensches Institut Augsburg Realschule für Mädchen</t>
  </si>
  <si>
    <t>Maria-Ward-Realschule Burghausen der Maria-Ward-Schulstiftung Passau</t>
  </si>
  <si>
    <t>Maristen-Realschule Cham der Schulstiftung der Diözese Regensburg</t>
  </si>
  <si>
    <t>Gerhardinger-Realschule Cham der Schulstiftung der Diözese Regensburg</t>
  </si>
  <si>
    <t>Realschule Deggendorf der Maria-Ward-Schulstiftung Passau</t>
  </si>
  <si>
    <t>Liebfrauenschule Dießen Mädchenrealschule des Schulwerks der Diözese Augsburg</t>
  </si>
  <si>
    <t>St. Bonaventura-Realschule Dillingen des Schulwerks der Diözese Augsburg</t>
  </si>
  <si>
    <t>Realschule Heilig Kreuz Donauwörth des Schulwerks der Diözese Augsburg</t>
  </si>
  <si>
    <t>Erzbischöfliche Mädchenrealschule Heilig Blut Erding</t>
  </si>
  <si>
    <t>Erzbischöfliche Mädchenrealschule Franz von Assisi Freilassing</t>
  </si>
  <si>
    <t>Erzbischöfliche St.-Irmengard-Realschule Garmisch-Partenkirchen</t>
  </si>
  <si>
    <t>Jacob-Ellrod-Realschule Evang. Ganztagsschule Gefrees</t>
  </si>
  <si>
    <t xml:space="preserve">Evang. Erziehungsstiftung Gefrees  </t>
  </si>
  <si>
    <t>Theodosius-Florentini-Schule, Realschule der Kreuzschwestern Gemünden</t>
  </si>
  <si>
    <t>Realschule Maria Stern Augsburg des Schulwerks der Diözese Augsburg</t>
  </si>
  <si>
    <t>Maria-Ward-Realschule Günzburg des Schulwerks der Diözese Augsburg</t>
  </si>
  <si>
    <t>Johannes-von-La Salle-Realschule Illertissen des Schulwerks der Diözese Augsburg</t>
  </si>
  <si>
    <t>Mädchenrealschule Maria Stern Immenstadt des Schulwerks der Diözese Augsburg</t>
  </si>
  <si>
    <t>Erzbischöfliche Realschule Vinzenz von Paul Markt Indersdorf</t>
  </si>
  <si>
    <t>Gnadenthal-Mädchenrealschule Ingolstadt der Diözese Eichstätt</t>
  </si>
  <si>
    <t>Marien-Realschule Kaufbeuren d. Schulwerks d. Diözese Augsburg</t>
  </si>
  <si>
    <t>Private Realschule Gut Warnberg der begemann gemeinnützige GmbH in München</t>
  </si>
  <si>
    <t xml:space="preserve">Begemann gemeinnützige GmbH  </t>
  </si>
  <si>
    <t>Maria-Ward-Schule Kempten Mädchenrealschule d. Schulwerks d.Diözese Augsburg</t>
  </si>
  <si>
    <t>Erzbischöfliche St.-Ursula-Mädchenrealschule Schloss Hohenburg Lenggries</t>
  </si>
  <si>
    <t>Nardini-Realschule der Schulstiftung d. Diözese Regensburg in Mallersdorf-Pfaffenberg</t>
  </si>
  <si>
    <t>Leo Weismantel-Realschule Priv. Realschule d. Realschulver. Marktbreit e.V.</t>
  </si>
  <si>
    <t xml:space="preserve">Realschulverein Marktbreit e.V.  </t>
  </si>
  <si>
    <t>Maria-Ward-Realschule Mindelheim des Schulwerks der Diözese Augsburg</t>
  </si>
  <si>
    <t>Maristenkolleg Mindelheim - Realschule - des Schulwerks der Diözese Augsburg</t>
  </si>
  <si>
    <t>Erzbischöfliche Maria-Ward-Realschule Nymphenburg, München</t>
  </si>
  <si>
    <t>Erzbischöfliche Theresia-Gerhardinger- Mädchenrealschule München-Au</t>
  </si>
  <si>
    <t>Maria-Ward-Schule Neuburg a.d.Donau, Mädchenrealschule d. Schulw. d. Diözese Augsburg</t>
  </si>
  <si>
    <t>Priv. staatl. anerk. Realschule Krauß, Priv. Schulen Krauß e.V., Aschaffenburg</t>
  </si>
  <si>
    <t>Private Schulen Krauß e. V.</t>
  </si>
  <si>
    <t>Columba-Neef-Realschule der Benediktinerinnen der Anbetung Neustift</t>
  </si>
  <si>
    <t>Realschule der Dominikanerinnen St. Maria a.d.Isar, Niederviehbach</t>
  </si>
  <si>
    <t>Dominikanerinnenkloster St. Maria a.d. Isar, Niederviehbach</t>
  </si>
  <si>
    <t>Realschule Maria Stern Nördlingen des Schulwerks der Diözese Augsburg</t>
  </si>
  <si>
    <t>Private staatlich anerkannte neuhof pro Realschule München der neuhof Bildungswerk gGmbH</t>
  </si>
  <si>
    <t>Realschule Oberroning der Schulstiftung d. Diözese Regensburg in Rottenburg</t>
  </si>
  <si>
    <t>Evangelische Realschule Ortenburg der Evang. Erziehungsstiftung</t>
  </si>
  <si>
    <t xml:space="preserve">Evang. Erziehungsstiftung Ortenburg  </t>
  </si>
  <si>
    <t>Private staatlich anerkannte Tilly-Realschule Ingolstadt</t>
  </si>
  <si>
    <t>Private Schulen von Dr. Limmer – Prof. Appelt GmbH</t>
  </si>
  <si>
    <t>Erzbischöfliche Pater-Rupert-Mayer-Realschule Pullach</t>
  </si>
  <si>
    <t>Mädchenrealschule der Armen Schulschwestern von Unserer Lieben Frau Regensburg-Niedermünster</t>
  </si>
  <si>
    <t>St. Marien-Realschule der Schulstiftung der Diözese Regensburg</t>
  </si>
  <si>
    <t>Mädchenrealschule St. Anna Riedenburg der Schulstiftung der Diözese Regensburg</t>
  </si>
  <si>
    <t>Priv. staatl. anerkannte Realschule Schloß Schwarzenberg</t>
  </si>
  <si>
    <t>Edith-Stein-Realschule Schillingsfürst der Erzdiözese Bamberg</t>
  </si>
  <si>
    <t>Erzbischöfliche Realschule St. Immaculata Schlehdorf</t>
  </si>
  <si>
    <t>Maria-Ward-Schule Schrobenhausen des Schulwerks der Diözese Augsburg</t>
  </si>
  <si>
    <t>Erzbischöfliche Maria-Ward-Mädchenrealschule Traunstein-Sparz</t>
  </si>
  <si>
    <t>Staatlich anerkannte Herder-Realschule Pielenhofen des Herder-Schulvereins e.V.Kallmünz</t>
  </si>
  <si>
    <t xml:space="preserve">Herder-Schulverein e.V., Kallmünz  </t>
  </si>
  <si>
    <t>Benedictus-Realschule Tutzing des Schulwerks der Diözese Augsburg</t>
  </si>
  <si>
    <t>Christian-von-Bomhard-Schule Evang. Heimschule Uffenheim -Realschule-</t>
  </si>
  <si>
    <t>Provinzmutterhaus der Franziskanerinnen, Dillingen Provinz Bamberg</t>
  </si>
  <si>
    <t>Mädchenrealschule der Zisterzienserinnen Waldsassen</t>
  </si>
  <si>
    <t xml:space="preserve">Zisterzienserinnenabtei Waldsassen  </t>
  </si>
  <si>
    <t>Maria-Ward-Realschule Wallerstein des Schulwerks der Diözese Augsburg</t>
  </si>
  <si>
    <t>Erzbischöfliche Theresia-Gerhardinger-Realschule Weichs</t>
  </si>
  <si>
    <t>Private staatlich anerkannte Pestalozzi Realschule München der Offenes Bildungshaus gemeinn. GmbH</t>
  </si>
  <si>
    <t xml:space="preserve">offenes Bildungshaus München  </t>
  </si>
  <si>
    <t>Maria-Ward-Schule Würzburg Mädchenrealschule der Maria-Ward-Stiftung</t>
  </si>
  <si>
    <t>St.-Ursula-Schule der Ursulinen Würzburg -Mädchenrealschule-</t>
  </si>
  <si>
    <t>Private staatlich anerkannte Pelzl-Realschule Schweinfurt</t>
  </si>
  <si>
    <t>Gemeinnütziger Schulverein e.V., O.Pelzl, Schweinfurt</t>
  </si>
  <si>
    <t>Private staatl. anerkannte Lukas-Realschule der Lukas-Schulen gGmbH München</t>
  </si>
  <si>
    <t xml:space="preserve">Isar-Realschule München Gemeinnützige GmbH  </t>
  </si>
  <si>
    <t>CJD Christophorusschule Berchtesgaden Staatl. anerk. Realschule in Schönau</t>
  </si>
  <si>
    <t>Staatlich anerkannte Sabel Realschule München I der Stiftung Sabel Schulen</t>
  </si>
  <si>
    <t>Nymphenburger Realschule München des Schulvereins Ernst Adam e.V.</t>
  </si>
  <si>
    <t xml:space="preserve">Private Realschule Huber Gemeinnützige GmbH  </t>
  </si>
  <si>
    <t>Staatlich anerkannte Sabel Realschule Nürnberg I der Sabel Schulen Nürnberg gGmbH</t>
  </si>
  <si>
    <t>Coelestin-Maier-Realschule Schweiklberg in Vilshofen</t>
  </si>
  <si>
    <t xml:space="preserve">Benediktinerabtei Schweiklberg  </t>
  </si>
  <si>
    <t>Private Realschule des Bildungswerks Marktbreit e.V.</t>
  </si>
  <si>
    <t xml:space="preserve">Bildungswerk Marktbreit e.V.  </t>
  </si>
  <si>
    <t>Staatlich genehmigte Sabel Realschule Nürnberg II der Sabel Schulen Nürnberg gGmbH</t>
  </si>
  <si>
    <t>Staatlich genehmigte Sabel Realschule München II der Stiftung Sabel Schulen</t>
  </si>
  <si>
    <t>Adolf-Reichwein-Schule Nürnberg -Private Realschule-</t>
  </si>
  <si>
    <t xml:space="preserve">Adolf-Reichwein-Schulverein e.V., Nürnberg  </t>
  </si>
  <si>
    <t>Private staatlich genehmigte neuhof neo Realschule München der neuhof Bildungswerk gGmbH</t>
  </si>
  <si>
    <t>Staatl.genehmigte DBBC-Privatschule - Realschule - Diakon.Institut f. Bildung u.Soziales, Bad Aibling</t>
  </si>
  <si>
    <t>Staatl. gen. Innovative Realschule München der Innovative Schulen München gemeinn. GmbH</t>
  </si>
  <si>
    <t xml:space="preserve">Innovative Schulen München gemeinnützige GmbH  </t>
  </si>
  <si>
    <t>Johann-Turmair-Realschule Staatliche Realschule Abensberg</t>
  </si>
  <si>
    <t>Wittelsbacher-Realschule Staatliche Realschule Aichach</t>
  </si>
  <si>
    <t>Herzog-Ludwig-Realschule Staatliche Realschule Altötting</t>
  </si>
  <si>
    <t>Walter-Mohr-Realschule Staatl. Realschule Traunreut</t>
  </si>
  <si>
    <t>Bertolt-Brecht-Realschule Staatl. Realschule Augsburg I</t>
  </si>
  <si>
    <t>Heinrich-von-Buz-Realschule Staatliche Realschule Augsburg II</t>
  </si>
  <si>
    <t>Wilhelm-Leibl-Schule Staatliche Realschule Bad Aibling</t>
  </si>
  <si>
    <t>Werner-von-Siemens-Realschule Staatl. Realschule Bad Neustadt a.d.Saale</t>
  </si>
  <si>
    <t>Alexander-von-Humboldt-Realschule Staatliche Realschule Bayreuth I</t>
  </si>
  <si>
    <t>Johannes-Kepler-Realschule Staatliche Realschule Bayreuth II</t>
  </si>
  <si>
    <t>Altmühltal-Realschule Staatliche Realschule Beilngries</t>
  </si>
  <si>
    <t>Realschule am Kreuzberg Staatliche Realschule Burglengenfeld</t>
  </si>
  <si>
    <t>Herzog-Tassilo-Realschule Staatliche Realschule Dingolfing</t>
  </si>
  <si>
    <t>Dr.-Ernst-Schmidt-Realschule Staatliche Realschule Ebern</t>
  </si>
  <si>
    <t>Dr.-Wintrich-Schule Staatliche Realschule Ebersberg</t>
  </si>
  <si>
    <t>Herzog-Tassilo-Realschule Staatliche Realschule Erding</t>
  </si>
  <si>
    <t>Werner-von-Siemens-Realschule Staatliche Realschule Erlangen I</t>
  </si>
  <si>
    <t>Johann-Georg-von-Soldner-Schule Staatl. Realschule Feuchtwangen</t>
  </si>
  <si>
    <t>Georg-Hartmann-Realschule Staatliche Realschule Forchheim</t>
  </si>
  <si>
    <t>Realschule im Rupertiwinkel, Staatliche Realschule für Knaben Freilassing</t>
  </si>
  <si>
    <t>Karl-Meichelbeck-Realschule Staatl. Realschule Freising</t>
  </si>
  <si>
    <t>Konradin-Realschule - Staatl. Realschule Friedberg -</t>
  </si>
  <si>
    <t>Ferdinand-von-Miller-Schule Staatliche Realschule Fürstenfeldbruck</t>
  </si>
  <si>
    <t>Leopold-Ullstein-Realschule - Staatliche Realschule Fürth -</t>
  </si>
  <si>
    <t>Johann-Jakob-Herkomer-Schule Staatliche Realschule Füssen</t>
  </si>
  <si>
    <t xml:space="preserve">Staatliche Würmtal-Realschule, Zweckverband  </t>
  </si>
  <si>
    <t>Ludwig-Derleth-Realschule Staatliche Realschule Gerolzhofen</t>
  </si>
  <si>
    <t>Ritter-Wirnt-Schule Staatliche Realschule Gräfenberg</t>
  </si>
  <si>
    <t>Dr.-Auguste-Kirchner-Realschule Staatliche Realschule Haßfurt</t>
  </si>
  <si>
    <t>Johann-Riederer-Schule Staatliche Realschule Hauzenberg</t>
  </si>
  <si>
    <t>Markgraf-Georg-Friedrich-Realschule Staatliche Realschule Heilsbronn</t>
  </si>
  <si>
    <t>Johannes-Scharrer-Realschule Staatliche Realschule Hersbruck</t>
  </si>
  <si>
    <t>Joh.-Georg-August-Wirth-Realschule Staatliche Realschule Hof</t>
  </si>
  <si>
    <t>Jacob-Curio-Realschule Staatliche Realschule Hofheim</t>
  </si>
  <si>
    <t>Freiherr-von-Ickstatt-Schule Staatliche Realschule Ingolstadt I</t>
  </si>
  <si>
    <t>Johann-Rudolph-Glauber-Schule Staatliche Realschule Karlstadt</t>
  </si>
  <si>
    <t>Sophie-La-Roche-Realschule Staatl. Realschule Kaufbeuren</t>
  </si>
  <si>
    <t>Staatliche Realschule Kemnath Realschule am Tor zur Oberpfalz</t>
  </si>
  <si>
    <t>Realschule an der Salzstraße Staatliche Realschule Kempten</t>
  </si>
  <si>
    <t>Via-Claudia-Realschule Staatliche Realschule Königsbrunn</t>
  </si>
  <si>
    <t>Dr.-Karl-Grünewald-Schule Staatliche Realschule Bad Königshofen i.Gr.</t>
  </si>
  <si>
    <t>Staatliche Realschule Bad Kötzting - Realschule der Pfingstrittstadt</t>
  </si>
  <si>
    <t>Maximilian-von-Welsch-Schule Staatliche Realschule Kronach I</t>
  </si>
  <si>
    <t>Carl-von-Linde-Schule Staatliche Realschule Kulmbach</t>
  </si>
  <si>
    <t>Johann-Winklhofer-Realschule Staatliche Realschule Landsberg</t>
  </si>
  <si>
    <t>Oskar-Sembach-Realschule Staatl. Realschule Lauf a.d.Pegnitz</t>
  </si>
  <si>
    <t>Staatliche Realschule Lauingen Donau-Realschule Lauingen</t>
  </si>
  <si>
    <t>Dominik-Brunner-Realschule Staatliche Realschule Poing</t>
  </si>
  <si>
    <t>Realschule Tegernseer Tal, Staatliche Realschule Gmund a.Tegernsee</t>
  </si>
  <si>
    <t>Fichtelgebirgsrealschule Staatliche Realschule Marktredwitz</t>
  </si>
  <si>
    <t>Dr.-Max-Josef-Metzger-Schule Staatl. Realschule Meitingen</t>
  </si>
  <si>
    <t>Ignaz-Reder-Realschule Staatliche Realschule Mellrichstadt</t>
  </si>
  <si>
    <t xml:space="preserve">Mellrichstadt, St., Gemeinde  </t>
  </si>
  <si>
    <t>Gunetzrhainer-Schule Staatliche Realschule Miesbach</t>
  </si>
  <si>
    <t>Johannes-Hartung-Realschule Staatliche Realschule Miltenberg</t>
  </si>
  <si>
    <t>Staatl. Realschule Röthenbach a.d.Pegnitz Realschule am Fränkischen Dünenweg</t>
  </si>
  <si>
    <t>Hans-Maier-Realschule Staatliche Realschule Ichenhausen</t>
  </si>
  <si>
    <t>Paul-Winter-Schule Staatliche Realschule für Knaben Neuburg a.d.Donau</t>
  </si>
  <si>
    <t>Gregor-von-Scherr-Schule Staatliche Realschule Neunburg vorm Wald</t>
  </si>
  <si>
    <t>Dietrich-Bonhoeffer-Schule Staatliche Realschule Neustadt a.d.Aisch</t>
  </si>
  <si>
    <t>Lobkowitz-Realschule Staatliche Realschule Neustadt a.d.Waldnaab</t>
  </si>
  <si>
    <t>Christoph-Probst-Realschule Staatliche Realschule Neu-Ulm</t>
  </si>
  <si>
    <t>Main-Limes-Realschule Staatliche Realschule Obernburg</t>
  </si>
  <si>
    <t>Realschule am Maindreieck Staatliche Realschule Ochsenfurt</t>
  </si>
  <si>
    <t>Landgraf-Leuchtenberg-Realschule Staatl. Realschule Osterhofen</t>
  </si>
  <si>
    <t>Edith-Stein-Realschule Staatliche Realschule Parsberg</t>
  </si>
  <si>
    <t>Heinrich-Campendonk-Realschule Staatliche Realschule Penzberg</t>
  </si>
  <si>
    <t>Georg-Hipp-Realschule Staatliche Realschule Pfaffenhofen a.d.Ilm</t>
  </si>
  <si>
    <t>Conrad-Graf-Preysing-Realschule Staatliche Realschule Plattling</t>
  </si>
  <si>
    <t>Siegfried-von-Vegesack-Realschule Staatliche Realschule Regen</t>
  </si>
  <si>
    <t>Realschule am Judenstein Staatliche Realschule Regensburg I</t>
  </si>
  <si>
    <t>Albert-Schweitzer-Realschule Staatl. Realschule Regensburg II</t>
  </si>
  <si>
    <t>Markgraf-Friedrich-Schule Staatliche Realschule Rehau</t>
  </si>
  <si>
    <t>Johann-Simon-Mayr-Schule Staatliche Realschule Riedenburg</t>
  </si>
  <si>
    <t>Konrad-Adenauer-Schule Staatliche Realschule Roding</t>
  </si>
  <si>
    <t>Johann-Rieder-Realschule Staatliche Realschule Rosenheim</t>
  </si>
  <si>
    <t>Wilhelm-von-Stieber-Realschule Staatliche Realschule Roth</t>
  </si>
  <si>
    <t>Oskar-von-Miller-Realschule Staatliche Realschule Rothenburg o.d.Tauber</t>
  </si>
  <si>
    <t>Wolfgang-Kubelka-Realschule Staatliche Realschule für Knaben Schondorf a. Ammersee</t>
  </si>
  <si>
    <t>Pfaffenwinkel-Realschule Staatl. Realschule Schongau</t>
  </si>
  <si>
    <t>Konrad-Max-Kunz-Realschule Staatl. Realschule Schwandorf</t>
  </si>
  <si>
    <t>Wilhelm-Sattler-Realschule Staatl. Realschule Schweinfurt</t>
  </si>
  <si>
    <t>Viktor-von-Scheffel-Schule Staatliche Realschule Bad Staffelstein</t>
  </si>
  <si>
    <t>Jakob-Sandtner-Schule Staatliche Realschule für Knaben Straubing</t>
  </si>
  <si>
    <t>Christoph-von-Schmid-Schule Staatliche Realschule Thannhausen</t>
  </si>
  <si>
    <t>Reiffenstuel-Realschule Staatl. Realschule Traunstein</t>
  </si>
  <si>
    <t>Realschule im Stiftland Staatliche Realschule für Knaben Waldsassen</t>
  </si>
  <si>
    <t>Anton-Heilingbrunner-Schule Staatliche Realschule Wasserburg</t>
  </si>
  <si>
    <t>Anton-Jaumann-Realschule Staatliche Realschule Wemding</t>
  </si>
  <si>
    <t>Anton-Rauch-Realschule Staatliche Realschule Wertingen</t>
  </si>
  <si>
    <t>Bessenbach Lkr. und Gemeinde - Staatl. Realschule, Zweckverband</t>
  </si>
  <si>
    <t>Isar-Loisach-Realschule, Staatliche Realschule Wolfratshausen</t>
  </si>
  <si>
    <t>Jakob-Stoll-Schule Staatliche Realschule Würzburg I</t>
  </si>
  <si>
    <t>Wolffskeel-Schule Staatliche Realschule Würzburg II</t>
  </si>
  <si>
    <t>Staatl. Realschule Holzkirchen Oberland-Realschule</t>
  </si>
  <si>
    <t>Marieluise-Fleißer-Realschule Staatl. Realschule München III</t>
  </si>
  <si>
    <t>Realschule am Europakanal Staatliche Realschule Erlangen II</t>
  </si>
  <si>
    <t>Georg-Büchner-Realschule Staatliche Realschule München I</t>
  </si>
  <si>
    <t>Peter-Henlein-Realschule Staatl. Realschule Nürnberg I</t>
  </si>
  <si>
    <t>Staatliche Realschule Passau Dreiflüsse-Realschule</t>
  </si>
  <si>
    <t>Inge-Aicher-Scholl-Realschule Staatliche Realschule Neu-Ulm-Pfuhl</t>
  </si>
  <si>
    <t>Hans-Scholl-Realschule Staatliche Realschule für Knaben Weiden</t>
  </si>
  <si>
    <t>Dominikus-Zimmermann-Realschule Staatl. Realschule Günzburg</t>
  </si>
  <si>
    <t>Jakob-Kaiser-Realschule Staatliche Realschule Hammelburg</t>
  </si>
  <si>
    <t>Realschule am Keltenwall Staatliche Realschule Manching</t>
  </si>
  <si>
    <t>Dr.-Josef-Schwalber-Realschule Staatliche Realschule Dachau</t>
  </si>
  <si>
    <t>Max-Ulrich-von-Drechsel-Realschule Staatliche Realschule Regenstauf</t>
  </si>
  <si>
    <t>Staatliche Realschule Schwabach Hermann-Stamm-Realschule</t>
  </si>
  <si>
    <t>Sigmund-Wann-Realschule Staatliche Realschule Wunsiedel</t>
  </si>
  <si>
    <t>David-Schuster-Realschule Staatl. Realschule Würzburg III</t>
  </si>
  <si>
    <t>Lena-Christ-Realschule Staatl. Realschule Markt Schwaben</t>
  </si>
  <si>
    <t>Orlando-di-Lasso-Realschule Staatl. Realschule Maisach</t>
  </si>
  <si>
    <t>Georg-Ludwig-Rexroth-Realschule Staatliche Realschule Lohr</t>
  </si>
  <si>
    <t>Anton-Fugger-Realschule Staatliche Realschule Babenhausen</t>
  </si>
  <si>
    <t xml:space="preserve">Realschule Babenhausen, Zweckverband  </t>
  </si>
  <si>
    <t>Johann-Steingruber-Schule Staatliche Realschule Ansbach</t>
  </si>
  <si>
    <t>Michael-Ignaz-Schmidt-Schule Staatliche Realschule Arnstein</t>
  </si>
  <si>
    <t>Leopold-Sonnemann-Realschule Staatliche Realschule Höchberg</t>
  </si>
  <si>
    <t>Franz-von-Lenbach-Schule Staatliche Realschule für Knaben Schrobenhausen</t>
  </si>
  <si>
    <t>Sophie-Scholl-Realschule Staatl. Realschule für Mädchen Weiden</t>
  </si>
  <si>
    <t>Franz-Xaver-von-Schönwerth- Realschule Staatliche Realschule Amberg</t>
  </si>
  <si>
    <t>Walter-Klingenbeck-Schule Staatliche Realschule Taufkirchen</t>
  </si>
  <si>
    <t xml:space="preserve">Staatliche Realschule Taufkirchen, Zweckverband  </t>
  </si>
  <si>
    <t>Staatliche Realschule Unterpfaffenhofen in Germering</t>
  </si>
  <si>
    <t>Ludwig-Fronhofer-Schule Staatl. Realschule Ingolstadt II</t>
  </si>
  <si>
    <t>Siegmund-Loewe-Schule Staatliche Realschule Kronach II</t>
  </si>
  <si>
    <t>Johann-Pachelbel-Realschule Staatl. Realschule Nürnberg III</t>
  </si>
  <si>
    <t>Dientzenhofer-Schule Staatliche Realschule Brannenburg</t>
  </si>
  <si>
    <t>Therese-Giehse-Realschule Staatl. Realschule Unterschleißheim</t>
  </si>
  <si>
    <t>Johann-Andreas-Schmeller-Realschule Staatliche Realschule Ismaning</t>
  </si>
  <si>
    <t xml:space="preserve">Staatliche Realschule Ismaning, Zweckverband  </t>
  </si>
  <si>
    <t>Leonhard-Wagner-Realschule Staatl. Realschule Schwabmünchen</t>
  </si>
  <si>
    <t>Achental-Realschule Staatl. Realschule Marquartstein</t>
  </si>
  <si>
    <t xml:space="preserve">Staatliche Realschule Vaterstetten, Zweckverband  </t>
  </si>
  <si>
    <t>Zugspitz-Realschule Staatl. Realschule für Knaben Garmisch-Partenkirchen</t>
  </si>
  <si>
    <t>Geschwister-Scholl-Realschule Staatl. Realschule Nürnberg II</t>
  </si>
  <si>
    <t>Großostheim - Staatliche Realschule -, Zweckverband</t>
  </si>
  <si>
    <t>Staatl. Realschule Murnau Realschule im Blauen Land</t>
  </si>
  <si>
    <t>Staatl. Realschule Odelzhausen Glonntal-Realschule</t>
  </si>
  <si>
    <t>Staatl. Realschule Freising II Realschule Gute Änger</t>
  </si>
  <si>
    <t>E.-Barlach-Schulen GmbH, Priv. Realschule z. sonderpäd. Förderung, München</t>
  </si>
  <si>
    <t>Samuel-Heinicke-Schule, Priv. Realschule zur sonderpäd. Förd., Förderschwerpunkt Hören, München</t>
  </si>
  <si>
    <t>Edith-Stein-Schule, st.anerk.Realschule z. sonderpäd. Förd., Förderschwerpunkt Sehen</t>
  </si>
  <si>
    <t>Landschulheim Elkofen, Realschule zur sonderpäd. Förderung Grafing Förderschwerp. emot.u.soz.Entw.</t>
  </si>
  <si>
    <t>Städtische Schulartunabhängige Orientierungsstufe München-Neuperlach</t>
  </si>
  <si>
    <t>Staatliche Gesamtschule Hollfeld Landratsamt Bayreuth, Zweckverband</t>
  </si>
  <si>
    <t xml:space="preserve">Corinna Frankl  </t>
  </si>
  <si>
    <t>Bode-Schule München, Berufsfachschule für Gymnastik der Bode Schul-GmbH</t>
  </si>
  <si>
    <t>Kleine-Nestler-Schule München Berufsfachschule für Gymnastik</t>
  </si>
  <si>
    <t xml:space="preserve">Kleine-Nestler-Schule, priv. gGmbH  </t>
  </si>
  <si>
    <t>Neue Münchner Schauspielschule UG (haftungsbeschr) Berufsfachschule für Schauspiel München</t>
  </si>
  <si>
    <t>Neue Münchner Schauspielschule Unternehmergesellschaft (haftungsbeschränkt)</t>
  </si>
  <si>
    <t>Internat. Schule f. Schauspiel u. Acting München, Berufsfachschule für Schauspieler</t>
  </si>
  <si>
    <t>ISSA GmbH</t>
  </si>
  <si>
    <t>Schöner - Berufsfachschule für Kosmetik München, Inh. C. Frankl</t>
  </si>
  <si>
    <t>Münchn.Schmink-u.Kosmetikschule, Berufsfachsch.f. Kosmetik, Fr.Friedl Groh Kosmetik GmbH</t>
  </si>
  <si>
    <t xml:space="preserve">Frau Friedl Groh, Kosmetik GmbH  </t>
  </si>
  <si>
    <t>Priv. Berufsfachschule für Kosmetik Petra Kutz-Breimer Nürnberg</t>
  </si>
  <si>
    <t xml:space="preserve">Frau Petra Kutz  </t>
  </si>
  <si>
    <t>Priv. Berufsfachschule für Kosmetik und Fußpflege Jana Pößnecker in Würzburg</t>
  </si>
  <si>
    <t>Berufsfachschule für Kosmetik Ingrid Gebauer-Gerstenberg, Augsburg</t>
  </si>
  <si>
    <t xml:space="preserve">Frau Ingrid Gebauer-Gerstenberg  </t>
  </si>
  <si>
    <t>Fachschule f.d. Ausbild. für Werklehrer/-innen im sozialen Bereich der Landeshauptstadt München</t>
  </si>
  <si>
    <t>Wirtschaftsschule Alpenland des Landkreises Rosenheim Bad Aibling</t>
  </si>
  <si>
    <t>Städtische Friedrich-List- Wirtschaftsschule München</t>
  </si>
  <si>
    <t>Städtische Wirtschaftsschule Friedrich Arnold Amberg</t>
  </si>
  <si>
    <t>Städt. Graf-Stauffenberg- Wirtschaftsschule Bamberg</t>
  </si>
  <si>
    <t>Städtische Wirtschaftsschule im Röthelheimpark Erlangen</t>
  </si>
  <si>
    <t>Wirtschaftsschule des Zweckverbandes Berufl. Schulen Bad Wörishofen</t>
  </si>
  <si>
    <t>Private Wirtschaftsschule Pasold-Weissauer Holzkirchen</t>
  </si>
  <si>
    <t>gemeinnütziger Schulverein e.V. d. Pasold-Weissauer-Schulen</t>
  </si>
  <si>
    <t>Wirtschaftsschule der Privaten Schulen von Dr. Limmer - Prof. Appelt GmbH Ingolstadt</t>
  </si>
  <si>
    <t>Private Wirtschaftsschule Gester Schulbetriebs-GmbH</t>
  </si>
  <si>
    <t xml:space="preserve">Priv. Wirtschaftsschule Schulbetriebs-GmbH  </t>
  </si>
  <si>
    <t>Private Wirtschaftsschule München-Ost Dipl.-Kfm. Dipl.-Hdl. E.Morawetz, Gemeinn. GmbH</t>
  </si>
  <si>
    <t xml:space="preserve">Berufliche SABEL Schulen München gGmbH  </t>
  </si>
  <si>
    <t>gemeinnütziger Schulverein e.V. d. Begemann München</t>
  </si>
  <si>
    <t>Private Wirtschaftsschule des Vereins Priv. Oberlandschulen Weilheim e.V., Weilheim</t>
  </si>
  <si>
    <t>Private Wirtschaftsschule Dr. Kalscheuer Traunstein</t>
  </si>
  <si>
    <t>Private Wirtschaftsschule der Schulstiftung Seligenthal in Landshut</t>
  </si>
  <si>
    <t>Private Schulen Pindl GmbH Wirtschaftsschule Straubing</t>
  </si>
  <si>
    <t>Private Wirtschaftsschule des Kasberger-Wildmann e.V. in Straubing</t>
  </si>
  <si>
    <t>Private Wirtschaftsschule Breitschaft gemeinnützige GmbH Regensburg</t>
  </si>
  <si>
    <t>Private Schulen Pindl GmbH Wirtschaftsschule Regensburg</t>
  </si>
  <si>
    <t>Private Wirtschaftsschule Bayreuth der Gemeinnützigen Schul-GmbH</t>
  </si>
  <si>
    <t>Private Wirtschaftsschulen Lichtenfels und Bayreuth, gemeinnützige Schul-GmbH</t>
  </si>
  <si>
    <t>Private Wirtschaftsschule Lichtenfels der Gemeinnützigen Schul-GmbH</t>
  </si>
  <si>
    <t>Priv. Wirtschaftsschule Bamberg der gemeinnützigen Quadriga GmbH</t>
  </si>
  <si>
    <t xml:space="preserve">Gemeinnützige Quadriga GmbH Bamberg  </t>
  </si>
  <si>
    <t>Private Wirtschaftsschule Müller e. V.</t>
  </si>
  <si>
    <t>Paul-Gerhardt-Schule Wirtschaftsschule Kahl a.Main Christlicher Schulverein Hanau und Kahl e.V.</t>
  </si>
  <si>
    <t>Wirtschaftsschule der privaten Wirtschaftsschule Frenzel gGmbH Augsburg</t>
  </si>
  <si>
    <t xml:space="preserve">Private Wirtschaftsschule Frenzel gGmbH  </t>
  </si>
  <si>
    <t>Priv. Wirtschaftsschule Donauwörth des Private Wirtschaftsschule Donauwörth e.V.</t>
  </si>
  <si>
    <t>Private Wirtschaftsschule Donauwörth e.V.</t>
  </si>
  <si>
    <t>Wirtschaftsschule der Privaten Wirtschaftsschule Frenzel gemeinn. GmbH Kaufbeuren</t>
  </si>
  <si>
    <t>Priv. Wirtschaftsschule Merkur Immenstadt i.Allgäu der gemeinn. Priv. Wirtschaftsschule Merkur GmbH</t>
  </si>
  <si>
    <t xml:space="preserve">Private Wirtschaftsschule Merkur, gemeinnütz. GmbH  </t>
  </si>
  <si>
    <t>Staatliche Dieter-Hildebrandt-Wirtschaftsschule München</t>
  </si>
  <si>
    <t>Staatliche Wirtschaftsschule Garmisch-Partenkirchen</t>
  </si>
  <si>
    <t>Staatl. Wirtschaftsschule München an der Bayer. Landesschule für Körperbehinderte</t>
  </si>
  <si>
    <t>Gustl-Lang-Schule Staatliche Wirtschaftsschule Weiden i.d.OPf.</t>
  </si>
  <si>
    <t>Ludwig-Erhard-Schule, Staatliche Wirtschaftsschule Cham</t>
  </si>
  <si>
    <t>Staatl. Wirtschaftsschule Nürnberger Land, Lauf a.d.Pegnitz</t>
  </si>
  <si>
    <t>Friedrich-Bernbeck-Schule Staatliche Wirtschaftsschule Kitzingen</t>
  </si>
  <si>
    <t>Staatliche Wirtschaftsschule Bad Neustadt a.d. Saale</t>
  </si>
  <si>
    <t>Staatl. Wirtschaftsschule Wittelsbacher Land Aichach-Friedberg in Pöttmes</t>
  </si>
  <si>
    <t>Schulaufwandsträger</t>
  </si>
  <si>
    <t>SAT-ID</t>
  </si>
  <si>
    <t>k</t>
  </si>
  <si>
    <t>Oberbayern - kommunal</t>
  </si>
  <si>
    <t>p</t>
  </si>
  <si>
    <t>Oberbayern - privat</t>
  </si>
  <si>
    <t>Niederbayern - kommunal</t>
  </si>
  <si>
    <t>Niederbayern - privat</t>
  </si>
  <si>
    <t>Oberpfalz - kommunal</t>
  </si>
  <si>
    <t>Oberpfalz - privat</t>
  </si>
  <si>
    <t>Oberfranken - kommunal</t>
  </si>
  <si>
    <t>Oberfranken - privat</t>
  </si>
  <si>
    <t>Mittelfranken - kommunal</t>
  </si>
  <si>
    <t>Mittelfranken - privat</t>
  </si>
  <si>
    <t>Unterfranken - kommunal</t>
  </si>
  <si>
    <t>Unterfranken - privat</t>
  </si>
  <si>
    <t>Schwaben - kommunal</t>
  </si>
  <si>
    <t>Schwaben - privat</t>
  </si>
  <si>
    <t>kommunal/privat</t>
  </si>
  <si>
    <t>privat</t>
  </si>
  <si>
    <t>Kennziffer des Trägers</t>
  </si>
  <si>
    <t>lfd. Nr.</t>
  </si>
  <si>
    <t>bewilligt</t>
  </si>
  <si>
    <t>Maßnahme dem Grunde nach zuwendungsfähig?</t>
  </si>
  <si>
    <t>teilweise</t>
  </si>
  <si>
    <t xml:space="preserve">Oberpöring-Wallerfing - Grundschule -, Schulverband  </t>
  </si>
  <si>
    <t>5.</t>
  </si>
  <si>
    <t>10.</t>
  </si>
  <si>
    <t>Begründung bei Streichung oder Minderung</t>
  </si>
  <si>
    <t>Status vorangegangener Anträge (bereits bewilligte bzw. abgeschlossene Maßnahmen)</t>
  </si>
  <si>
    <t>abgeschlossen</t>
  </si>
  <si>
    <r>
      <rPr>
        <b/>
        <sz val="11"/>
        <color theme="1" tint="0.499984740745262"/>
        <rFont val="Calibri"/>
        <family val="2"/>
        <scheme val="minor"/>
      </rPr>
      <t>Allgemeinbildende Schulen nach Art. 6 (2) BayEUG Ziffern 1 und 3 sind:</t>
    </r>
    <r>
      <rPr>
        <sz val="11"/>
        <color theme="1" tint="0.499984740745262"/>
        <rFont val="Calibri"/>
        <family val="2"/>
        <scheme val="minor"/>
      </rPr>
      <t xml:space="preserve"> GS, MS, RS, GY, Schulen des zweiten Bildungswegs (Abend-RS, Abend-GY, Kolleg) sowie die entsprechenden Schulen zur sonderpädagogischen Förderung.
</t>
    </r>
    <r>
      <rPr>
        <b/>
        <sz val="11"/>
        <color theme="1" tint="0.499984740745262"/>
        <rFont val="Calibri"/>
        <family val="2"/>
        <scheme val="minor"/>
      </rPr>
      <t>Berufliche Schulen nach Art. 6 (2) BayEUG Ziffern 2 und 3 sind:</t>
    </r>
    <r>
      <rPr>
        <sz val="11"/>
        <color theme="1" tint="0.499984740745262"/>
        <rFont val="Calibri"/>
        <family val="2"/>
        <scheme val="minor"/>
      </rPr>
      <t xml:space="preserve"> BS, BFS, BFG, WS, FS, FOS, BOS, FAK sowie die entsprechenden Schulen zur sonderpädagogischen Förderung.
Weder zu den allgemeinbildenden noch zu den beruflichen Schulen gehören gemäß Art. 6 (2) Ziffer 4 die </t>
    </r>
    <r>
      <rPr>
        <b/>
        <sz val="11"/>
        <color theme="1" tint="0.499984740745262"/>
        <rFont val="Calibri"/>
        <family val="2"/>
        <scheme val="minor"/>
      </rPr>
      <t>Schulen für Kranke</t>
    </r>
    <r>
      <rPr>
        <sz val="11"/>
        <color theme="1" tint="0.499984740745262"/>
        <rFont val="Calibri"/>
        <family val="2"/>
        <scheme val="minor"/>
      </rPr>
      <t>.</t>
    </r>
  </si>
  <si>
    <t>ANTRAG</t>
  </si>
  <si>
    <t>Maßnahme</t>
  </si>
  <si>
    <t>Bewilligende Stelle</t>
  </si>
  <si>
    <t>Datum</t>
  </si>
  <si>
    <t>Aktenzeichen</t>
  </si>
  <si>
    <t>3.2 Sonstige Zuwendungen (z.B. Schuldendiensthilfen)</t>
  </si>
  <si>
    <t>Sachlicher Bericht</t>
  </si>
  <si>
    <t>Zahlenmäßiger Nachweis</t>
  </si>
  <si>
    <t>5.1 Einnahmen</t>
  </si>
  <si>
    <t>Art</t>
  </si>
  <si>
    <t>Zusammen</t>
  </si>
  <si>
    <t>insgesamt</t>
  </si>
  <si>
    <t>Ausgabengliederung nach den Hauptabteilungen des Kostenanschlags</t>
  </si>
  <si>
    <t>Davon ab:</t>
  </si>
  <si>
    <t>Kostenanteile Dritter</t>
  </si>
  <si>
    <t>SCHULLISTE des ANTRAGSTELLERS (bitte eintragen, wo nötig: Infrastruktur für mob. Endgeräte vorhanden oder beantragt?)</t>
  </si>
  <si>
    <t>Kennziffer des Schulaufwandsträgers</t>
  </si>
  <si>
    <t>Bestätigung</t>
  </si>
  <si>
    <t>a)</t>
  </si>
  <si>
    <t>b)</t>
  </si>
  <si>
    <t>c)</t>
  </si>
  <si>
    <t>d)</t>
  </si>
  <si>
    <t>e)</t>
  </si>
  <si>
    <t>Die Übereinstimmung der Angaben im Verwendungsnachweis mit den Büchern und Belegen wird bestätigt.</t>
  </si>
  <si>
    <t>Alle Angaben sind vollständig und wahrheitsgemäß erfolgt.</t>
  </si>
  <si>
    <t>f)</t>
  </si>
  <si>
    <t>g)</t>
  </si>
  <si>
    <r>
      <t xml:space="preserve">Zutreffendes bitte ankreuzen </t>
    </r>
    <r>
      <rPr>
        <sz val="11"/>
        <color theme="1"/>
        <rFont val="Wingdings 2"/>
        <family val="1"/>
        <charset val="2"/>
      </rPr>
      <t>T</t>
    </r>
    <r>
      <rPr>
        <sz val="11"/>
        <color theme="1"/>
        <rFont val="Calibri"/>
        <family val="2"/>
        <scheme val="minor"/>
      </rPr>
      <t xml:space="preserve"> oder ausfüllen</t>
    </r>
  </si>
  <si>
    <t>Zuwendungsbereich</t>
  </si>
  <si>
    <t>Montessori-Zentrum München gemeinnützige GmbH</t>
  </si>
  <si>
    <t>Auswahl der Zuwendungsempfänger-Art</t>
  </si>
  <si>
    <t>Stadt</t>
  </si>
  <si>
    <t>Markt</t>
  </si>
  <si>
    <t>Verwaltungsgemeinschaft</t>
  </si>
  <si>
    <t xml:space="preserve">freier Schulträger </t>
  </si>
  <si>
    <t>Zweck- oder Schulverband</t>
  </si>
  <si>
    <t>Der Antragsteller ist ein/eine:</t>
  </si>
  <si>
    <t>Gemeindekennziffer</t>
  </si>
  <si>
    <t>Maßnahmebeginn</t>
  </si>
  <si>
    <t>Rückforderungen und Rückzahlungen</t>
  </si>
  <si>
    <t>11.</t>
  </si>
  <si>
    <t xml:space="preserve">Medizinische Akademie IB MEDAU GmbH  </t>
  </si>
  <si>
    <t>Bei Bedarf (mehr als 10 Einzelmaßnahmen) können weitere Zeilen eingeblendet werden!
Bitte dazu am linken Rand 12//503 markieren und nach Rechtsklick "Einblenden" wählen.</t>
  </si>
  <si>
    <t>Hermann-Schmid-Akademie gGmbH</t>
  </si>
  <si>
    <t>Freistaat Bayern - Bayerische Landesschule f.Körperbehinderte München</t>
  </si>
  <si>
    <t>Freistaat Bayern - Klinikum der Universität München</t>
  </si>
  <si>
    <t>Freistaat Bayern - Fachschule Blumenkunst Weihenstephan</t>
  </si>
  <si>
    <t>Freistaat Bayern - Fachschule Holztechnik Rosenheim</t>
  </si>
  <si>
    <t>Freistaat Bayern - Gabrieli-Gymnasium Eichstätt</t>
  </si>
  <si>
    <t>Freistaat Bayern - Max-Josef-Stift München</t>
  </si>
  <si>
    <t>Freistaat Bayern - Staatliches Landschulheim Marquartstein</t>
  </si>
  <si>
    <t>Freistaat Bayern - Comenius-Gymnasium Deggendorf</t>
  </si>
  <si>
    <t>Freistaat Bayern - Gymnasium Pfarrkirchen</t>
  </si>
  <si>
    <t>Freistaat Bayern - Max-Reger-Gymnasium Amberg</t>
  </si>
  <si>
    <t>Freistaat Bayern - Universitätsklinikum Regensburg</t>
  </si>
  <si>
    <t>Freistaat Bayern - Markgräfin-Wilhelmine-Gymnasium Bayreuth</t>
  </si>
  <si>
    <t>Freistaat Bayern - Gymnasium Pegnitz</t>
  </si>
  <si>
    <t>Freistaat Bayern - Fachschule Textiltechnik Münchberg</t>
  </si>
  <si>
    <t>Freistaat Bayern - Universitätsklinikum Erlangen</t>
  </si>
  <si>
    <t>Freistaat Bayern - Universitätsklinikum Würzburg</t>
  </si>
  <si>
    <t>Freistaat Bayern - Matthias-Grünewald-Gymnasium Würzburg</t>
  </si>
  <si>
    <t>Freistaat Bayern - Bayernkolleg Schweinfurt</t>
  </si>
  <si>
    <t>Freistaat Bayern - Gymnasium Hohenschwangau</t>
  </si>
  <si>
    <t>Freistaat Bayern - Gymnasium Marktoberdorf</t>
  </si>
  <si>
    <t>Freistaat Bayern - Bayernkolleg Augsburg</t>
  </si>
  <si>
    <t>Sana Kliniken des Landkreises Cham gemeinnützige GmbH</t>
  </si>
  <si>
    <t>Lebenshilfe Amberg-Sulzbach e. V.</t>
  </si>
  <si>
    <t xml:space="preserve">Private Wirtschaftsschule Scheibner e.V. </t>
  </si>
  <si>
    <t>Abdruck für Rechtsaufsichtsbehörde</t>
  </si>
  <si>
    <t>Berufsbildungszentrum (BBZ) Erbendorf e.V.</t>
  </si>
  <si>
    <t>Regens-Wagner-Stiftung Zell</t>
  </si>
  <si>
    <t>Gezeichnet (Zeichnungsberechtigte(r))</t>
  </si>
  <si>
    <t xml:space="preserve">Stadtbergen, St., Gemeinde  </t>
  </si>
  <si>
    <t>Kliniken des Landkreises Neumarkt i.d.Opf.</t>
  </si>
  <si>
    <t>Bei Bedarf (Anzahl der Schulen &gt; 25) bitte weitere Zeilen einblenden</t>
  </si>
  <si>
    <t>Schuldaten</t>
  </si>
  <si>
    <r>
      <t xml:space="preserve">Für </t>
    </r>
    <r>
      <rPr>
        <u/>
        <sz val="11"/>
        <color theme="1"/>
        <rFont val="Calibri"/>
        <family val="2"/>
        <scheme val="minor"/>
      </rPr>
      <t>kommunale</t>
    </r>
    <r>
      <rPr>
        <sz val="11"/>
        <color theme="1"/>
        <rFont val="Calibri"/>
        <family val="2"/>
        <scheme val="minor"/>
      </rPr>
      <t xml:space="preserve"> Schulaufwandsträger: Der Antragsteller erklärt, dass er der Rechtsaufsichtsbehörde einen Abdruck des Antrags übermittelt hat, soweit diese nicht selbst Bewilligungsbehörde ist.</t>
    </r>
  </si>
  <si>
    <t>Der Antragsteller erklärt, dass er für die unter Ziffer 2 aufgeführten Vorhaben zum Vorsteuerabzug</t>
  </si>
  <si>
    <t>5.2 Ausgaben</t>
  </si>
  <si>
    <t>Schlussrate / Rückzahlung</t>
  </si>
  <si>
    <t>Kauf oder Miete / Leasing?</t>
  </si>
  <si>
    <t>Kauf</t>
  </si>
  <si>
    <t>Miete / Leasing</t>
  </si>
  <si>
    <t>Vollständig ausgefülltes Tabellenblatt "Maßnahmendurchführung"</t>
  </si>
  <si>
    <t>Insgesamt bei Maßnahmendurchführung entstandene Kosten</t>
  </si>
  <si>
    <t>MASSNAHMEN-DURCHFÜHRUNG</t>
  </si>
  <si>
    <t>Anzahl laut MD</t>
  </si>
  <si>
    <t>Berufsfachschule f. Altenpflegehilfe der Hilfe im Alter- gemeinn.GmbH d.Inn.Miss. München in München</t>
  </si>
  <si>
    <t>Städt. Fachschule für industrielle Buchbindetechnik (Meisterschule) München</t>
  </si>
  <si>
    <t>Städtische Fachschule für Grundschulkindbetreuung der Landeshauptstadt München</t>
  </si>
  <si>
    <t>Fachschule für Grundschulkindbetreuung München der Kongregation der Armen Schulschwestern</t>
  </si>
  <si>
    <t>Campo di Monaco, private internationale Montessori-Mittelschule München</t>
  </si>
  <si>
    <t xml:space="preserve">Internationale Montessorischule gGmbH München  </t>
  </si>
  <si>
    <t>Private Montessori-Schule Bayreuth, Grundschule des Vereins Integrative Erziehung Bayreuth e.V.,</t>
  </si>
  <si>
    <t>Berufsfachschule für Krankenpflegehilfe der Kreisklinik Roth</t>
  </si>
  <si>
    <t>Berufsfachschule für Altenpflegehilfe Scheinfeld des Landkreises Neustadt a.d.Aisch - Bad Windsheim</t>
  </si>
  <si>
    <t>Montessori-Grundschule Nürnberg des MONTESSORI Förderkreis Nürnberg e.V.</t>
  </si>
  <si>
    <t>Berufsfachschule für Hebammen am Klinikum Aschaffenburg-Alzenau</t>
  </si>
  <si>
    <t>Internationale Berufsfachschule für Altenpflege Kempten (Allgäu) der Kolping Pflegeschule gGmbH</t>
  </si>
  <si>
    <t xml:space="preserve">Kolping Pflegeschule gGmbH  </t>
  </si>
  <si>
    <t>Berufsfachschule für Ergotherapie Augsburg der IB GIS gGmbH</t>
  </si>
  <si>
    <t>, den</t>
  </si>
  <si>
    <t>Elektronische Übermittlung?</t>
  </si>
  <si>
    <t>Straße, Hausnummer</t>
  </si>
  <si>
    <t>h)</t>
  </si>
  <si>
    <t>Zur Beschreibung der durchgeführten Maßnahme siehe Tabellenblatt "Maßnahmendurchführung".</t>
  </si>
  <si>
    <t>Mittelabruf</t>
  </si>
  <si>
    <t>ABRECHNUNG</t>
  </si>
  <si>
    <r>
      <t>ja, und zwar an:</t>
    </r>
    <r>
      <rPr>
        <sz val="9"/>
        <color theme="1"/>
        <rFont val="Calibri"/>
        <family val="2"/>
        <scheme val="minor"/>
      </rPr>
      <t xml:space="preserve">
</t>
    </r>
  </si>
  <si>
    <t xml:space="preserve">ja --&gt; </t>
  </si>
  <si>
    <t>nein --&gt;</t>
  </si>
  <si>
    <r>
      <rPr>
        <u/>
        <sz val="11"/>
        <color theme="0"/>
        <rFont val="Calibri"/>
        <family val="2"/>
        <scheme val="minor"/>
      </rPr>
      <t>Art der Beschaffung</t>
    </r>
    <r>
      <rPr>
        <sz val="11"/>
        <color theme="0"/>
        <rFont val="Calibri"/>
        <family val="2"/>
        <scheme val="minor"/>
      </rPr>
      <t xml:space="preserve">
 (bitte aus Dropdown auswählen)</t>
    </r>
  </si>
  <si>
    <t>sowie an die benannte Stelle</t>
  </si>
  <si>
    <t>(ggf. überschreiben)</t>
  </si>
  <si>
    <t>Bestätigungen</t>
  </si>
  <si>
    <t>Antragsformular</t>
  </si>
  <si>
    <t>Nr. 6</t>
  </si>
  <si>
    <t>Wert</t>
  </si>
  <si>
    <t>Nr. 10_1</t>
  </si>
  <si>
    <t>Nr. 10_2</t>
  </si>
  <si>
    <t>zusammen</t>
  </si>
  <si>
    <t>Nr. 5_1</t>
  </si>
  <si>
    <t>Nr. 5_2</t>
  </si>
  <si>
    <t>Antragsformular 5</t>
  </si>
  <si>
    <t>Bitte hier zeichnen</t>
  </si>
  <si>
    <t>offen</t>
  </si>
  <si>
    <t>durchgeführt</t>
  </si>
  <si>
    <t>Freistaat Bayern - Staatsinstitut für die Ausbildung von Fachlehrern - Abteilung II, München</t>
  </si>
  <si>
    <t>Freistaat Bayern - Staatsinstitut für die Ausbildung von Förderlehrern - Abteilung II, Freising</t>
  </si>
  <si>
    <t>Freistaat Bayern - Staatsinstitut für die Ausbildung von Fachlehrern - Abteilung V, Bayreuth</t>
  </si>
  <si>
    <t>Freistaat Bayern - Staatsinstitut für die Ausbildung von Förderlehrern - Abteilung I, Bayreuth</t>
  </si>
  <si>
    <t>Freistaat Bayern - Staatsinstitut für die Ausbildung von Fachlehrern - Abteilung III, Ansbach</t>
  </si>
  <si>
    <t>Freistaat Bayern - Staatsinstitut für die Ausbildung von Fachlehrern - Abteilung IV, Ansbach</t>
  </si>
  <si>
    <t>Freistaat Bayern - Staatsinstitut für die Ausbildung von Fachlehrern - Abteilung I, Augsburg</t>
  </si>
  <si>
    <t>Studienkolleg bei den Universitäten des Freistaates Bayern in München</t>
  </si>
  <si>
    <t>A202</t>
  </si>
  <si>
    <t>A203</t>
  </si>
  <si>
    <t>A204</t>
  </si>
  <si>
    <t>A207</t>
  </si>
  <si>
    <t>A206</t>
  </si>
  <si>
    <t>A217</t>
  </si>
  <si>
    <t>A215</t>
  </si>
  <si>
    <t>Freistaat Bayern - Studienkolleg bei den Universitäten des Freistaates Bayern in München</t>
  </si>
  <si>
    <t>Freistaat Bayern - Staatsministerium für Ernährung, Landwirtschaft und Forsten</t>
  </si>
  <si>
    <t>Xx900</t>
  </si>
  <si>
    <t>1k001</t>
  </si>
  <si>
    <t>1k002</t>
  </si>
  <si>
    <t>1k003</t>
  </si>
  <si>
    <t>1k004</t>
  </si>
  <si>
    <t>1k005</t>
  </si>
  <si>
    <t>1k006</t>
  </si>
  <si>
    <t>1k007</t>
  </si>
  <si>
    <t>1k008</t>
  </si>
  <si>
    <t>1k009</t>
  </si>
  <si>
    <t>1k010</t>
  </si>
  <si>
    <t>1k011</t>
  </si>
  <si>
    <t>1k012</t>
  </si>
  <si>
    <t>1k013</t>
  </si>
  <si>
    <t>1k014</t>
  </si>
  <si>
    <t>1k015</t>
  </si>
  <si>
    <t>1k016</t>
  </si>
  <si>
    <t>1k017</t>
  </si>
  <si>
    <t>1k018</t>
  </si>
  <si>
    <t>1k019</t>
  </si>
  <si>
    <t>1k020</t>
  </si>
  <si>
    <t>1k021</t>
  </si>
  <si>
    <t>1k022</t>
  </si>
  <si>
    <t>1k023</t>
  </si>
  <si>
    <t>1k024</t>
  </si>
  <si>
    <t>1k025</t>
  </si>
  <si>
    <t>1k026</t>
  </si>
  <si>
    <t>1k027</t>
  </si>
  <si>
    <t>1k028</t>
  </si>
  <si>
    <t>1k029</t>
  </si>
  <si>
    <t>1k030</t>
  </si>
  <si>
    <t>1k031</t>
  </si>
  <si>
    <t>1k032</t>
  </si>
  <si>
    <t>1k033</t>
  </si>
  <si>
    <t>1k034</t>
  </si>
  <si>
    <t>1k035</t>
  </si>
  <si>
    <t>1k036</t>
  </si>
  <si>
    <t>1k037</t>
  </si>
  <si>
    <t>1k038</t>
  </si>
  <si>
    <t>1k039</t>
  </si>
  <si>
    <t>1k040</t>
  </si>
  <si>
    <t>1k041</t>
  </si>
  <si>
    <t>1k042</t>
  </si>
  <si>
    <t>1k043</t>
  </si>
  <si>
    <t>1k044</t>
  </si>
  <si>
    <t>1k045</t>
  </si>
  <si>
    <t>1k046</t>
  </si>
  <si>
    <t>1k047</t>
  </si>
  <si>
    <t>1k048</t>
  </si>
  <si>
    <t>1k049</t>
  </si>
  <si>
    <t>1k050</t>
  </si>
  <si>
    <t>1k051</t>
  </si>
  <si>
    <t>1k052</t>
  </si>
  <si>
    <t>1k053</t>
  </si>
  <si>
    <t>1k054</t>
  </si>
  <si>
    <t>1k055</t>
  </si>
  <si>
    <t>1k056</t>
  </si>
  <si>
    <t>1k057</t>
  </si>
  <si>
    <t>1k058</t>
  </si>
  <si>
    <t>1k059</t>
  </si>
  <si>
    <t>1k060</t>
  </si>
  <si>
    <t>1k061</t>
  </si>
  <si>
    <t>1k062</t>
  </si>
  <si>
    <t>1k063</t>
  </si>
  <si>
    <t>1k064</t>
  </si>
  <si>
    <t>1k065</t>
  </si>
  <si>
    <t>1k066</t>
  </si>
  <si>
    <t>1k067</t>
  </si>
  <si>
    <t>1k068</t>
  </si>
  <si>
    <t>1k069</t>
  </si>
  <si>
    <t>1k070</t>
  </si>
  <si>
    <t>1k071</t>
  </si>
  <si>
    <t>1k072</t>
  </si>
  <si>
    <t>1k073</t>
  </si>
  <si>
    <t>1k074</t>
  </si>
  <si>
    <t>1k075</t>
  </si>
  <si>
    <t>1k076</t>
  </si>
  <si>
    <t>1k077</t>
  </si>
  <si>
    <t>1k078</t>
  </si>
  <si>
    <t>1k079</t>
  </si>
  <si>
    <t>1k080</t>
  </si>
  <si>
    <t>1k081</t>
  </si>
  <si>
    <t>1k082</t>
  </si>
  <si>
    <t>1k083</t>
  </si>
  <si>
    <t>1k084</t>
  </si>
  <si>
    <t>1k085</t>
  </si>
  <si>
    <t>1k086</t>
  </si>
  <si>
    <t>1k087</t>
  </si>
  <si>
    <t>1k088</t>
  </si>
  <si>
    <t>1k089</t>
  </si>
  <si>
    <t>1k090</t>
  </si>
  <si>
    <t>1k091</t>
  </si>
  <si>
    <t>1k092</t>
  </si>
  <si>
    <t>1k093</t>
  </si>
  <si>
    <t>1k094</t>
  </si>
  <si>
    <t>1k095</t>
  </si>
  <si>
    <t>1k096</t>
  </si>
  <si>
    <t>1k097</t>
  </si>
  <si>
    <t>1k098</t>
  </si>
  <si>
    <t>1k099</t>
  </si>
  <si>
    <t>1k100</t>
  </si>
  <si>
    <t>1k101</t>
  </si>
  <si>
    <t>1k102</t>
  </si>
  <si>
    <t>1k103</t>
  </si>
  <si>
    <t>1k104</t>
  </si>
  <si>
    <t>1k105</t>
  </si>
  <si>
    <t>1k106</t>
  </si>
  <si>
    <t>1k107</t>
  </si>
  <si>
    <t>1k108</t>
  </si>
  <si>
    <t>1k109</t>
  </si>
  <si>
    <t>1k110</t>
  </si>
  <si>
    <t>1k111</t>
  </si>
  <si>
    <t>1k112</t>
  </si>
  <si>
    <t>1k113</t>
  </si>
  <si>
    <t>1k114</t>
  </si>
  <si>
    <t>1k115</t>
  </si>
  <si>
    <t>1k116</t>
  </si>
  <si>
    <t>1k117</t>
  </si>
  <si>
    <t>1k118</t>
  </si>
  <si>
    <t>1k119</t>
  </si>
  <si>
    <t>1k120</t>
  </si>
  <si>
    <t>1k121</t>
  </si>
  <si>
    <t>1k122</t>
  </si>
  <si>
    <t>1k123</t>
  </si>
  <si>
    <t>1k124</t>
  </si>
  <si>
    <t>1k125</t>
  </si>
  <si>
    <t>1k126</t>
  </si>
  <si>
    <t>1k127</t>
  </si>
  <si>
    <t>1k128</t>
  </si>
  <si>
    <t>1k129</t>
  </si>
  <si>
    <t>1k130</t>
  </si>
  <si>
    <t>1k131</t>
  </si>
  <si>
    <t>1k132</t>
  </si>
  <si>
    <t>1k134</t>
  </si>
  <si>
    <t>1k135</t>
  </si>
  <si>
    <t>1k136</t>
  </si>
  <si>
    <t>1k137</t>
  </si>
  <si>
    <t>1k138</t>
  </si>
  <si>
    <t>1k139</t>
  </si>
  <si>
    <t>1k140</t>
  </si>
  <si>
    <t>1k141</t>
  </si>
  <si>
    <t>1k142</t>
  </si>
  <si>
    <t>1k143</t>
  </si>
  <si>
    <t>1k144</t>
  </si>
  <si>
    <t>1k145</t>
  </si>
  <si>
    <t>1k146</t>
  </si>
  <si>
    <t>1k147</t>
  </si>
  <si>
    <t>1k148</t>
  </si>
  <si>
    <t>1k149</t>
  </si>
  <si>
    <t>1k151</t>
  </si>
  <si>
    <t>1k152</t>
  </si>
  <si>
    <t>1k153</t>
  </si>
  <si>
    <t>1k154</t>
  </si>
  <si>
    <t>1k155</t>
  </si>
  <si>
    <t>1k156</t>
  </si>
  <si>
    <t>1k157</t>
  </si>
  <si>
    <t>1k158</t>
  </si>
  <si>
    <t>1k159</t>
  </si>
  <si>
    <t>1k160</t>
  </si>
  <si>
    <t>1k161</t>
  </si>
  <si>
    <t>1k162</t>
  </si>
  <si>
    <t>1k163</t>
  </si>
  <si>
    <t>1k164</t>
  </si>
  <si>
    <t>1k165</t>
  </si>
  <si>
    <t>1k166</t>
  </si>
  <si>
    <t>1k167</t>
  </si>
  <si>
    <t>1k168</t>
  </si>
  <si>
    <t>1k169</t>
  </si>
  <si>
    <t>1k170</t>
  </si>
  <si>
    <t>1k171</t>
  </si>
  <si>
    <t>1k172</t>
  </si>
  <si>
    <t>1k173</t>
  </si>
  <si>
    <t>1k174</t>
  </si>
  <si>
    <t>1k175</t>
  </si>
  <si>
    <t>1k176</t>
  </si>
  <si>
    <t>1k177</t>
  </si>
  <si>
    <t>1k178</t>
  </si>
  <si>
    <t>1k179</t>
  </si>
  <si>
    <t>1k180</t>
  </si>
  <si>
    <t>1k181</t>
  </si>
  <si>
    <t>1k182</t>
  </si>
  <si>
    <t>1k183</t>
  </si>
  <si>
    <t>1k184</t>
  </si>
  <si>
    <t>1k185</t>
  </si>
  <si>
    <t>1k186</t>
  </si>
  <si>
    <t>1k187</t>
  </si>
  <si>
    <t>1k188</t>
  </si>
  <si>
    <t>1k189</t>
  </si>
  <si>
    <t>1k190</t>
  </si>
  <si>
    <t>1k191</t>
  </si>
  <si>
    <t>1k192</t>
  </si>
  <si>
    <t>1k193</t>
  </si>
  <si>
    <t>1k194</t>
  </si>
  <si>
    <t>1k195</t>
  </si>
  <si>
    <t>1k196</t>
  </si>
  <si>
    <t>1k197</t>
  </si>
  <si>
    <t>1k198</t>
  </si>
  <si>
    <t>1k199</t>
  </si>
  <si>
    <t>1k200</t>
  </si>
  <si>
    <t>1k201</t>
  </si>
  <si>
    <t>1k202</t>
  </si>
  <si>
    <t>1k203</t>
  </si>
  <si>
    <t>1k204</t>
  </si>
  <si>
    <t>1k205</t>
  </si>
  <si>
    <t>1k206</t>
  </si>
  <si>
    <t>1k207</t>
  </si>
  <si>
    <t>1k208</t>
  </si>
  <si>
    <t>1k209</t>
  </si>
  <si>
    <t>1k210</t>
  </si>
  <si>
    <t>1k211</t>
  </si>
  <si>
    <t>1k212</t>
  </si>
  <si>
    <t>1k213</t>
  </si>
  <si>
    <t>1k214</t>
  </si>
  <si>
    <t>1k215</t>
  </si>
  <si>
    <t>1k216</t>
  </si>
  <si>
    <t>1k217</t>
  </si>
  <si>
    <t>1k218</t>
  </si>
  <si>
    <t>1k219</t>
  </si>
  <si>
    <t>1k220</t>
  </si>
  <si>
    <t>1k221</t>
  </si>
  <si>
    <t>1k222</t>
  </si>
  <si>
    <t>1k223</t>
  </si>
  <si>
    <t>1k224</t>
  </si>
  <si>
    <t>1k225</t>
  </si>
  <si>
    <t>1k226</t>
  </si>
  <si>
    <t>1k227</t>
  </si>
  <si>
    <t>1k228</t>
  </si>
  <si>
    <t>1k229</t>
  </si>
  <si>
    <t>1k230</t>
  </si>
  <si>
    <t>1k231</t>
  </si>
  <si>
    <t>1k232</t>
  </si>
  <si>
    <t>1k233</t>
  </si>
  <si>
    <t>1k234</t>
  </si>
  <si>
    <t>1k235</t>
  </si>
  <si>
    <t>1k236</t>
  </si>
  <si>
    <t>1k237</t>
  </si>
  <si>
    <t>1k238</t>
  </si>
  <si>
    <t>1k239</t>
  </si>
  <si>
    <t>1k240</t>
  </si>
  <si>
    <t>1k241</t>
  </si>
  <si>
    <t>1k242</t>
  </si>
  <si>
    <t>1k243</t>
  </si>
  <si>
    <t>1k244</t>
  </si>
  <si>
    <t>1k245</t>
  </si>
  <si>
    <t>1k246</t>
  </si>
  <si>
    <t>1k247</t>
  </si>
  <si>
    <t>1k248</t>
  </si>
  <si>
    <t>1k249</t>
  </si>
  <si>
    <t>1k250</t>
  </si>
  <si>
    <t>1k251</t>
  </si>
  <si>
    <t>1k252</t>
  </si>
  <si>
    <t>1k253</t>
  </si>
  <si>
    <t>1k254</t>
  </si>
  <si>
    <t>1k255</t>
  </si>
  <si>
    <t>1k256</t>
  </si>
  <si>
    <t>1k257</t>
  </si>
  <si>
    <t>1k258</t>
  </si>
  <si>
    <t>1k259</t>
  </si>
  <si>
    <t>1k260</t>
  </si>
  <si>
    <t>1k261</t>
  </si>
  <si>
    <t>1k262</t>
  </si>
  <si>
    <t>1k263</t>
  </si>
  <si>
    <t>1k264</t>
  </si>
  <si>
    <t>1k265</t>
  </si>
  <si>
    <t>1k266</t>
  </si>
  <si>
    <t>1k267</t>
  </si>
  <si>
    <t>1k268</t>
  </si>
  <si>
    <t>1k269</t>
  </si>
  <si>
    <t>1k270</t>
  </si>
  <si>
    <t>1k271</t>
  </si>
  <si>
    <t>1k272</t>
  </si>
  <si>
    <t>1k273</t>
  </si>
  <si>
    <t>1k274</t>
  </si>
  <si>
    <t>1k275</t>
  </si>
  <si>
    <t>1k276</t>
  </si>
  <si>
    <t>1k277</t>
  </si>
  <si>
    <t>1k278</t>
  </si>
  <si>
    <t>1k279</t>
  </si>
  <si>
    <t>1k280</t>
  </si>
  <si>
    <t>1k281</t>
  </si>
  <si>
    <t>1k282</t>
  </si>
  <si>
    <t>1k283</t>
  </si>
  <si>
    <t>1k284</t>
  </si>
  <si>
    <t>1k285</t>
  </si>
  <si>
    <t>1k286</t>
  </si>
  <si>
    <t>1k287</t>
  </si>
  <si>
    <t>1k288</t>
  </si>
  <si>
    <t>1k289</t>
  </si>
  <si>
    <t>1k290</t>
  </si>
  <si>
    <t>1k291</t>
  </si>
  <si>
    <t>1k292</t>
  </si>
  <si>
    <t>1k293</t>
  </si>
  <si>
    <t>1k294</t>
  </si>
  <si>
    <t>1k295</t>
  </si>
  <si>
    <t>1k296</t>
  </si>
  <si>
    <t>1k297</t>
  </si>
  <si>
    <t>1k298</t>
  </si>
  <si>
    <t>1k299</t>
  </si>
  <si>
    <t>1k300</t>
  </si>
  <si>
    <t>1k301</t>
  </si>
  <si>
    <t>1k302</t>
  </si>
  <si>
    <t>1k303</t>
  </si>
  <si>
    <t>1k304</t>
  </si>
  <si>
    <t>1k305</t>
  </si>
  <si>
    <t>1k306</t>
  </si>
  <si>
    <t>1k307</t>
  </si>
  <si>
    <t>1k308</t>
  </si>
  <si>
    <t>1k309</t>
  </si>
  <si>
    <t>1k310</t>
  </si>
  <si>
    <t>1k311</t>
  </si>
  <si>
    <t>1k312</t>
  </si>
  <si>
    <t>1k313</t>
  </si>
  <si>
    <t>1k314</t>
  </si>
  <si>
    <t>1k315</t>
  </si>
  <si>
    <t>1k316</t>
  </si>
  <si>
    <t>1k317</t>
  </si>
  <si>
    <t>1k318</t>
  </si>
  <si>
    <t>1k319</t>
  </si>
  <si>
    <t>1k320</t>
  </si>
  <si>
    <t>1k321</t>
  </si>
  <si>
    <t>1k322</t>
  </si>
  <si>
    <t>1k323</t>
  </si>
  <si>
    <t>1k324</t>
  </si>
  <si>
    <t>1k325</t>
  </si>
  <si>
    <t>1k326</t>
  </si>
  <si>
    <t>1k327</t>
  </si>
  <si>
    <t>1k328</t>
  </si>
  <si>
    <t>1k329</t>
  </si>
  <si>
    <t>1k330</t>
  </si>
  <si>
    <t>1k331</t>
  </si>
  <si>
    <t>1k332</t>
  </si>
  <si>
    <t>1k333</t>
  </si>
  <si>
    <t>1k334</t>
  </si>
  <si>
    <t>1k335</t>
  </si>
  <si>
    <t>1k336</t>
  </si>
  <si>
    <t>1k337</t>
  </si>
  <si>
    <t>1k338</t>
  </si>
  <si>
    <t>1k339</t>
  </si>
  <si>
    <t>1k340</t>
  </si>
  <si>
    <t>1k341</t>
  </si>
  <si>
    <t>1k342</t>
  </si>
  <si>
    <t>1k343</t>
  </si>
  <si>
    <t>1k344</t>
  </si>
  <si>
    <t>1k345</t>
  </si>
  <si>
    <t>1k346</t>
  </si>
  <si>
    <t>1k347</t>
  </si>
  <si>
    <t>1k348</t>
  </si>
  <si>
    <t>1k349</t>
  </si>
  <si>
    <t>1k350</t>
  </si>
  <si>
    <t>1k351</t>
  </si>
  <si>
    <t>1k352</t>
  </si>
  <si>
    <t>1k353</t>
  </si>
  <si>
    <t>1k354</t>
  </si>
  <si>
    <t>1k355</t>
  </si>
  <si>
    <t>1k356</t>
  </si>
  <si>
    <t>1k357</t>
  </si>
  <si>
    <t>1k358</t>
  </si>
  <si>
    <t>1k359</t>
  </si>
  <si>
    <t>1k360</t>
  </si>
  <si>
    <t>1k361</t>
  </si>
  <si>
    <t>1k362</t>
  </si>
  <si>
    <t>1k363</t>
  </si>
  <si>
    <t>1k364</t>
  </si>
  <si>
    <t>1k365</t>
  </si>
  <si>
    <t>1k366</t>
  </si>
  <si>
    <t>1k367</t>
  </si>
  <si>
    <t>1k368</t>
  </si>
  <si>
    <t>1k369</t>
  </si>
  <si>
    <t>1k370</t>
  </si>
  <si>
    <t>1k371</t>
  </si>
  <si>
    <t>1k372</t>
  </si>
  <si>
    <t>1k373</t>
  </si>
  <si>
    <t>1k374</t>
  </si>
  <si>
    <t>1k375</t>
  </si>
  <si>
    <t>1k376</t>
  </si>
  <si>
    <t>1k377</t>
  </si>
  <si>
    <t>1k378</t>
  </si>
  <si>
    <t>1k379</t>
  </si>
  <si>
    <t>1k380</t>
  </si>
  <si>
    <t>1k381</t>
  </si>
  <si>
    <t>1k382</t>
  </si>
  <si>
    <t>1k383</t>
  </si>
  <si>
    <t>1k384</t>
  </si>
  <si>
    <t>1k385</t>
  </si>
  <si>
    <t>1k386</t>
  </si>
  <si>
    <t>1k387</t>
  </si>
  <si>
    <t>1k388</t>
  </si>
  <si>
    <t>1k389</t>
  </si>
  <si>
    <t>1k390</t>
  </si>
  <si>
    <t>1k391</t>
  </si>
  <si>
    <t>1k392</t>
  </si>
  <si>
    <t>1k393</t>
  </si>
  <si>
    <t>1k394</t>
  </si>
  <si>
    <t>1k395</t>
  </si>
  <si>
    <t>1k396</t>
  </si>
  <si>
    <t>1k397</t>
  </si>
  <si>
    <t>1k398</t>
  </si>
  <si>
    <t>1k399</t>
  </si>
  <si>
    <t>1k400</t>
  </si>
  <si>
    <t>1k401</t>
  </si>
  <si>
    <t>1k402</t>
  </si>
  <si>
    <t>1k403</t>
  </si>
  <si>
    <t>1k404</t>
  </si>
  <si>
    <t>1k405</t>
  </si>
  <si>
    <t>1k406</t>
  </si>
  <si>
    <t>1k407</t>
  </si>
  <si>
    <t>1k408</t>
  </si>
  <si>
    <t>1k409</t>
  </si>
  <si>
    <t>1k410</t>
  </si>
  <si>
    <t>1k411</t>
  </si>
  <si>
    <t>1k412</t>
  </si>
  <si>
    <t>1k413</t>
  </si>
  <si>
    <t>1k414</t>
  </si>
  <si>
    <t>1k415</t>
  </si>
  <si>
    <t>1k416</t>
  </si>
  <si>
    <t>1k417</t>
  </si>
  <si>
    <t>1k418</t>
  </si>
  <si>
    <t>1k419</t>
  </si>
  <si>
    <t>1k420</t>
  </si>
  <si>
    <t>1k421</t>
  </si>
  <si>
    <t>1k422</t>
  </si>
  <si>
    <t>1k423</t>
  </si>
  <si>
    <t>1k424</t>
  </si>
  <si>
    <t>1k425</t>
  </si>
  <si>
    <t>1k426</t>
  </si>
  <si>
    <t>1k427</t>
  </si>
  <si>
    <t>1k428</t>
  </si>
  <si>
    <t>1k429</t>
  </si>
  <si>
    <t>1k430</t>
  </si>
  <si>
    <t>1k431</t>
  </si>
  <si>
    <t>1k432</t>
  </si>
  <si>
    <t>1k433</t>
  </si>
  <si>
    <t>1k434</t>
  </si>
  <si>
    <t>1k435</t>
  </si>
  <si>
    <t>1k436</t>
  </si>
  <si>
    <t>1k437</t>
  </si>
  <si>
    <t>1k438</t>
  </si>
  <si>
    <t>1k439</t>
  </si>
  <si>
    <t>1k440</t>
  </si>
  <si>
    <t>1k441</t>
  </si>
  <si>
    <t>1k442</t>
  </si>
  <si>
    <t>1k443</t>
  </si>
  <si>
    <t>1k444</t>
  </si>
  <si>
    <t>1k445</t>
  </si>
  <si>
    <t>1k446</t>
  </si>
  <si>
    <t>1k447</t>
  </si>
  <si>
    <t>1k448</t>
  </si>
  <si>
    <t>1k449</t>
  </si>
  <si>
    <t>1k450</t>
  </si>
  <si>
    <t>1k451</t>
  </si>
  <si>
    <t>1k452</t>
  </si>
  <si>
    <t>1k453</t>
  </si>
  <si>
    <t>1k454</t>
  </si>
  <si>
    <t>1k455</t>
  </si>
  <si>
    <t>1k456</t>
  </si>
  <si>
    <t>1k457</t>
  </si>
  <si>
    <t>1k458</t>
  </si>
  <si>
    <t>1k459</t>
  </si>
  <si>
    <t>1k460</t>
  </si>
  <si>
    <t>1k461</t>
  </si>
  <si>
    <t>1k462</t>
  </si>
  <si>
    <t>1k463</t>
  </si>
  <si>
    <t>1k464</t>
  </si>
  <si>
    <t>1k465</t>
  </si>
  <si>
    <t>1k466</t>
  </si>
  <si>
    <t>1k467</t>
  </si>
  <si>
    <t>1k468</t>
  </si>
  <si>
    <t>1k469</t>
  </si>
  <si>
    <t>1k470</t>
  </si>
  <si>
    <t>1k471</t>
  </si>
  <si>
    <t>1k472</t>
  </si>
  <si>
    <t>1k473</t>
  </si>
  <si>
    <t>1k474</t>
  </si>
  <si>
    <t>1k475</t>
  </si>
  <si>
    <t>1k476</t>
  </si>
  <si>
    <t>1k477</t>
  </si>
  <si>
    <t>1k478</t>
  </si>
  <si>
    <t>1k479</t>
  </si>
  <si>
    <t>1k480</t>
  </si>
  <si>
    <t>1k481</t>
  </si>
  <si>
    <t>1k482</t>
  </si>
  <si>
    <t>1k483</t>
  </si>
  <si>
    <t>1k484</t>
  </si>
  <si>
    <t>1k485</t>
  </si>
  <si>
    <t>1k486</t>
  </si>
  <si>
    <t>1k487</t>
  </si>
  <si>
    <t>1k488</t>
  </si>
  <si>
    <t>1k489</t>
  </si>
  <si>
    <t>1k490</t>
  </si>
  <si>
    <t>1k491</t>
  </si>
  <si>
    <t>1k492</t>
  </si>
  <si>
    <t>1k493</t>
  </si>
  <si>
    <t>1k494</t>
  </si>
  <si>
    <t>1k495</t>
  </si>
  <si>
    <t>1k496</t>
  </si>
  <si>
    <t>1k497</t>
  </si>
  <si>
    <t>1k498</t>
  </si>
  <si>
    <t>1k499</t>
  </si>
  <si>
    <t>1k500</t>
  </si>
  <si>
    <t>1k501</t>
  </si>
  <si>
    <t>1x900</t>
  </si>
  <si>
    <t>1x901</t>
  </si>
  <si>
    <t>1x902</t>
  </si>
  <si>
    <t>1x903</t>
  </si>
  <si>
    <t>1x904</t>
  </si>
  <si>
    <t>1x905</t>
  </si>
  <si>
    <t>1x906</t>
  </si>
  <si>
    <t>1x910</t>
  </si>
  <si>
    <t>1x911</t>
  </si>
  <si>
    <t>1x912</t>
  </si>
  <si>
    <t>1p001</t>
  </si>
  <si>
    <t>1p002</t>
  </si>
  <si>
    <t>1p003</t>
  </si>
  <si>
    <t>1p004</t>
  </si>
  <si>
    <t>1p005</t>
  </si>
  <si>
    <t>1p006</t>
  </si>
  <si>
    <t>1p007</t>
  </si>
  <si>
    <t>1p008</t>
  </si>
  <si>
    <t>1p009</t>
  </si>
  <si>
    <t>1p010</t>
  </si>
  <si>
    <t>1p011</t>
  </si>
  <si>
    <t>1p012</t>
  </si>
  <si>
    <t>1p013</t>
  </si>
  <si>
    <t>1p014</t>
  </si>
  <si>
    <t>1p015</t>
  </si>
  <si>
    <t>1p016</t>
  </si>
  <si>
    <t>1p017</t>
  </si>
  <si>
    <t>1p018</t>
  </si>
  <si>
    <t>1p019</t>
  </si>
  <si>
    <t>1p020</t>
  </si>
  <si>
    <t>1p021</t>
  </si>
  <si>
    <t>1p022</t>
  </si>
  <si>
    <t>1p023</t>
  </si>
  <si>
    <t>1p024</t>
  </si>
  <si>
    <t>1p025</t>
  </si>
  <si>
    <t>1p026</t>
  </si>
  <si>
    <t>1p027</t>
  </si>
  <si>
    <t>1p028</t>
  </si>
  <si>
    <t>1p029</t>
  </si>
  <si>
    <t>1p030</t>
  </si>
  <si>
    <t>1p031</t>
  </si>
  <si>
    <t>1p032</t>
  </si>
  <si>
    <t>1p033</t>
  </si>
  <si>
    <t>1p034</t>
  </si>
  <si>
    <t>1p035</t>
  </si>
  <si>
    <t>1p036</t>
  </si>
  <si>
    <t>1p037</t>
  </si>
  <si>
    <t>1p038</t>
  </si>
  <si>
    <t>1p039</t>
  </si>
  <si>
    <t>1p040</t>
  </si>
  <si>
    <t>1p041</t>
  </si>
  <si>
    <t>1p042</t>
  </si>
  <si>
    <t>1p043</t>
  </si>
  <si>
    <t>1p044</t>
  </si>
  <si>
    <t>1p045</t>
  </si>
  <si>
    <t>1p046</t>
  </si>
  <si>
    <t>1p047</t>
  </si>
  <si>
    <t>1p048</t>
  </si>
  <si>
    <t>1p049</t>
  </si>
  <si>
    <t>1p050</t>
  </si>
  <si>
    <t>1p051</t>
  </si>
  <si>
    <t>1p052</t>
  </si>
  <si>
    <t>1p053</t>
  </si>
  <si>
    <t>1p054</t>
  </si>
  <si>
    <t>1p055</t>
  </si>
  <si>
    <t>1p056</t>
  </si>
  <si>
    <t>1p057</t>
  </si>
  <si>
    <t>1p058</t>
  </si>
  <si>
    <t>1p059</t>
  </si>
  <si>
    <t>1p060</t>
  </si>
  <si>
    <t>1p061</t>
  </si>
  <si>
    <t>1p062</t>
  </si>
  <si>
    <t>1p063</t>
  </si>
  <si>
    <t>1p064</t>
  </si>
  <si>
    <t>1p065</t>
  </si>
  <si>
    <t>1p066</t>
  </si>
  <si>
    <t>1p067</t>
  </si>
  <si>
    <t>1p068</t>
  </si>
  <si>
    <t>1p069</t>
  </si>
  <si>
    <t>1p070</t>
  </si>
  <si>
    <t>1p071</t>
  </si>
  <si>
    <t>1p072</t>
  </si>
  <si>
    <t>1p073</t>
  </si>
  <si>
    <t>1p074</t>
  </si>
  <si>
    <t>1p075</t>
  </si>
  <si>
    <t>1p076</t>
  </si>
  <si>
    <t>1p077</t>
  </si>
  <si>
    <t>1p078</t>
  </si>
  <si>
    <t>1p079</t>
  </si>
  <si>
    <t>1p081</t>
  </si>
  <si>
    <t>1p082</t>
  </si>
  <si>
    <t>1p083</t>
  </si>
  <si>
    <t>1p084</t>
  </si>
  <si>
    <t>1p085</t>
  </si>
  <si>
    <t>1p086</t>
  </si>
  <si>
    <t>1p087</t>
  </si>
  <si>
    <t>1p088</t>
  </si>
  <si>
    <t>1p089</t>
  </si>
  <si>
    <t>1p090</t>
  </si>
  <si>
    <t>1p091</t>
  </si>
  <si>
    <t>1p092</t>
  </si>
  <si>
    <t>1p093</t>
  </si>
  <si>
    <t>1p094</t>
  </si>
  <si>
    <t>1p095</t>
  </si>
  <si>
    <t>1p096</t>
  </si>
  <si>
    <t>1p097</t>
  </si>
  <si>
    <t>1p098</t>
  </si>
  <si>
    <t>1p099</t>
  </si>
  <si>
    <t>1p100</t>
  </si>
  <si>
    <t>1p101</t>
  </si>
  <si>
    <t>1p102</t>
  </si>
  <si>
    <t>1p103</t>
  </si>
  <si>
    <t>1p104</t>
  </si>
  <si>
    <t>1p105</t>
  </si>
  <si>
    <t>1p106</t>
  </si>
  <si>
    <t>1p107</t>
  </si>
  <si>
    <t>1p108</t>
  </si>
  <si>
    <t>1p109</t>
  </si>
  <si>
    <t>1p110</t>
  </si>
  <si>
    <t>1p111</t>
  </si>
  <si>
    <t>1p112</t>
  </si>
  <si>
    <t>1p113</t>
  </si>
  <si>
    <t>1p114</t>
  </si>
  <si>
    <t>1p115</t>
  </si>
  <si>
    <t>1p116</t>
  </si>
  <si>
    <t>1p117</t>
  </si>
  <si>
    <t>1p118</t>
  </si>
  <si>
    <t>1p119</t>
  </si>
  <si>
    <t>1p120</t>
  </si>
  <si>
    <t>1p121</t>
  </si>
  <si>
    <t>1p122</t>
  </si>
  <si>
    <t>1p123</t>
  </si>
  <si>
    <t>1p124</t>
  </si>
  <si>
    <t>1p125</t>
  </si>
  <si>
    <t>1p126</t>
  </si>
  <si>
    <t>1p127</t>
  </si>
  <si>
    <t>1p128</t>
  </si>
  <si>
    <t>1p129</t>
  </si>
  <si>
    <t>1p130</t>
  </si>
  <si>
    <t>1p131</t>
  </si>
  <si>
    <t>1p132</t>
  </si>
  <si>
    <t>1p134</t>
  </si>
  <si>
    <t>1p135</t>
  </si>
  <si>
    <t>1p136</t>
  </si>
  <si>
    <t>1p137</t>
  </si>
  <si>
    <t>1p138</t>
  </si>
  <si>
    <t>1p139</t>
  </si>
  <si>
    <t>1p140</t>
  </si>
  <si>
    <t>1p141</t>
  </si>
  <si>
    <t>1p142</t>
  </si>
  <si>
    <t>1p143</t>
  </si>
  <si>
    <t>1p144</t>
  </si>
  <si>
    <t>1p145</t>
  </si>
  <si>
    <t>1p146</t>
  </si>
  <si>
    <t>1p147</t>
  </si>
  <si>
    <t>1p148</t>
  </si>
  <si>
    <t>1p149</t>
  </si>
  <si>
    <t>1p150</t>
  </si>
  <si>
    <t>1p151</t>
  </si>
  <si>
    <t>1p152</t>
  </si>
  <si>
    <t>1p153</t>
  </si>
  <si>
    <t>1p154</t>
  </si>
  <si>
    <t>1p155</t>
  </si>
  <si>
    <t>1p156</t>
  </si>
  <si>
    <t>1p157</t>
  </si>
  <si>
    <t>1p158</t>
  </si>
  <si>
    <t>1p159</t>
  </si>
  <si>
    <t>1p160</t>
  </si>
  <si>
    <t>1p161</t>
  </si>
  <si>
    <t>1p162</t>
  </si>
  <si>
    <t>1p163</t>
  </si>
  <si>
    <t>1p164</t>
  </si>
  <si>
    <t>1p165</t>
  </si>
  <si>
    <t>1p166</t>
  </si>
  <si>
    <t>1p167</t>
  </si>
  <si>
    <t>1p233</t>
  </si>
  <si>
    <t>1p168</t>
  </si>
  <si>
    <t>1p169</t>
  </si>
  <si>
    <t>1p170</t>
  </si>
  <si>
    <t>1p171</t>
  </si>
  <si>
    <t>1p172</t>
  </si>
  <si>
    <t>1p173</t>
  </si>
  <si>
    <t>1p174</t>
  </si>
  <si>
    <t>1p175</t>
  </si>
  <si>
    <t>1p176</t>
  </si>
  <si>
    <t>1p177</t>
  </si>
  <si>
    <t>1p178</t>
  </si>
  <si>
    <t>1p179</t>
  </si>
  <si>
    <t>1p180</t>
  </si>
  <si>
    <t>1p181</t>
  </si>
  <si>
    <t>1p182</t>
  </si>
  <si>
    <t>1p183</t>
  </si>
  <si>
    <t>1p184</t>
  </si>
  <si>
    <t>1p185</t>
  </si>
  <si>
    <t>1p186</t>
  </si>
  <si>
    <t>1p080</t>
  </si>
  <si>
    <t>1p187</t>
  </si>
  <si>
    <t>1p188</t>
  </si>
  <si>
    <t>1p189</t>
  </si>
  <si>
    <t>1p190</t>
  </si>
  <si>
    <t>1p191</t>
  </si>
  <si>
    <t>1p192</t>
  </si>
  <si>
    <t>1p193</t>
  </si>
  <si>
    <t>1p194</t>
  </si>
  <si>
    <t>1p195</t>
  </si>
  <si>
    <t>1p196</t>
  </si>
  <si>
    <t>1p197</t>
  </si>
  <si>
    <t>1p198</t>
  </si>
  <si>
    <t>1p199</t>
  </si>
  <si>
    <t>1p200</t>
  </si>
  <si>
    <t>1p201</t>
  </si>
  <si>
    <t>1p202</t>
  </si>
  <si>
    <t>1p203</t>
  </si>
  <si>
    <t>1p204</t>
  </si>
  <si>
    <t>1p205</t>
  </si>
  <si>
    <t>1p206</t>
  </si>
  <si>
    <t>1p207</t>
  </si>
  <si>
    <t>1p208</t>
  </si>
  <si>
    <t>1p209</t>
  </si>
  <si>
    <t>1p210</t>
  </si>
  <si>
    <t>1p211</t>
  </si>
  <si>
    <t>1p212</t>
  </si>
  <si>
    <t>1p213</t>
  </si>
  <si>
    <t>1p214</t>
  </si>
  <si>
    <t>1p215</t>
  </si>
  <si>
    <t>1p216</t>
  </si>
  <si>
    <t>1p217</t>
  </si>
  <si>
    <t>1p218</t>
  </si>
  <si>
    <t>1p219</t>
  </si>
  <si>
    <t>1p220</t>
  </si>
  <si>
    <t>1p221</t>
  </si>
  <si>
    <t>1p222</t>
  </si>
  <si>
    <t>1p223</t>
  </si>
  <si>
    <t>1p224</t>
  </si>
  <si>
    <t>1p225</t>
  </si>
  <si>
    <t>1p226</t>
  </si>
  <si>
    <t>1p228</t>
  </si>
  <si>
    <t>1p229</t>
  </si>
  <si>
    <t>1p230</t>
  </si>
  <si>
    <t>1p231</t>
  </si>
  <si>
    <t>1p232</t>
  </si>
  <si>
    <t>2k001</t>
  </si>
  <si>
    <t>2k002</t>
  </si>
  <si>
    <t>2k003</t>
  </si>
  <si>
    <t>2k004</t>
  </si>
  <si>
    <t>2k005</t>
  </si>
  <si>
    <t>2k006</t>
  </si>
  <si>
    <t>2k007</t>
  </si>
  <si>
    <t>2k008</t>
  </si>
  <si>
    <t>2k009</t>
  </si>
  <si>
    <t>2k010</t>
  </si>
  <si>
    <t>2k011</t>
  </si>
  <si>
    <t>2k012</t>
  </si>
  <si>
    <t>2k013</t>
  </si>
  <si>
    <t>2k014</t>
  </si>
  <si>
    <t>2k015</t>
  </si>
  <si>
    <t>2k016</t>
  </si>
  <si>
    <t>2k017</t>
  </si>
  <si>
    <t>2k018</t>
  </si>
  <si>
    <t>2k019</t>
  </si>
  <si>
    <t>2k020</t>
  </si>
  <si>
    <t>2k021</t>
  </si>
  <si>
    <t>2k022</t>
  </si>
  <si>
    <t>2k023</t>
  </si>
  <si>
    <t>2k024</t>
  </si>
  <si>
    <t>2k025</t>
  </si>
  <si>
    <t>2k026</t>
  </si>
  <si>
    <t>2k027</t>
  </si>
  <si>
    <t>2k028</t>
  </si>
  <si>
    <t>2k029</t>
  </si>
  <si>
    <t>2k030</t>
  </si>
  <si>
    <t>2k031</t>
  </si>
  <si>
    <t>2k032</t>
  </si>
  <si>
    <t>2k033</t>
  </si>
  <si>
    <t>2k034</t>
  </si>
  <si>
    <t>2k035</t>
  </si>
  <si>
    <t>2k036</t>
  </si>
  <si>
    <t>2k037</t>
  </si>
  <si>
    <t>2k038</t>
  </si>
  <si>
    <t>2k039</t>
  </si>
  <si>
    <t>2k040</t>
  </si>
  <si>
    <t>2k041</t>
  </si>
  <si>
    <t>2k042</t>
  </si>
  <si>
    <t>2k043</t>
  </si>
  <si>
    <t>2k044</t>
  </si>
  <si>
    <t>2k045</t>
  </si>
  <si>
    <t>2k046</t>
  </si>
  <si>
    <t>2k047</t>
  </si>
  <si>
    <t>2k048</t>
  </si>
  <si>
    <t>2k049</t>
  </si>
  <si>
    <t>2k050</t>
  </si>
  <si>
    <t>2k051</t>
  </si>
  <si>
    <t>2k052</t>
  </si>
  <si>
    <t>2k053</t>
  </si>
  <si>
    <t>2k054</t>
  </si>
  <si>
    <t>2k055</t>
  </si>
  <si>
    <t>2k056</t>
  </si>
  <si>
    <t>2k057</t>
  </si>
  <si>
    <t>2k058</t>
  </si>
  <si>
    <t>2k060</t>
  </si>
  <si>
    <t>2k061</t>
  </si>
  <si>
    <t>2k062</t>
  </si>
  <si>
    <t>2k063</t>
  </si>
  <si>
    <t>2k064</t>
  </si>
  <si>
    <t>2k065</t>
  </si>
  <si>
    <t>2k066</t>
  </si>
  <si>
    <t>2k067</t>
  </si>
  <si>
    <t>2k068</t>
  </si>
  <si>
    <t>2k069</t>
  </si>
  <si>
    <t>2k070</t>
  </si>
  <si>
    <t>2k071</t>
  </si>
  <si>
    <t>2k072</t>
  </si>
  <si>
    <t>2k073</t>
  </si>
  <si>
    <t>2k074</t>
  </si>
  <si>
    <t>2k075</t>
  </si>
  <si>
    <t>2k076</t>
  </si>
  <si>
    <t>2k077</t>
  </si>
  <si>
    <t>2k078</t>
  </si>
  <si>
    <t>2k079</t>
  </si>
  <si>
    <t>2k080</t>
  </si>
  <si>
    <t>2k081</t>
  </si>
  <si>
    <t>2k082</t>
  </si>
  <si>
    <t>2k083</t>
  </si>
  <si>
    <t>2k084</t>
  </si>
  <si>
    <t>2k085</t>
  </si>
  <si>
    <t>2k086</t>
  </si>
  <si>
    <t>2k087</t>
  </si>
  <si>
    <t>2k088</t>
  </si>
  <si>
    <t>2k089</t>
  </si>
  <si>
    <t>2k090</t>
  </si>
  <si>
    <t>2k092</t>
  </si>
  <si>
    <t>2k093</t>
  </si>
  <si>
    <t>2k094</t>
  </si>
  <si>
    <t>2k095</t>
  </si>
  <si>
    <t>2k096</t>
  </si>
  <si>
    <t>2k097</t>
  </si>
  <si>
    <t>2k098</t>
  </si>
  <si>
    <t>2k099</t>
  </si>
  <si>
    <t>2k100</t>
  </si>
  <si>
    <t>2k101</t>
  </si>
  <si>
    <t>2k102</t>
  </si>
  <si>
    <t>2k103</t>
  </si>
  <si>
    <t>2k104</t>
  </si>
  <si>
    <t>2k105</t>
  </si>
  <si>
    <t>2k106</t>
  </si>
  <si>
    <t>2k107</t>
  </si>
  <si>
    <t>2k108</t>
  </si>
  <si>
    <t>2k109</t>
  </si>
  <si>
    <t>2k110</t>
  </si>
  <si>
    <t>2k111</t>
  </si>
  <si>
    <t>2k112</t>
  </si>
  <si>
    <t>2k113</t>
  </si>
  <si>
    <t>2k114</t>
  </si>
  <si>
    <t>2k115</t>
  </si>
  <si>
    <t>2k116</t>
  </si>
  <si>
    <t>2k117</t>
  </si>
  <si>
    <t>2k118</t>
  </si>
  <si>
    <t>2k119</t>
  </si>
  <si>
    <t>2k120</t>
  </si>
  <si>
    <t>2k121</t>
  </si>
  <si>
    <t>2k122</t>
  </si>
  <si>
    <t>2k123</t>
  </si>
  <si>
    <t>2k124</t>
  </si>
  <si>
    <t>2k125</t>
  </si>
  <si>
    <t>2k126</t>
  </si>
  <si>
    <t>2k127</t>
  </si>
  <si>
    <t>2k128</t>
  </si>
  <si>
    <t>2k129</t>
  </si>
  <si>
    <t>2k130</t>
  </si>
  <si>
    <t>2k131</t>
  </si>
  <si>
    <t>2k132</t>
  </si>
  <si>
    <t>2k133</t>
  </si>
  <si>
    <t>2k134</t>
  </si>
  <si>
    <t>2k135</t>
  </si>
  <si>
    <t>2k136</t>
  </si>
  <si>
    <t>2k137</t>
  </si>
  <si>
    <t>2k138</t>
  </si>
  <si>
    <t>2k139</t>
  </si>
  <si>
    <t>2k140</t>
  </si>
  <si>
    <t>2k141</t>
  </si>
  <si>
    <t>2k142</t>
  </si>
  <si>
    <t>2k143</t>
  </si>
  <si>
    <t>2k144</t>
  </si>
  <si>
    <t>2k145</t>
  </si>
  <si>
    <t>2k146</t>
  </si>
  <si>
    <t>2k147</t>
  </si>
  <si>
    <t>2k148</t>
  </si>
  <si>
    <t>2k149</t>
  </si>
  <si>
    <t>2k150</t>
  </si>
  <si>
    <t>2k151</t>
  </si>
  <si>
    <t>2k152</t>
  </si>
  <si>
    <t>2k266</t>
  </si>
  <si>
    <t>2k153</t>
  </si>
  <si>
    <t>2k154</t>
  </si>
  <si>
    <t>2k155</t>
  </si>
  <si>
    <t>2k156</t>
  </si>
  <si>
    <t>2k157</t>
  </si>
  <si>
    <t>2k158</t>
  </si>
  <si>
    <t>2k159</t>
  </si>
  <si>
    <t>2k160</t>
  </si>
  <si>
    <t>2k161</t>
  </si>
  <si>
    <t>2k162</t>
  </si>
  <si>
    <t>2k163</t>
  </si>
  <si>
    <t>2k164</t>
  </si>
  <si>
    <t>2k165</t>
  </si>
  <si>
    <t>2k166</t>
  </si>
  <si>
    <t>2k167</t>
  </si>
  <si>
    <t>2k168</t>
  </si>
  <si>
    <t>2k169</t>
  </si>
  <si>
    <t>2k170</t>
  </si>
  <si>
    <t>2k171</t>
  </si>
  <si>
    <t>2k172</t>
  </si>
  <si>
    <t>2k173</t>
  </si>
  <si>
    <t>2k174</t>
  </si>
  <si>
    <t>2k175</t>
  </si>
  <si>
    <t>2k176</t>
  </si>
  <si>
    <t>2k177</t>
  </si>
  <si>
    <t>2k178</t>
  </si>
  <si>
    <t>2k179</t>
  </si>
  <si>
    <t>2k180</t>
  </si>
  <si>
    <t>2k181</t>
  </si>
  <si>
    <t>2k182</t>
  </si>
  <si>
    <t>2k183</t>
  </si>
  <si>
    <t>2k184</t>
  </si>
  <si>
    <t>2k185</t>
  </si>
  <si>
    <t>2k186</t>
  </si>
  <si>
    <t>2k187</t>
  </si>
  <si>
    <t>2k188</t>
  </si>
  <si>
    <t>2k189</t>
  </si>
  <si>
    <t>2k190</t>
  </si>
  <si>
    <t>2k191</t>
  </si>
  <si>
    <t>2k192</t>
  </si>
  <si>
    <t>2k193</t>
  </si>
  <si>
    <t>2k194</t>
  </si>
  <si>
    <t>2k195</t>
  </si>
  <si>
    <t>2k196</t>
  </si>
  <si>
    <t>2k197</t>
  </si>
  <si>
    <t>2k198</t>
  </si>
  <si>
    <t>2k199</t>
  </si>
  <si>
    <t>2k200</t>
  </si>
  <si>
    <t>2k201</t>
  </si>
  <si>
    <t>2k202</t>
  </si>
  <si>
    <t>2k203</t>
  </si>
  <si>
    <t>2k204</t>
  </si>
  <si>
    <t>2k205</t>
  </si>
  <si>
    <t>2k206</t>
  </si>
  <si>
    <t>2k207</t>
  </si>
  <si>
    <t>2k208</t>
  </si>
  <si>
    <t>2k209</t>
  </si>
  <si>
    <t>2k210</t>
  </si>
  <si>
    <t>2k211</t>
  </si>
  <si>
    <t>2k212</t>
  </si>
  <si>
    <t>2k213</t>
  </si>
  <si>
    <t>2k214</t>
  </si>
  <si>
    <t>2k215</t>
  </si>
  <si>
    <t>2k216</t>
  </si>
  <si>
    <t>2k217</t>
  </si>
  <si>
    <t>2k218</t>
  </si>
  <si>
    <t>2k219</t>
  </si>
  <si>
    <t>2k220</t>
  </si>
  <si>
    <t>2k221</t>
  </si>
  <si>
    <t>2k222</t>
  </si>
  <si>
    <t>2k223</t>
  </si>
  <si>
    <t>2k224</t>
  </si>
  <si>
    <t>2k225</t>
  </si>
  <si>
    <t>2k226</t>
  </si>
  <si>
    <t>2k227</t>
  </si>
  <si>
    <t>2k228</t>
  </si>
  <si>
    <t>2k229</t>
  </si>
  <si>
    <t>2k230</t>
  </si>
  <si>
    <t>2k231</t>
  </si>
  <si>
    <t>2k232</t>
  </si>
  <si>
    <t>2k233</t>
  </si>
  <si>
    <t>2k234</t>
  </si>
  <si>
    <t>2k235</t>
  </si>
  <si>
    <t>2k236</t>
  </si>
  <si>
    <t>2k237</t>
  </si>
  <si>
    <t>2k238</t>
  </si>
  <si>
    <t>2k239</t>
  </si>
  <si>
    <t>2k240</t>
  </si>
  <si>
    <t>2k241</t>
  </si>
  <si>
    <t>2k242</t>
  </si>
  <si>
    <t>2k243</t>
  </si>
  <si>
    <t>2k244</t>
  </si>
  <si>
    <t>2k245</t>
  </si>
  <si>
    <t>2k246</t>
  </si>
  <si>
    <t>2k247</t>
  </si>
  <si>
    <t>2k248</t>
  </si>
  <si>
    <t>2k249</t>
  </si>
  <si>
    <t>2k250</t>
  </si>
  <si>
    <t>2k251</t>
  </si>
  <si>
    <t>2k252</t>
  </si>
  <si>
    <t>2k253</t>
  </si>
  <si>
    <t>2k254</t>
  </si>
  <si>
    <t>2k255</t>
  </si>
  <si>
    <t>2k256</t>
  </si>
  <si>
    <t>2k257</t>
  </si>
  <si>
    <t>2k258</t>
  </si>
  <si>
    <t>2k259</t>
  </si>
  <si>
    <t>2k260</t>
  </si>
  <si>
    <t>2k261</t>
  </si>
  <si>
    <t>2k262</t>
  </si>
  <si>
    <t>2k263</t>
  </si>
  <si>
    <t>2k264</t>
  </si>
  <si>
    <t>2k265</t>
  </si>
  <si>
    <t>2x900</t>
  </si>
  <si>
    <t>2x901</t>
  </si>
  <si>
    <t>2p001</t>
  </si>
  <si>
    <t>2p002</t>
  </si>
  <si>
    <t>2p003</t>
  </si>
  <si>
    <t>2p004</t>
  </si>
  <si>
    <t>2p005</t>
  </si>
  <si>
    <t>2p006</t>
  </si>
  <si>
    <t>2p007</t>
  </si>
  <si>
    <t>2p008</t>
  </si>
  <si>
    <t>2p009</t>
  </si>
  <si>
    <t>2p010</t>
  </si>
  <si>
    <t>2p011</t>
  </si>
  <si>
    <t>2p012</t>
  </si>
  <si>
    <t>2p013</t>
  </si>
  <si>
    <t>2p014</t>
  </si>
  <si>
    <t>2p015</t>
  </si>
  <si>
    <t>2p016</t>
  </si>
  <si>
    <t>2p017</t>
  </si>
  <si>
    <t>2p018</t>
  </si>
  <si>
    <t>2p019</t>
  </si>
  <si>
    <t>2p020</t>
  </si>
  <si>
    <t>2p021</t>
  </si>
  <si>
    <t>2p022</t>
  </si>
  <si>
    <t>2p023</t>
  </si>
  <si>
    <t>2p024</t>
  </si>
  <si>
    <t>2p025</t>
  </si>
  <si>
    <t>2p026</t>
  </si>
  <si>
    <t>2p027</t>
  </si>
  <si>
    <t>2p028</t>
  </si>
  <si>
    <t>2p029</t>
  </si>
  <si>
    <t>2p030</t>
  </si>
  <si>
    <t>2p031</t>
  </si>
  <si>
    <t>2p032</t>
  </si>
  <si>
    <t>2p034</t>
  </si>
  <si>
    <t>2p035</t>
  </si>
  <si>
    <t>2p036</t>
  </si>
  <si>
    <t>2p037</t>
  </si>
  <si>
    <t>2p038</t>
  </si>
  <si>
    <t>2p039</t>
  </si>
  <si>
    <t>2p040</t>
  </si>
  <si>
    <t>2p041</t>
  </si>
  <si>
    <t>2p042</t>
  </si>
  <si>
    <t>2p043</t>
  </si>
  <si>
    <t>2p044</t>
  </si>
  <si>
    <t>2p045</t>
  </si>
  <si>
    <t>2p046</t>
  </si>
  <si>
    <t>2p047</t>
  </si>
  <si>
    <t>2p048</t>
  </si>
  <si>
    <t>2p049</t>
  </si>
  <si>
    <t>2p050</t>
  </si>
  <si>
    <t>2p051</t>
  </si>
  <si>
    <t>2p052</t>
  </si>
  <si>
    <t>2p053</t>
  </si>
  <si>
    <t>2p054</t>
  </si>
  <si>
    <t>2p055</t>
  </si>
  <si>
    <t>2p056</t>
  </si>
  <si>
    <t>2p057</t>
  </si>
  <si>
    <t>2p058</t>
  </si>
  <si>
    <t>2p059</t>
  </si>
  <si>
    <t>2p060</t>
  </si>
  <si>
    <t>2p061</t>
  </si>
  <si>
    <t>2p062</t>
  </si>
  <si>
    <t>2p063</t>
  </si>
  <si>
    <t>2p064</t>
  </si>
  <si>
    <t>2p065</t>
  </si>
  <si>
    <t>2p066</t>
  </si>
  <si>
    <t>2p067</t>
  </si>
  <si>
    <t>2p068</t>
  </si>
  <si>
    <t>2p069</t>
  </si>
  <si>
    <t>2p070</t>
  </si>
  <si>
    <t>2p071</t>
  </si>
  <si>
    <t>3k001</t>
  </si>
  <si>
    <t>3k002</t>
  </si>
  <si>
    <t>3k003</t>
  </si>
  <si>
    <t>3k004</t>
  </si>
  <si>
    <t>3k005</t>
  </si>
  <si>
    <t>3k006</t>
  </si>
  <si>
    <t>3k007</t>
  </si>
  <si>
    <t>3k008</t>
  </si>
  <si>
    <t>3k009</t>
  </si>
  <si>
    <t>3k010</t>
  </si>
  <si>
    <t>3k011</t>
  </si>
  <si>
    <t>3k012</t>
  </si>
  <si>
    <t>3k013</t>
  </si>
  <si>
    <t>3k014</t>
  </si>
  <si>
    <t>3k015</t>
  </si>
  <si>
    <t>3k016</t>
  </si>
  <si>
    <t>3k017</t>
  </si>
  <si>
    <t>3k018</t>
  </si>
  <si>
    <t>3k019</t>
  </si>
  <si>
    <t>3k020</t>
  </si>
  <si>
    <t>3k021</t>
  </si>
  <si>
    <t>3k022</t>
  </si>
  <si>
    <t>3k023</t>
  </si>
  <si>
    <t>3k024</t>
  </si>
  <si>
    <t>3k025</t>
  </si>
  <si>
    <t>3k026</t>
  </si>
  <si>
    <t>3k027</t>
  </si>
  <si>
    <t>3k028</t>
  </si>
  <si>
    <t>3k029</t>
  </si>
  <si>
    <t>3k030</t>
  </si>
  <si>
    <t>3k031</t>
  </si>
  <si>
    <t>3k032</t>
  </si>
  <si>
    <t>3k033</t>
  </si>
  <si>
    <t>3k034</t>
  </si>
  <si>
    <t>3k035</t>
  </si>
  <si>
    <t>3k036</t>
  </si>
  <si>
    <t>3k037</t>
  </si>
  <si>
    <t>3k038</t>
  </si>
  <si>
    <t>3k039</t>
  </si>
  <si>
    <t>3k040</t>
  </si>
  <si>
    <t>3k041</t>
  </si>
  <si>
    <t>3k042</t>
  </si>
  <si>
    <t>3k043</t>
  </si>
  <si>
    <t>3k044</t>
  </si>
  <si>
    <t>3k045</t>
  </si>
  <si>
    <t>3k046</t>
  </si>
  <si>
    <t>3k047</t>
  </si>
  <si>
    <t>3k048</t>
  </si>
  <si>
    <t>3k049</t>
  </si>
  <si>
    <t>3k050</t>
  </si>
  <si>
    <t>3k051</t>
  </si>
  <si>
    <t>3k052</t>
  </si>
  <si>
    <t>3k053</t>
  </si>
  <si>
    <t>3k054</t>
  </si>
  <si>
    <t>3k055</t>
  </si>
  <si>
    <t>3k056</t>
  </si>
  <si>
    <t>3k057</t>
  </si>
  <si>
    <t>3k058</t>
  </si>
  <si>
    <t>3k060</t>
  </si>
  <si>
    <t>3k061</t>
  </si>
  <si>
    <t>3k062</t>
  </si>
  <si>
    <t>3k063</t>
  </si>
  <si>
    <t>3k064</t>
  </si>
  <si>
    <t>3k065</t>
  </si>
  <si>
    <t>3k066</t>
  </si>
  <si>
    <t>3k067</t>
  </si>
  <si>
    <t>3k068</t>
  </si>
  <si>
    <t>3k069</t>
  </si>
  <si>
    <t>3k070</t>
  </si>
  <si>
    <t>3k071</t>
  </si>
  <si>
    <t>3k072</t>
  </si>
  <si>
    <t>3k073</t>
  </si>
  <si>
    <t>3k074</t>
  </si>
  <si>
    <t>3k075</t>
  </si>
  <si>
    <t>3k076</t>
  </si>
  <si>
    <t>3k077</t>
  </si>
  <si>
    <t>3k078</t>
  </si>
  <si>
    <t>3k079</t>
  </si>
  <si>
    <t>3k080</t>
  </si>
  <si>
    <t>3k216</t>
  </si>
  <si>
    <t>3k081</t>
  </si>
  <si>
    <t>3k082</t>
  </si>
  <si>
    <t>3k083</t>
  </si>
  <si>
    <t>3k084</t>
  </si>
  <si>
    <t>3k085</t>
  </si>
  <si>
    <t>3k086</t>
  </si>
  <si>
    <t>3k087</t>
  </si>
  <si>
    <t>3k088</t>
  </si>
  <si>
    <t>3k089</t>
  </si>
  <si>
    <t>3k090</t>
  </si>
  <si>
    <t>3k091</t>
  </si>
  <si>
    <t>3k092</t>
  </si>
  <si>
    <t>3k093</t>
  </si>
  <si>
    <t>3k094</t>
  </si>
  <si>
    <t>3k095</t>
  </si>
  <si>
    <t>3k096</t>
  </si>
  <si>
    <t>3k097</t>
  </si>
  <si>
    <t>3k098</t>
  </si>
  <si>
    <t>3k099</t>
  </si>
  <si>
    <t>3k100</t>
  </si>
  <si>
    <t>3k101</t>
  </si>
  <si>
    <t>3k102</t>
  </si>
  <si>
    <t>3k103</t>
  </si>
  <si>
    <t>3k104</t>
  </si>
  <si>
    <t>3k105</t>
  </si>
  <si>
    <t>3k106</t>
  </si>
  <si>
    <t>3k107</t>
  </si>
  <si>
    <t>3k108</t>
  </si>
  <si>
    <t>3k109</t>
  </si>
  <si>
    <t>3k110</t>
  </si>
  <si>
    <t>3k111</t>
  </si>
  <si>
    <t>3k112</t>
  </si>
  <si>
    <t>3k113</t>
  </si>
  <si>
    <t>3k114</t>
  </si>
  <si>
    <t>3k115</t>
  </si>
  <si>
    <t>3k116</t>
  </si>
  <si>
    <t>3k117</t>
  </si>
  <si>
    <t>3k118</t>
  </si>
  <si>
    <t>3k119</t>
  </si>
  <si>
    <t>3k120</t>
  </si>
  <si>
    <t>3k121</t>
  </si>
  <si>
    <t>3k122</t>
  </si>
  <si>
    <t>3k123</t>
  </si>
  <si>
    <t>3k124</t>
  </si>
  <si>
    <t>3k125</t>
  </si>
  <si>
    <t>3k126</t>
  </si>
  <si>
    <t>3k127</t>
  </si>
  <si>
    <t>3k128</t>
  </si>
  <si>
    <t>3k129</t>
  </si>
  <si>
    <t>3k130</t>
  </si>
  <si>
    <t>3k131</t>
  </si>
  <si>
    <t>3k132</t>
  </si>
  <si>
    <t>3k133</t>
  </si>
  <si>
    <t>3k134</t>
  </si>
  <si>
    <t>3k135</t>
  </si>
  <si>
    <t>3k136</t>
  </si>
  <si>
    <t>3k137</t>
  </si>
  <si>
    <t>3k138</t>
  </si>
  <si>
    <t>3k139</t>
  </si>
  <si>
    <t>3k140</t>
  </si>
  <si>
    <t>3k141</t>
  </si>
  <si>
    <t>3k142</t>
  </si>
  <si>
    <t>3k143</t>
  </si>
  <si>
    <t>3k144</t>
  </si>
  <si>
    <t>3k145</t>
  </si>
  <si>
    <t>3k146</t>
  </si>
  <si>
    <t>3k147</t>
  </si>
  <si>
    <t>3k148</t>
  </si>
  <si>
    <t>3k149</t>
  </si>
  <si>
    <t>3k150</t>
  </si>
  <si>
    <t>3k151</t>
  </si>
  <si>
    <t>3k152</t>
  </si>
  <si>
    <t>3k153</t>
  </si>
  <si>
    <t>3k154</t>
  </si>
  <si>
    <t>3k155</t>
  </si>
  <si>
    <t>3k156</t>
  </si>
  <si>
    <t>3k157</t>
  </si>
  <si>
    <t>3k158</t>
  </si>
  <si>
    <t>3k159</t>
  </si>
  <si>
    <t>3k160</t>
  </si>
  <si>
    <t>3k161</t>
  </si>
  <si>
    <t>3k162</t>
  </si>
  <si>
    <t>3k163</t>
  </si>
  <si>
    <t>3k164</t>
  </si>
  <si>
    <t>3k165</t>
  </si>
  <si>
    <t>3k166</t>
  </si>
  <si>
    <t>3k167</t>
  </si>
  <si>
    <t>3k168</t>
  </si>
  <si>
    <t>3k169</t>
  </si>
  <si>
    <t>3k170</t>
  </si>
  <si>
    <t>3k171</t>
  </si>
  <si>
    <t>3k172</t>
  </si>
  <si>
    <t>3k173</t>
  </si>
  <si>
    <t>3k174</t>
  </si>
  <si>
    <t>3k175</t>
  </si>
  <si>
    <t>3k176</t>
  </si>
  <si>
    <t>3k177</t>
  </si>
  <si>
    <t>3k178</t>
  </si>
  <si>
    <t>3k179</t>
  </si>
  <si>
    <t>3k180</t>
  </si>
  <si>
    <t>3k181</t>
  </si>
  <si>
    <t>3k182</t>
  </si>
  <si>
    <t>3k183</t>
  </si>
  <si>
    <t>3k184</t>
  </si>
  <si>
    <t>3k185</t>
  </si>
  <si>
    <t>3k186</t>
  </si>
  <si>
    <t>3k187</t>
  </si>
  <si>
    <t>3k188</t>
  </si>
  <si>
    <t>3k189</t>
  </si>
  <si>
    <t>3k190</t>
  </si>
  <si>
    <t>3k191</t>
  </si>
  <si>
    <t>3k192</t>
  </si>
  <si>
    <t>3k193</t>
  </si>
  <si>
    <t>3k194</t>
  </si>
  <si>
    <t>3k195</t>
  </si>
  <si>
    <t>3k196</t>
  </si>
  <si>
    <t>3k197</t>
  </si>
  <si>
    <t>3k198</t>
  </si>
  <si>
    <t>3k199</t>
  </si>
  <si>
    <t>3k200</t>
  </si>
  <si>
    <t>3k201</t>
  </si>
  <si>
    <t>3k202</t>
  </si>
  <si>
    <t>3k203</t>
  </si>
  <si>
    <t>3k204</t>
  </si>
  <si>
    <t>3k205</t>
  </si>
  <si>
    <t>3k206</t>
  </si>
  <si>
    <t>3k207</t>
  </si>
  <si>
    <t>3k208</t>
  </si>
  <si>
    <t>3k209</t>
  </si>
  <si>
    <t>3k210</t>
  </si>
  <si>
    <t>3k211</t>
  </si>
  <si>
    <t>3k212</t>
  </si>
  <si>
    <t>3k213</t>
  </si>
  <si>
    <t>3k214</t>
  </si>
  <si>
    <t>3k215</t>
  </si>
  <si>
    <t>3x900</t>
  </si>
  <si>
    <t>3x901</t>
  </si>
  <si>
    <t>3p001</t>
  </si>
  <si>
    <t>3p002</t>
  </si>
  <si>
    <t>3p003</t>
  </si>
  <si>
    <t>3p004</t>
  </si>
  <si>
    <t>3p005</t>
  </si>
  <si>
    <t>3p006</t>
  </si>
  <si>
    <t>3p007</t>
  </si>
  <si>
    <t>3p050</t>
  </si>
  <si>
    <t>3p008</t>
  </si>
  <si>
    <t>3p009</t>
  </si>
  <si>
    <t>3p010</t>
  </si>
  <si>
    <t>3p012</t>
  </si>
  <si>
    <t>3p013</t>
  </si>
  <si>
    <t>3p014</t>
  </si>
  <si>
    <t>3p015</t>
  </si>
  <si>
    <t>3p016</t>
  </si>
  <si>
    <t>3p017</t>
  </si>
  <si>
    <t>3p018</t>
  </si>
  <si>
    <t>3p019</t>
  </si>
  <si>
    <t>3p020</t>
  </si>
  <si>
    <t>3p021</t>
  </si>
  <si>
    <t>3p022</t>
  </si>
  <si>
    <t>3p023</t>
  </si>
  <si>
    <t>3p024</t>
  </si>
  <si>
    <t>3p025</t>
  </si>
  <si>
    <t>3p026</t>
  </si>
  <si>
    <t>3p027</t>
  </si>
  <si>
    <t>3p028</t>
  </si>
  <si>
    <t>3p029</t>
  </si>
  <si>
    <t>3p030</t>
  </si>
  <si>
    <t>3p031</t>
  </si>
  <si>
    <t>3p032</t>
  </si>
  <si>
    <t>3p033</t>
  </si>
  <si>
    <t>3p034</t>
  </si>
  <si>
    <t>3p035</t>
  </si>
  <si>
    <t>3p036</t>
  </si>
  <si>
    <t>3p037</t>
  </si>
  <si>
    <t>3p038</t>
  </si>
  <si>
    <t>3p039</t>
  </si>
  <si>
    <t>3p040</t>
  </si>
  <si>
    <t>3p041</t>
  </si>
  <si>
    <t>3p042</t>
  </si>
  <si>
    <t>3p043</t>
  </si>
  <si>
    <t>3p044</t>
  </si>
  <si>
    <t>3p045</t>
  </si>
  <si>
    <t>3p046</t>
  </si>
  <si>
    <t>3p047</t>
  </si>
  <si>
    <t>3p048</t>
  </si>
  <si>
    <t>3p049</t>
  </si>
  <si>
    <t>3p051</t>
  </si>
  <si>
    <t>3p052</t>
  </si>
  <si>
    <t>3p053</t>
  </si>
  <si>
    <t>4k001</t>
  </si>
  <si>
    <t>4k002</t>
  </si>
  <si>
    <t>4k003</t>
  </si>
  <si>
    <t>4k004</t>
  </si>
  <si>
    <t>4k005</t>
  </si>
  <si>
    <t>4k006</t>
  </si>
  <si>
    <t>4k007</t>
  </si>
  <si>
    <t>4k008</t>
  </si>
  <si>
    <t>4k009</t>
  </si>
  <si>
    <t>4k010</t>
  </si>
  <si>
    <t>4k011</t>
  </si>
  <si>
    <t>4k012</t>
  </si>
  <si>
    <t>4k013</t>
  </si>
  <si>
    <t>4k014</t>
  </si>
  <si>
    <t>4k015</t>
  </si>
  <si>
    <t>4k016</t>
  </si>
  <si>
    <t>4k017</t>
  </si>
  <si>
    <t>4k018</t>
  </si>
  <si>
    <t>4k019</t>
  </si>
  <si>
    <t>4k020</t>
  </si>
  <si>
    <t>4k021</t>
  </si>
  <si>
    <t>4k022</t>
  </si>
  <si>
    <t>4k023</t>
  </si>
  <si>
    <t>4k024</t>
  </si>
  <si>
    <t>4k025</t>
  </si>
  <si>
    <t>4k026</t>
  </si>
  <si>
    <t>4k027</t>
  </si>
  <si>
    <t>4k028</t>
  </si>
  <si>
    <t>4k029</t>
  </si>
  <si>
    <t>4k030</t>
  </si>
  <si>
    <t>4k031</t>
  </si>
  <si>
    <t>4k032</t>
  </si>
  <si>
    <t>4k033</t>
  </si>
  <si>
    <t>4k034</t>
  </si>
  <si>
    <t>4k035</t>
  </si>
  <si>
    <t>4k036</t>
  </si>
  <si>
    <t>4k037</t>
  </si>
  <si>
    <t>4k038</t>
  </si>
  <si>
    <t>4k039</t>
  </si>
  <si>
    <t>4k040</t>
  </si>
  <si>
    <t>4k041</t>
  </si>
  <si>
    <t>4k042</t>
  </si>
  <si>
    <t>4k043</t>
  </si>
  <si>
    <t>4k044</t>
  </si>
  <si>
    <t>4k045</t>
  </si>
  <si>
    <t>4k046</t>
  </si>
  <si>
    <t>4k047</t>
  </si>
  <si>
    <t>4k048</t>
  </si>
  <si>
    <t>4k049</t>
  </si>
  <si>
    <t>4k051</t>
  </si>
  <si>
    <t>4k054</t>
  </si>
  <si>
    <t>4k055</t>
  </si>
  <si>
    <t>4k056</t>
  </si>
  <si>
    <t>4k057</t>
  </si>
  <si>
    <t>4k058</t>
  </si>
  <si>
    <t>4k059</t>
  </si>
  <si>
    <t>4k060</t>
  </si>
  <si>
    <t>4k061</t>
  </si>
  <si>
    <t>4k062</t>
  </si>
  <si>
    <t>4k063</t>
  </si>
  <si>
    <t>4k064</t>
  </si>
  <si>
    <t>4k065</t>
  </si>
  <si>
    <t>4k066</t>
  </si>
  <si>
    <t>4k067</t>
  </si>
  <si>
    <t>4k068</t>
  </si>
  <si>
    <t>4k069</t>
  </si>
  <si>
    <t>4k070</t>
  </si>
  <si>
    <t>4k071</t>
  </si>
  <si>
    <t>4k072</t>
  </si>
  <si>
    <t>4k073</t>
  </si>
  <si>
    <t>4k074</t>
  </si>
  <si>
    <t>4k075</t>
  </si>
  <si>
    <t>4k076</t>
  </si>
  <si>
    <t>4k077</t>
  </si>
  <si>
    <t>4k078</t>
  </si>
  <si>
    <t>4k079</t>
  </si>
  <si>
    <t>4k080</t>
  </si>
  <si>
    <t>4k081</t>
  </si>
  <si>
    <t>4k082</t>
  </si>
  <si>
    <t>4k083</t>
  </si>
  <si>
    <t>4k084</t>
  </si>
  <si>
    <t>4k085</t>
  </si>
  <si>
    <t>4k087</t>
  </si>
  <si>
    <t>4k088</t>
  </si>
  <si>
    <t>4k089</t>
  </si>
  <si>
    <t>4k090</t>
  </si>
  <si>
    <t>4k091</t>
  </si>
  <si>
    <t>4k092</t>
  </si>
  <si>
    <t>4k093</t>
  </si>
  <si>
    <t>4k094</t>
  </si>
  <si>
    <t>4k095</t>
  </si>
  <si>
    <t>4k096</t>
  </si>
  <si>
    <t>4k097</t>
  </si>
  <si>
    <t>4k098</t>
  </si>
  <si>
    <t>4k099</t>
  </si>
  <si>
    <t>4k100</t>
  </si>
  <si>
    <t>4k101</t>
  </si>
  <si>
    <t>4k102</t>
  </si>
  <si>
    <t>4k103</t>
  </si>
  <si>
    <t>4k104</t>
  </si>
  <si>
    <t>4k105</t>
  </si>
  <si>
    <t>4k106</t>
  </si>
  <si>
    <t>4k107</t>
  </si>
  <si>
    <t>4k108</t>
  </si>
  <si>
    <t>4k109</t>
  </si>
  <si>
    <t>4k110</t>
  </si>
  <si>
    <t>4k111</t>
  </si>
  <si>
    <t>4k112</t>
  </si>
  <si>
    <t>4k113</t>
  </si>
  <si>
    <t>4k114</t>
  </si>
  <si>
    <t>4k115</t>
  </si>
  <si>
    <t>4k116</t>
  </si>
  <si>
    <t>4k117</t>
  </si>
  <si>
    <t>4k118</t>
  </si>
  <si>
    <t>4k119</t>
  </si>
  <si>
    <t>4k120</t>
  </si>
  <si>
    <t>4k121</t>
  </si>
  <si>
    <t>4k122</t>
  </si>
  <si>
    <t>4k123</t>
  </si>
  <si>
    <t>4k124</t>
  </si>
  <si>
    <t>4k125</t>
  </si>
  <si>
    <t>4k126</t>
  </si>
  <si>
    <t>4k127</t>
  </si>
  <si>
    <t>4k128</t>
  </si>
  <si>
    <t>4k129</t>
  </si>
  <si>
    <t>4k130</t>
  </si>
  <si>
    <t>4k131</t>
  </si>
  <si>
    <t>4k132</t>
  </si>
  <si>
    <t>4k133</t>
  </si>
  <si>
    <t>4k134</t>
  </si>
  <si>
    <t>4k135</t>
  </si>
  <si>
    <t>4k136</t>
  </si>
  <si>
    <t>4k137</t>
  </si>
  <si>
    <t>4k138</t>
  </si>
  <si>
    <t>4k139</t>
  </si>
  <si>
    <t>4k140</t>
  </si>
  <si>
    <t>4k141</t>
  </si>
  <si>
    <t>4k142</t>
  </si>
  <si>
    <t>4k143</t>
  </si>
  <si>
    <t>4k144</t>
  </si>
  <si>
    <t>4k145</t>
  </si>
  <si>
    <t>4k146</t>
  </si>
  <si>
    <t>4k147</t>
  </si>
  <si>
    <t>4k148</t>
  </si>
  <si>
    <t>4k149</t>
  </si>
  <si>
    <t>4k150</t>
  </si>
  <si>
    <t>4k151</t>
  </si>
  <si>
    <t>4k152</t>
  </si>
  <si>
    <t>4k153</t>
  </si>
  <si>
    <t>4k154</t>
  </si>
  <si>
    <t>4k155</t>
  </si>
  <si>
    <t>4k156</t>
  </si>
  <si>
    <t>4k157</t>
  </si>
  <si>
    <t>4k158</t>
  </si>
  <si>
    <t>4k159</t>
  </si>
  <si>
    <t>4k160</t>
  </si>
  <si>
    <t>4k161</t>
  </si>
  <si>
    <t>4k162</t>
  </si>
  <si>
    <t>4k163</t>
  </si>
  <si>
    <t>4k164</t>
  </si>
  <si>
    <t>4k165</t>
  </si>
  <si>
    <t>4k166</t>
  </si>
  <si>
    <t>4k167</t>
  </si>
  <si>
    <t>4k168</t>
  </si>
  <si>
    <t>4k169</t>
  </si>
  <si>
    <t>4k170</t>
  </si>
  <si>
    <t>4k171</t>
  </si>
  <si>
    <t>4k172</t>
  </si>
  <si>
    <t>4k173</t>
  </si>
  <si>
    <t>4k174</t>
  </si>
  <si>
    <t>4k175</t>
  </si>
  <si>
    <t>4k176</t>
  </si>
  <si>
    <t>4k177</t>
  </si>
  <si>
    <t>4k178</t>
  </si>
  <si>
    <t>4k179</t>
  </si>
  <si>
    <t>4k180</t>
  </si>
  <si>
    <t>4k181</t>
  </si>
  <si>
    <t>4k182</t>
  </si>
  <si>
    <t>4k183</t>
  </si>
  <si>
    <t>4k184</t>
  </si>
  <si>
    <t>4k185</t>
  </si>
  <si>
    <t>4k186</t>
  </si>
  <si>
    <t>4k187</t>
  </si>
  <si>
    <t>4k188</t>
  </si>
  <si>
    <t>4k189</t>
  </si>
  <si>
    <t>4k190</t>
  </si>
  <si>
    <t>4k191</t>
  </si>
  <si>
    <t>4k192</t>
  </si>
  <si>
    <t>4k193</t>
  </si>
  <si>
    <t>4k194</t>
  </si>
  <si>
    <t>4k195</t>
  </si>
  <si>
    <t>4k196</t>
  </si>
  <si>
    <t>4k197</t>
  </si>
  <si>
    <t>4k198</t>
  </si>
  <si>
    <t>4k199</t>
  </si>
  <si>
    <t>4k200</t>
  </si>
  <si>
    <t>4k201</t>
  </si>
  <si>
    <t>4k202</t>
  </si>
  <si>
    <t>4k203</t>
  </si>
  <si>
    <t>4x900</t>
  </si>
  <si>
    <t>4x901</t>
  </si>
  <si>
    <t>4x902</t>
  </si>
  <si>
    <t>4x910</t>
  </si>
  <si>
    <t>4x911</t>
  </si>
  <si>
    <t>4x912</t>
  </si>
  <si>
    <t>4p001</t>
  </si>
  <si>
    <t>4p002</t>
  </si>
  <si>
    <t>4p003</t>
  </si>
  <si>
    <t>4p004</t>
  </si>
  <si>
    <t>4p005</t>
  </si>
  <si>
    <t>4p006</t>
  </si>
  <si>
    <t>4p007</t>
  </si>
  <si>
    <t>4p008</t>
  </si>
  <si>
    <t>4p009</t>
  </si>
  <si>
    <t>4p010</t>
  </si>
  <si>
    <t>4p011</t>
  </si>
  <si>
    <t>4p012</t>
  </si>
  <si>
    <t>4p013</t>
  </si>
  <si>
    <t>4p014</t>
  </si>
  <si>
    <t>4p015</t>
  </si>
  <si>
    <t>4p016</t>
  </si>
  <si>
    <t>4p017</t>
  </si>
  <si>
    <t>4p018</t>
  </si>
  <si>
    <t>4p022</t>
  </si>
  <si>
    <t>4p023</t>
  </si>
  <si>
    <t>4p024</t>
  </si>
  <si>
    <t>4p025</t>
  </si>
  <si>
    <t>4p026</t>
  </si>
  <si>
    <t>4p027</t>
  </si>
  <si>
    <t>4p028</t>
  </si>
  <si>
    <t>4p029</t>
  </si>
  <si>
    <t>4p030</t>
  </si>
  <si>
    <t>4p031</t>
  </si>
  <si>
    <t>4p032</t>
  </si>
  <si>
    <t>4p033</t>
  </si>
  <si>
    <t>4p034</t>
  </si>
  <si>
    <t>4p035</t>
  </si>
  <si>
    <t>4p036</t>
  </si>
  <si>
    <t>4p037</t>
  </si>
  <si>
    <t>4p038</t>
  </si>
  <si>
    <t>4p039</t>
  </si>
  <si>
    <t>4p040</t>
  </si>
  <si>
    <t>4p041</t>
  </si>
  <si>
    <t>4p042</t>
  </si>
  <si>
    <t>4p043</t>
  </si>
  <si>
    <t>4p044</t>
  </si>
  <si>
    <t>4p045</t>
  </si>
  <si>
    <t>4p046</t>
  </si>
  <si>
    <t>4p047</t>
  </si>
  <si>
    <t>4p048</t>
  </si>
  <si>
    <t>4p049</t>
  </si>
  <si>
    <t>4p050</t>
  </si>
  <si>
    <t>4p051</t>
  </si>
  <si>
    <t>4p052</t>
  </si>
  <si>
    <t>4p053</t>
  </si>
  <si>
    <t>4p054</t>
  </si>
  <si>
    <t>4p055</t>
  </si>
  <si>
    <t>4p056</t>
  </si>
  <si>
    <t>4p057</t>
  </si>
  <si>
    <t>4p058</t>
  </si>
  <si>
    <t>4p059</t>
  </si>
  <si>
    <t>4p060</t>
  </si>
  <si>
    <t>4p061</t>
  </si>
  <si>
    <t>4p062</t>
  </si>
  <si>
    <t>4p063</t>
  </si>
  <si>
    <t>4p064</t>
  </si>
  <si>
    <t>4p065</t>
  </si>
  <si>
    <t>4p066</t>
  </si>
  <si>
    <t>4p067</t>
  </si>
  <si>
    <t>4p068</t>
  </si>
  <si>
    <t>5k001</t>
  </si>
  <si>
    <t>5k002</t>
  </si>
  <si>
    <t>5k003</t>
  </si>
  <si>
    <t>5k004</t>
  </si>
  <si>
    <t>5k005</t>
  </si>
  <si>
    <t>5k006</t>
  </si>
  <si>
    <t>5k007</t>
  </si>
  <si>
    <t>5k008</t>
  </si>
  <si>
    <t>5k009</t>
  </si>
  <si>
    <t>5k010</t>
  </si>
  <si>
    <t>5k011</t>
  </si>
  <si>
    <t>5k012</t>
  </si>
  <si>
    <t>5k013</t>
  </si>
  <si>
    <t>5k014</t>
  </si>
  <si>
    <t>5k015</t>
  </si>
  <si>
    <t>5k016</t>
  </si>
  <si>
    <t>5k017</t>
  </si>
  <si>
    <t>5k018</t>
  </si>
  <si>
    <t>5k019</t>
  </si>
  <si>
    <t>5k020</t>
  </si>
  <si>
    <t>5k021</t>
  </si>
  <si>
    <t>5k022</t>
  </si>
  <si>
    <t>5k023</t>
  </si>
  <si>
    <t>5k024</t>
  </si>
  <si>
    <t>5k025</t>
  </si>
  <si>
    <t>5k026</t>
  </si>
  <si>
    <t>5k027</t>
  </si>
  <si>
    <t>5k028</t>
  </si>
  <si>
    <t>5k029</t>
  </si>
  <si>
    <t>5k030</t>
  </si>
  <si>
    <t>5k031</t>
  </si>
  <si>
    <t>5k032</t>
  </si>
  <si>
    <t>5k033</t>
  </si>
  <si>
    <t>5k034</t>
  </si>
  <si>
    <t>5k035</t>
  </si>
  <si>
    <t>5k036</t>
  </si>
  <si>
    <t>5k037</t>
  </si>
  <si>
    <t>5k038</t>
  </si>
  <si>
    <t>5k039</t>
  </si>
  <si>
    <t>5k040</t>
  </si>
  <si>
    <t>5k041</t>
  </si>
  <si>
    <t>5k042</t>
  </si>
  <si>
    <t>5k043</t>
  </si>
  <si>
    <t>5k044</t>
  </si>
  <si>
    <t>5k045</t>
  </si>
  <si>
    <t>5k046</t>
  </si>
  <si>
    <t>5k047</t>
  </si>
  <si>
    <t>5k048</t>
  </si>
  <si>
    <t>5k049</t>
  </si>
  <si>
    <t>5k050</t>
  </si>
  <si>
    <t>5k052</t>
  </si>
  <si>
    <t>5k053</t>
  </si>
  <si>
    <t>5k054</t>
  </si>
  <si>
    <t>5k055</t>
  </si>
  <si>
    <t>5k056</t>
  </si>
  <si>
    <t>5k057</t>
  </si>
  <si>
    <t>5k058</t>
  </si>
  <si>
    <t>5k059</t>
  </si>
  <si>
    <t>5k060</t>
  </si>
  <si>
    <t>5k061</t>
  </si>
  <si>
    <t>5k062</t>
  </si>
  <si>
    <t>5k063</t>
  </si>
  <si>
    <t>5k064</t>
  </si>
  <si>
    <t>5k065</t>
  </si>
  <si>
    <t>5k066</t>
  </si>
  <si>
    <t>5k067</t>
  </si>
  <si>
    <t>5k068</t>
  </si>
  <si>
    <t>5k069</t>
  </si>
  <si>
    <t>5k070</t>
  </si>
  <si>
    <t>5k071</t>
  </si>
  <si>
    <t>5k072</t>
  </si>
  <si>
    <t>5k073</t>
  </si>
  <si>
    <t>5k074</t>
  </si>
  <si>
    <t>5k075</t>
  </si>
  <si>
    <t>5k076</t>
  </si>
  <si>
    <t>5k077</t>
  </si>
  <si>
    <t>5k078</t>
  </si>
  <si>
    <t>5k079</t>
  </si>
  <si>
    <t>5k080</t>
  </si>
  <si>
    <t>5k081</t>
  </si>
  <si>
    <t>5k082</t>
  </si>
  <si>
    <t>5k083</t>
  </si>
  <si>
    <t>5k084</t>
  </si>
  <si>
    <t>5k085</t>
  </si>
  <si>
    <t>5k086</t>
  </si>
  <si>
    <t>5k087</t>
  </si>
  <si>
    <t>5k088</t>
  </si>
  <si>
    <t>5k089</t>
  </si>
  <si>
    <t>5k090</t>
  </si>
  <si>
    <t>5k091</t>
  </si>
  <si>
    <t>5k092</t>
  </si>
  <si>
    <t>5k093</t>
  </si>
  <si>
    <t>5k094</t>
  </si>
  <si>
    <t>5k095</t>
  </si>
  <si>
    <t>5k096</t>
  </si>
  <si>
    <t>5k097</t>
  </si>
  <si>
    <t>5k098</t>
  </si>
  <si>
    <t>5k099</t>
  </si>
  <si>
    <t>5k100</t>
  </si>
  <si>
    <t>5k101</t>
  </si>
  <si>
    <t>5k102</t>
  </si>
  <si>
    <t>5k103</t>
  </si>
  <si>
    <t>5k104</t>
  </si>
  <si>
    <t>5k105</t>
  </si>
  <si>
    <t>5k106</t>
  </si>
  <si>
    <t>5k107</t>
  </si>
  <si>
    <t>5k108</t>
  </si>
  <si>
    <t>5k109</t>
  </si>
  <si>
    <t>5k110</t>
  </si>
  <si>
    <t>5k111</t>
  </si>
  <si>
    <t>5k112</t>
  </si>
  <si>
    <t>5k113</t>
  </si>
  <si>
    <t>5k114</t>
  </si>
  <si>
    <t>5k115</t>
  </si>
  <si>
    <t>5k116</t>
  </si>
  <si>
    <t>5k117</t>
  </si>
  <si>
    <t>5k118</t>
  </si>
  <si>
    <t>5k119</t>
  </si>
  <si>
    <t>5k120</t>
  </si>
  <si>
    <t>5k121</t>
  </si>
  <si>
    <t>5k122</t>
  </si>
  <si>
    <t>5k123</t>
  </si>
  <si>
    <t>5k124</t>
  </si>
  <si>
    <t>5k125</t>
  </si>
  <si>
    <t>5k126</t>
  </si>
  <si>
    <t>5k127</t>
  </si>
  <si>
    <t>5k128</t>
  </si>
  <si>
    <t>5k129</t>
  </si>
  <si>
    <t>5k130</t>
  </si>
  <si>
    <t>5k131</t>
  </si>
  <si>
    <t>5k132</t>
  </si>
  <si>
    <t>5k133</t>
  </si>
  <si>
    <t>5k134</t>
  </si>
  <si>
    <t>5k135</t>
  </si>
  <si>
    <t>5k136</t>
  </si>
  <si>
    <t>5k137</t>
  </si>
  <si>
    <t>5k138</t>
  </si>
  <si>
    <t>5k139</t>
  </si>
  <si>
    <t>5k140</t>
  </si>
  <si>
    <t>5k141</t>
  </si>
  <si>
    <t>5k142</t>
  </si>
  <si>
    <t>5k143</t>
  </si>
  <si>
    <t>5k144</t>
  </si>
  <si>
    <t>5k145</t>
  </si>
  <si>
    <t>5k146</t>
  </si>
  <si>
    <t>5k147</t>
  </si>
  <si>
    <t>5k148</t>
  </si>
  <si>
    <t>5k149</t>
  </si>
  <si>
    <t>5k150</t>
  </si>
  <si>
    <t>5k151</t>
  </si>
  <si>
    <t>5k152</t>
  </si>
  <si>
    <t>5k153</t>
  </si>
  <si>
    <t>5k154</t>
  </si>
  <si>
    <t>5k155</t>
  </si>
  <si>
    <t>5k156</t>
  </si>
  <si>
    <t>5k157</t>
  </si>
  <si>
    <t>5k158</t>
  </si>
  <si>
    <t>5k159</t>
  </si>
  <si>
    <t>5k160</t>
  </si>
  <si>
    <t>5k161</t>
  </si>
  <si>
    <t>5k162</t>
  </si>
  <si>
    <t>5k163</t>
  </si>
  <si>
    <t>5k164</t>
  </si>
  <si>
    <t>5k165</t>
  </si>
  <si>
    <t>5k166</t>
  </si>
  <si>
    <t>5k167</t>
  </si>
  <si>
    <t>5k168</t>
  </si>
  <si>
    <t>5k169</t>
  </si>
  <si>
    <t>5k170</t>
  </si>
  <si>
    <t>5k171</t>
  </si>
  <si>
    <t>5k172</t>
  </si>
  <si>
    <t>5k173</t>
  </si>
  <si>
    <t>5k174</t>
  </si>
  <si>
    <t>5k175</t>
  </si>
  <si>
    <t>5k176</t>
  </si>
  <si>
    <t>5k177</t>
  </si>
  <si>
    <t>5k178</t>
  </si>
  <si>
    <t>5k179</t>
  </si>
  <si>
    <t>5k180</t>
  </si>
  <si>
    <t>5k181</t>
  </si>
  <si>
    <t>5x900</t>
  </si>
  <si>
    <t>5x910</t>
  </si>
  <si>
    <t>5x911</t>
  </si>
  <si>
    <t>5p001</t>
  </si>
  <si>
    <t>5p002</t>
  </si>
  <si>
    <t>5p003</t>
  </si>
  <si>
    <t>5p004</t>
  </si>
  <si>
    <t>5p005</t>
  </si>
  <si>
    <t>5p006</t>
  </si>
  <si>
    <t>5p007</t>
  </si>
  <si>
    <t>5p008</t>
  </si>
  <si>
    <t>5p009</t>
  </si>
  <si>
    <t>5p010</t>
  </si>
  <si>
    <t>5p011</t>
  </si>
  <si>
    <t>5p012</t>
  </si>
  <si>
    <t>5p013</t>
  </si>
  <si>
    <t>5p014</t>
  </si>
  <si>
    <t>5p015</t>
  </si>
  <si>
    <t>5p016</t>
  </si>
  <si>
    <t>5p017</t>
  </si>
  <si>
    <t>5p018</t>
  </si>
  <si>
    <t>5p019</t>
  </si>
  <si>
    <t>5p020</t>
  </si>
  <si>
    <t>5p021</t>
  </si>
  <si>
    <t>5p022</t>
  </si>
  <si>
    <t>5p023</t>
  </si>
  <si>
    <t>5p024</t>
  </si>
  <si>
    <t>5p025</t>
  </si>
  <si>
    <t>5p026</t>
  </si>
  <si>
    <t>5p027</t>
  </si>
  <si>
    <t>5p028</t>
  </si>
  <si>
    <t>5p029</t>
  </si>
  <si>
    <t>5p031</t>
  </si>
  <si>
    <t>5p032</t>
  </si>
  <si>
    <t>5p033</t>
  </si>
  <si>
    <t>5p034</t>
  </si>
  <si>
    <t>5p035</t>
  </si>
  <si>
    <t>5p036</t>
  </si>
  <si>
    <t>5p037</t>
  </si>
  <si>
    <t>5p038</t>
  </si>
  <si>
    <t>5p039</t>
  </si>
  <si>
    <t>5p040</t>
  </si>
  <si>
    <t>5p041</t>
  </si>
  <si>
    <t>5p042</t>
  </si>
  <si>
    <t>5p043</t>
  </si>
  <si>
    <t>5p044</t>
  </si>
  <si>
    <t>5p045</t>
  </si>
  <si>
    <t>5p046</t>
  </si>
  <si>
    <t>5p047</t>
  </si>
  <si>
    <t>5p048</t>
  </si>
  <si>
    <t>5p049</t>
  </si>
  <si>
    <t>5p050</t>
  </si>
  <si>
    <t>5p051</t>
  </si>
  <si>
    <t>5p052</t>
  </si>
  <si>
    <t>5p053</t>
  </si>
  <si>
    <t>5p054</t>
  </si>
  <si>
    <t>5p055</t>
  </si>
  <si>
    <t>5p056</t>
  </si>
  <si>
    <t>5p057</t>
  </si>
  <si>
    <t>5p058</t>
  </si>
  <si>
    <t>5p059</t>
  </si>
  <si>
    <t>5p060</t>
  </si>
  <si>
    <t>5p061</t>
  </si>
  <si>
    <t>5p062</t>
  </si>
  <si>
    <t>5p063</t>
  </si>
  <si>
    <t>5p064</t>
  </si>
  <si>
    <t>5p065</t>
  </si>
  <si>
    <t>5p066</t>
  </si>
  <si>
    <t>5p067</t>
  </si>
  <si>
    <t>5p068</t>
  </si>
  <si>
    <t>5p069</t>
  </si>
  <si>
    <t>5p070</t>
  </si>
  <si>
    <t>5p071</t>
  </si>
  <si>
    <t>5p072</t>
  </si>
  <si>
    <t>5p073</t>
  </si>
  <si>
    <t>5p074</t>
  </si>
  <si>
    <t>5p075</t>
  </si>
  <si>
    <t>5p076</t>
  </si>
  <si>
    <t>5p077</t>
  </si>
  <si>
    <t>5p078</t>
  </si>
  <si>
    <t>5p079</t>
  </si>
  <si>
    <t>5p080</t>
  </si>
  <si>
    <t>5p081</t>
  </si>
  <si>
    <t>5p082</t>
  </si>
  <si>
    <t>5p083</t>
  </si>
  <si>
    <t>5p084</t>
  </si>
  <si>
    <t>5p085</t>
  </si>
  <si>
    <t>6k001</t>
  </si>
  <si>
    <t>6k002</t>
  </si>
  <si>
    <t>6k003</t>
  </si>
  <si>
    <t>6k004</t>
  </si>
  <si>
    <t>6k005</t>
  </si>
  <si>
    <t>6k006</t>
  </si>
  <si>
    <t>6k007</t>
  </si>
  <si>
    <t>6k008</t>
  </si>
  <si>
    <t>6k009</t>
  </si>
  <si>
    <t>6k010</t>
  </si>
  <si>
    <t>6k011</t>
  </si>
  <si>
    <t>6k012</t>
  </si>
  <si>
    <t>6k013</t>
  </si>
  <si>
    <t>6k014</t>
  </si>
  <si>
    <t>6k015</t>
  </si>
  <si>
    <t>6k016</t>
  </si>
  <si>
    <t>6k017</t>
  </si>
  <si>
    <t>6k018</t>
  </si>
  <si>
    <t>6k019</t>
  </si>
  <si>
    <t>6k020</t>
  </si>
  <si>
    <t>6k021</t>
  </si>
  <si>
    <t>6k023</t>
  </si>
  <si>
    <t>6k024</t>
  </si>
  <si>
    <t>6k025</t>
  </si>
  <si>
    <t>6k026</t>
  </si>
  <si>
    <t>6k027</t>
  </si>
  <si>
    <t>6k028</t>
  </si>
  <si>
    <t>6k029</t>
  </si>
  <si>
    <t>6k030</t>
  </si>
  <si>
    <t>6k031</t>
  </si>
  <si>
    <t>6k032</t>
  </si>
  <si>
    <t>6k033</t>
  </si>
  <si>
    <t>6k034</t>
  </si>
  <si>
    <t>6k035</t>
  </si>
  <si>
    <t>6k036</t>
  </si>
  <si>
    <t>6k037</t>
  </si>
  <si>
    <t>6k038</t>
  </si>
  <si>
    <t>6k039</t>
  </si>
  <si>
    <t>6k040</t>
  </si>
  <si>
    <t>6k041</t>
  </si>
  <si>
    <t>6k042</t>
  </si>
  <si>
    <t>6k043</t>
  </si>
  <si>
    <t>6k044</t>
  </si>
  <si>
    <t>6k045</t>
  </si>
  <si>
    <t>6k046</t>
  </si>
  <si>
    <t>6k047</t>
  </si>
  <si>
    <t>6k048</t>
  </si>
  <si>
    <t>6k049</t>
  </si>
  <si>
    <t>6k050</t>
  </si>
  <si>
    <t>6k051</t>
  </si>
  <si>
    <t>6k052</t>
  </si>
  <si>
    <t>6k053</t>
  </si>
  <si>
    <t>6k054</t>
  </si>
  <si>
    <t>6k055</t>
  </si>
  <si>
    <t>6k056</t>
  </si>
  <si>
    <t>6k057</t>
  </si>
  <si>
    <t>6k058</t>
  </si>
  <si>
    <t>6k059</t>
  </si>
  <si>
    <t>6k060</t>
  </si>
  <si>
    <t>6k061</t>
  </si>
  <si>
    <t>6k062</t>
  </si>
  <si>
    <t>6k063</t>
  </si>
  <si>
    <t>6k064</t>
  </si>
  <si>
    <t>6k065</t>
  </si>
  <si>
    <t>6k067</t>
  </si>
  <si>
    <t>6k068</t>
  </si>
  <si>
    <t>6k069</t>
  </si>
  <si>
    <t>6k070</t>
  </si>
  <si>
    <t>6k071</t>
  </si>
  <si>
    <t>6k072</t>
  </si>
  <si>
    <t>6k073</t>
  </si>
  <si>
    <t>6k074</t>
  </si>
  <si>
    <t>6k075</t>
  </si>
  <si>
    <t>6k076</t>
  </si>
  <si>
    <t>6k077</t>
  </si>
  <si>
    <t>6k078</t>
  </si>
  <si>
    <t>6k079</t>
  </si>
  <si>
    <t>6k080</t>
  </si>
  <si>
    <t>6k081</t>
  </si>
  <si>
    <t>6k082</t>
  </si>
  <si>
    <t>6k083</t>
  </si>
  <si>
    <t>6k084</t>
  </si>
  <si>
    <t>6k085</t>
  </si>
  <si>
    <t>6k086</t>
  </si>
  <si>
    <t>6k087</t>
  </si>
  <si>
    <t>6k088</t>
  </si>
  <si>
    <t>6k089</t>
  </si>
  <si>
    <t>6k090</t>
  </si>
  <si>
    <t>6k091</t>
  </si>
  <si>
    <t>6k092</t>
  </si>
  <si>
    <t>6k093</t>
  </si>
  <si>
    <t>6k094</t>
  </si>
  <si>
    <t>6k095</t>
  </si>
  <si>
    <t>6k096</t>
  </si>
  <si>
    <t>6k097</t>
  </si>
  <si>
    <t>6k098</t>
  </si>
  <si>
    <t>6k099</t>
  </si>
  <si>
    <t>6k100</t>
  </si>
  <si>
    <t>6k101</t>
  </si>
  <si>
    <t>6k102</t>
  </si>
  <si>
    <t>6k103</t>
  </si>
  <si>
    <t>6k104</t>
  </si>
  <si>
    <t>6k105</t>
  </si>
  <si>
    <t>6k106</t>
  </si>
  <si>
    <t>6k107</t>
  </si>
  <si>
    <t>6k108</t>
  </si>
  <si>
    <t>6k109</t>
  </si>
  <si>
    <t>6k110</t>
  </si>
  <si>
    <t>6k111</t>
  </si>
  <si>
    <t>6k112</t>
  </si>
  <si>
    <t>6k113</t>
  </si>
  <si>
    <t>6k114</t>
  </si>
  <si>
    <t>6k115</t>
  </si>
  <si>
    <t>6k116</t>
  </si>
  <si>
    <t>6k117</t>
  </si>
  <si>
    <t>6k118</t>
  </si>
  <si>
    <t>6k119</t>
  </si>
  <si>
    <t>6k120</t>
  </si>
  <si>
    <t>6k121</t>
  </si>
  <si>
    <t>6k122</t>
  </si>
  <si>
    <t>6k123</t>
  </si>
  <si>
    <t>6k124</t>
  </si>
  <si>
    <t>6k125</t>
  </si>
  <si>
    <t>6k127</t>
  </si>
  <si>
    <t>6k128</t>
  </si>
  <si>
    <t>6k129</t>
  </si>
  <si>
    <t>6k130</t>
  </si>
  <si>
    <t>6k131</t>
  </si>
  <si>
    <t>6k132</t>
  </si>
  <si>
    <t>6k133</t>
  </si>
  <si>
    <t>6k134</t>
  </si>
  <si>
    <t>6k135</t>
  </si>
  <si>
    <t>6k136</t>
  </si>
  <si>
    <t>6k137</t>
  </si>
  <si>
    <t>6k138</t>
  </si>
  <si>
    <t>6k139</t>
  </si>
  <si>
    <t>6k140</t>
  </si>
  <si>
    <t>6k141</t>
  </si>
  <si>
    <t>6k142</t>
  </si>
  <si>
    <t>6k143</t>
  </si>
  <si>
    <t>6k144</t>
  </si>
  <si>
    <t>6k145</t>
  </si>
  <si>
    <t>6k146</t>
  </si>
  <si>
    <t>6k147</t>
  </si>
  <si>
    <t>6k148</t>
  </si>
  <si>
    <t>6k149</t>
  </si>
  <si>
    <t>6k150</t>
  </si>
  <si>
    <t>6k151</t>
  </si>
  <si>
    <t>6k152</t>
  </si>
  <si>
    <t>6k153</t>
  </si>
  <si>
    <t>6k154</t>
  </si>
  <si>
    <t>6k155</t>
  </si>
  <si>
    <t>6k156</t>
  </si>
  <si>
    <t>6k157</t>
  </si>
  <si>
    <t>6k158</t>
  </si>
  <si>
    <t>6k159</t>
  </si>
  <si>
    <t>6k160</t>
  </si>
  <si>
    <t>6k161</t>
  </si>
  <si>
    <t>6k162</t>
  </si>
  <si>
    <t>6k163</t>
  </si>
  <si>
    <t>6k164</t>
  </si>
  <si>
    <t>6k165</t>
  </si>
  <si>
    <t>6k166</t>
  </si>
  <si>
    <t>6k167</t>
  </si>
  <si>
    <t>6k168</t>
  </si>
  <si>
    <t>6k169</t>
  </si>
  <si>
    <t>6k170</t>
  </si>
  <si>
    <t>6k171</t>
  </si>
  <si>
    <t>6k172</t>
  </si>
  <si>
    <t>6k173</t>
  </si>
  <si>
    <t>6k174</t>
  </si>
  <si>
    <t>6k175</t>
  </si>
  <si>
    <t>6k176</t>
  </si>
  <si>
    <t>6k177</t>
  </si>
  <si>
    <t>6k178</t>
  </si>
  <si>
    <t>6k179</t>
  </si>
  <si>
    <t>6k180</t>
  </si>
  <si>
    <t>6k181</t>
  </si>
  <si>
    <t>6k182</t>
  </si>
  <si>
    <t>6k183</t>
  </si>
  <si>
    <t>6k184</t>
  </si>
  <si>
    <t>6k185</t>
  </si>
  <si>
    <t>6k186</t>
  </si>
  <si>
    <t>6k187</t>
  </si>
  <si>
    <t>6k188</t>
  </si>
  <si>
    <t>6k189</t>
  </si>
  <si>
    <t>6k190</t>
  </si>
  <si>
    <t>6k191</t>
  </si>
  <si>
    <t>6k192</t>
  </si>
  <si>
    <t>6k193</t>
  </si>
  <si>
    <t>6k194</t>
  </si>
  <si>
    <t>6k195</t>
  </si>
  <si>
    <t>6k196</t>
  </si>
  <si>
    <t>6k197</t>
  </si>
  <si>
    <t>6k198</t>
  </si>
  <si>
    <t>6k199</t>
  </si>
  <si>
    <t>6k200</t>
  </si>
  <si>
    <t>6k201</t>
  </si>
  <si>
    <t>6k202</t>
  </si>
  <si>
    <t>6k203</t>
  </si>
  <si>
    <t>6k204</t>
  </si>
  <si>
    <t>6k205</t>
  </si>
  <si>
    <t>6k206</t>
  </si>
  <si>
    <t>6k207</t>
  </si>
  <si>
    <t>6k208</t>
  </si>
  <si>
    <t>6k209</t>
  </si>
  <si>
    <t>6k210</t>
  </si>
  <si>
    <t>6k211</t>
  </si>
  <si>
    <t>6k212</t>
  </si>
  <si>
    <t>6k213</t>
  </si>
  <si>
    <t>6k214</t>
  </si>
  <si>
    <t>6k215</t>
  </si>
  <si>
    <t>6k216</t>
  </si>
  <si>
    <t>6k217</t>
  </si>
  <si>
    <t>6k218</t>
  </si>
  <si>
    <t>6k219</t>
  </si>
  <si>
    <t>6k220</t>
  </si>
  <si>
    <t>6k221</t>
  </si>
  <si>
    <t>6k222</t>
  </si>
  <si>
    <t>6k223</t>
  </si>
  <si>
    <t>6k224</t>
  </si>
  <si>
    <t>6k225</t>
  </si>
  <si>
    <t>6k226</t>
  </si>
  <si>
    <t>6k227</t>
  </si>
  <si>
    <t>6k228</t>
  </si>
  <si>
    <t>6k229</t>
  </si>
  <si>
    <t>6k230</t>
  </si>
  <si>
    <t>6k231</t>
  </si>
  <si>
    <t>6k232</t>
  </si>
  <si>
    <t>6k233</t>
  </si>
  <si>
    <t>6k234</t>
  </si>
  <si>
    <t>6k235</t>
  </si>
  <si>
    <t>6k236</t>
  </si>
  <si>
    <t>6k237</t>
  </si>
  <si>
    <t>6k238</t>
  </si>
  <si>
    <t>6k239</t>
  </si>
  <si>
    <t>6k240</t>
  </si>
  <si>
    <t>6x900</t>
  </si>
  <si>
    <t>6x901</t>
  </si>
  <si>
    <t>6x902</t>
  </si>
  <si>
    <t>6p001</t>
  </si>
  <si>
    <t>6p002</t>
  </si>
  <si>
    <t>6p003</t>
  </si>
  <si>
    <t>6p004</t>
  </si>
  <si>
    <t>6p005</t>
  </si>
  <si>
    <t>6p006</t>
  </si>
  <si>
    <t>6p007</t>
  </si>
  <si>
    <t>6p008</t>
  </si>
  <si>
    <t>6p009</t>
  </si>
  <si>
    <t>6p010</t>
  </si>
  <si>
    <t>6p011</t>
  </si>
  <si>
    <t>6p012</t>
  </si>
  <si>
    <t>6p013</t>
  </si>
  <si>
    <t>6p014</t>
  </si>
  <si>
    <t>6p015</t>
  </si>
  <si>
    <t>6p016</t>
  </si>
  <si>
    <t>6p017</t>
  </si>
  <si>
    <t>6p018</t>
  </si>
  <si>
    <t>6p019</t>
  </si>
  <si>
    <t>6p020</t>
  </si>
  <si>
    <t>6p021</t>
  </si>
  <si>
    <t>6p023</t>
  </si>
  <si>
    <t>6p024</t>
  </si>
  <si>
    <t>6p025</t>
  </si>
  <si>
    <t>6p026</t>
  </si>
  <si>
    <t>6p027</t>
  </si>
  <si>
    <t>6p028</t>
  </si>
  <si>
    <t>6p029</t>
  </si>
  <si>
    <t>6p030</t>
  </si>
  <si>
    <t>6p031</t>
  </si>
  <si>
    <t>6p032</t>
  </si>
  <si>
    <t>6p033</t>
  </si>
  <si>
    <t>6p034</t>
  </si>
  <si>
    <t>6p035</t>
  </si>
  <si>
    <t>6p036</t>
  </si>
  <si>
    <t>6p037</t>
  </si>
  <si>
    <t>6p038</t>
  </si>
  <si>
    <t>6p039</t>
  </si>
  <si>
    <t>6p040</t>
  </si>
  <si>
    <t>6p041</t>
  </si>
  <si>
    <t>6p042</t>
  </si>
  <si>
    <t>6p043</t>
  </si>
  <si>
    <t>6p044</t>
  </si>
  <si>
    <t>6p045</t>
  </si>
  <si>
    <t>6p046</t>
  </si>
  <si>
    <t>6p047</t>
  </si>
  <si>
    <t>6p048</t>
  </si>
  <si>
    <t>6p049</t>
  </si>
  <si>
    <t>6p050</t>
  </si>
  <si>
    <t>6p051</t>
  </si>
  <si>
    <t>6p052</t>
  </si>
  <si>
    <t>6p053</t>
  </si>
  <si>
    <t>6p054</t>
  </si>
  <si>
    <t>6p055</t>
  </si>
  <si>
    <t>6p056</t>
  </si>
  <si>
    <t>6p057</t>
  </si>
  <si>
    <t>6p058</t>
  </si>
  <si>
    <t>6p059</t>
  </si>
  <si>
    <t>6p060</t>
  </si>
  <si>
    <t>6p061</t>
  </si>
  <si>
    <t>6p062</t>
  </si>
  <si>
    <t>6p063</t>
  </si>
  <si>
    <t>6p064</t>
  </si>
  <si>
    <t>6p065</t>
  </si>
  <si>
    <t>6p066</t>
  </si>
  <si>
    <t>6p067</t>
  </si>
  <si>
    <t>6p068</t>
  </si>
  <si>
    <t>6p069</t>
  </si>
  <si>
    <t>6p070</t>
  </si>
  <si>
    <t>6p072</t>
  </si>
  <si>
    <t>6p073</t>
  </si>
  <si>
    <t>6p074</t>
  </si>
  <si>
    <t>7k001</t>
  </si>
  <si>
    <t>7k002</t>
  </si>
  <si>
    <t>7k003</t>
  </si>
  <si>
    <t>7k004</t>
  </si>
  <si>
    <t>7k005</t>
  </si>
  <si>
    <t>7k006</t>
  </si>
  <si>
    <t>7k007</t>
  </si>
  <si>
    <t>7k008</t>
  </si>
  <si>
    <t>7k009</t>
  </si>
  <si>
    <t>7k010</t>
  </si>
  <si>
    <t>7k011</t>
  </si>
  <si>
    <t>7k012</t>
  </si>
  <si>
    <t>7k013</t>
  </si>
  <si>
    <t>7k014</t>
  </si>
  <si>
    <t>7k015</t>
  </si>
  <si>
    <t>7k016</t>
  </si>
  <si>
    <t>7k017</t>
  </si>
  <si>
    <t>7k018</t>
  </si>
  <si>
    <t>7k019</t>
  </si>
  <si>
    <t>7k020</t>
  </si>
  <si>
    <t>7k021</t>
  </si>
  <si>
    <t>7k022</t>
  </si>
  <si>
    <t>7k023</t>
  </si>
  <si>
    <t>7k024</t>
  </si>
  <si>
    <t>7k025</t>
  </si>
  <si>
    <t>7k026</t>
  </si>
  <si>
    <t>7k027</t>
  </si>
  <si>
    <t>7k028</t>
  </si>
  <si>
    <t>7k029</t>
  </si>
  <si>
    <t>7k030</t>
  </si>
  <si>
    <t>7k031</t>
  </si>
  <si>
    <t>7k032</t>
  </si>
  <si>
    <t>7k033</t>
  </si>
  <si>
    <t>7k034</t>
  </si>
  <si>
    <t>7k035</t>
  </si>
  <si>
    <t>7k036</t>
  </si>
  <si>
    <t>7k037</t>
  </si>
  <si>
    <t>7k038</t>
  </si>
  <si>
    <t>7k039</t>
  </si>
  <si>
    <t>7k040</t>
  </si>
  <si>
    <t>7k041</t>
  </si>
  <si>
    <t>7k042</t>
  </si>
  <si>
    <t>7k043</t>
  </si>
  <si>
    <t>7k044</t>
  </si>
  <si>
    <t>7k045</t>
  </si>
  <si>
    <t>7k046</t>
  </si>
  <si>
    <t>7k047</t>
  </si>
  <si>
    <t>7k048</t>
  </si>
  <si>
    <t>7k049</t>
  </si>
  <si>
    <t>7k050</t>
  </si>
  <si>
    <t>7k051</t>
  </si>
  <si>
    <t>7k052</t>
  </si>
  <si>
    <t>7k053</t>
  </si>
  <si>
    <t>7k054</t>
  </si>
  <si>
    <t>7k055</t>
  </si>
  <si>
    <t>7k056</t>
  </si>
  <si>
    <t>7k057</t>
  </si>
  <si>
    <t>7k058</t>
  </si>
  <si>
    <t>7k059</t>
  </si>
  <si>
    <t>7k060</t>
  </si>
  <si>
    <t>7k061</t>
  </si>
  <si>
    <t>7k062</t>
  </si>
  <si>
    <t>7k063</t>
  </si>
  <si>
    <t>7k064</t>
  </si>
  <si>
    <t>7k065</t>
  </si>
  <si>
    <t>7k066</t>
  </si>
  <si>
    <t>7k067</t>
  </si>
  <si>
    <t>7k068</t>
  </si>
  <si>
    <t>7k069</t>
  </si>
  <si>
    <t>7k070</t>
  </si>
  <si>
    <t>7k071</t>
  </si>
  <si>
    <t>7k072</t>
  </si>
  <si>
    <t>7k073</t>
  </si>
  <si>
    <t>7k074</t>
  </si>
  <si>
    <t>7k075</t>
  </si>
  <si>
    <t>7k076</t>
  </si>
  <si>
    <t>7k078</t>
  </si>
  <si>
    <t>7k079</t>
  </si>
  <si>
    <t>7k080</t>
  </si>
  <si>
    <t>7k081</t>
  </si>
  <si>
    <t>7k082</t>
  </si>
  <si>
    <t>7k083</t>
  </si>
  <si>
    <t>7k084</t>
  </si>
  <si>
    <t>7k085</t>
  </si>
  <si>
    <t>7k086</t>
  </si>
  <si>
    <t>7k087</t>
  </si>
  <si>
    <t>7k088</t>
  </si>
  <si>
    <t>7k089</t>
  </si>
  <si>
    <t>7k090</t>
  </si>
  <si>
    <t>7k091</t>
  </si>
  <si>
    <t>7k092</t>
  </si>
  <si>
    <t>7k093</t>
  </si>
  <si>
    <t>7k094</t>
  </si>
  <si>
    <t>7k095</t>
  </si>
  <si>
    <t>7k096</t>
  </si>
  <si>
    <t>7k097</t>
  </si>
  <si>
    <t>7k098</t>
  </si>
  <si>
    <t>7k099</t>
  </si>
  <si>
    <t>7k100</t>
  </si>
  <si>
    <t>7k101</t>
  </si>
  <si>
    <t>7k102</t>
  </si>
  <si>
    <t>7k103</t>
  </si>
  <si>
    <t>7k104</t>
  </si>
  <si>
    <t>7k105</t>
  </si>
  <si>
    <t>7k106</t>
  </si>
  <si>
    <t>7k107</t>
  </si>
  <si>
    <t>7k108</t>
  </si>
  <si>
    <t>7k109</t>
  </si>
  <si>
    <t>7k110</t>
  </si>
  <si>
    <t>7k111</t>
  </si>
  <si>
    <t>7k112</t>
  </si>
  <si>
    <t>7k113</t>
  </si>
  <si>
    <t>7k114</t>
  </si>
  <si>
    <t>7k115</t>
  </si>
  <si>
    <t>7k116</t>
  </si>
  <si>
    <t>7k117</t>
  </si>
  <si>
    <t>7k118</t>
  </si>
  <si>
    <t>7k119</t>
  </si>
  <si>
    <t>7k120</t>
  </si>
  <si>
    <t>7k121</t>
  </si>
  <si>
    <t>7k122</t>
  </si>
  <si>
    <t>7k123</t>
  </si>
  <si>
    <t>7k124</t>
  </si>
  <si>
    <t>7k125</t>
  </si>
  <si>
    <t>7k126</t>
  </si>
  <si>
    <t>7k127</t>
  </si>
  <si>
    <t>7k128</t>
  </si>
  <si>
    <t>7k129</t>
  </si>
  <si>
    <t>7k130</t>
  </si>
  <si>
    <t>7k131</t>
  </si>
  <si>
    <t>7k132</t>
  </si>
  <si>
    <t>7k133</t>
  </si>
  <si>
    <t>7k134</t>
  </si>
  <si>
    <t>7k135</t>
  </si>
  <si>
    <t>7k136</t>
  </si>
  <si>
    <t>7k137</t>
  </si>
  <si>
    <t>7k138</t>
  </si>
  <si>
    <t>7k140</t>
  </si>
  <si>
    <t>7k141</t>
  </si>
  <si>
    <t>7k142</t>
  </si>
  <si>
    <t>7k143</t>
  </si>
  <si>
    <t>7k144</t>
  </si>
  <si>
    <t>7k145</t>
  </si>
  <si>
    <t>7k146</t>
  </si>
  <si>
    <t>7k147</t>
  </si>
  <si>
    <t>7k148</t>
  </si>
  <si>
    <t>7k149</t>
  </si>
  <si>
    <t>7k150</t>
  </si>
  <si>
    <t>7k151</t>
  </si>
  <si>
    <t>7k152</t>
  </si>
  <si>
    <t>7k153</t>
  </si>
  <si>
    <t>7k154</t>
  </si>
  <si>
    <t>7k155</t>
  </si>
  <si>
    <t>7k156</t>
  </si>
  <si>
    <t>7k157</t>
  </si>
  <si>
    <t>7k158</t>
  </si>
  <si>
    <t>7k159</t>
  </si>
  <si>
    <t>7k160</t>
  </si>
  <si>
    <t>7k161</t>
  </si>
  <si>
    <t>7k162</t>
  </si>
  <si>
    <t>7k163</t>
  </si>
  <si>
    <t>7k164</t>
  </si>
  <si>
    <t>7k165</t>
  </si>
  <si>
    <t>7k166</t>
  </si>
  <si>
    <t>7k167</t>
  </si>
  <si>
    <t>7k168</t>
  </si>
  <si>
    <t>7k169</t>
  </si>
  <si>
    <t>7k170</t>
  </si>
  <si>
    <t>7k171</t>
  </si>
  <si>
    <t>7k172</t>
  </si>
  <si>
    <t>7k173</t>
  </si>
  <si>
    <t>7k174</t>
  </si>
  <si>
    <t>7k175</t>
  </si>
  <si>
    <t>7k176</t>
  </si>
  <si>
    <t>7k177</t>
  </si>
  <si>
    <t>7k178</t>
  </si>
  <si>
    <t>7k179</t>
  </si>
  <si>
    <t>7k180</t>
  </si>
  <si>
    <t>7k181</t>
  </si>
  <si>
    <t>7k182</t>
  </si>
  <si>
    <t>7k184</t>
  </si>
  <si>
    <t>7k185</t>
  </si>
  <si>
    <t>7k186</t>
  </si>
  <si>
    <t>7k187</t>
  </si>
  <si>
    <t>7k188</t>
  </si>
  <si>
    <t>7k189</t>
  </si>
  <si>
    <t>7k190</t>
  </si>
  <si>
    <t>7k191</t>
  </si>
  <si>
    <t>7k192</t>
  </si>
  <si>
    <t>7k193</t>
  </si>
  <si>
    <t>7k194</t>
  </si>
  <si>
    <t>7k195</t>
  </si>
  <si>
    <t>7k196</t>
  </si>
  <si>
    <t>7k197</t>
  </si>
  <si>
    <t>7k198</t>
  </si>
  <si>
    <t>7k199</t>
  </si>
  <si>
    <t>7k200</t>
  </si>
  <si>
    <t>7k201</t>
  </si>
  <si>
    <t>7k202</t>
  </si>
  <si>
    <t>7k203</t>
  </si>
  <si>
    <t>7k204</t>
  </si>
  <si>
    <t>7k205</t>
  </si>
  <si>
    <t>7k206</t>
  </si>
  <si>
    <t>7k207</t>
  </si>
  <si>
    <t>7k208</t>
  </si>
  <si>
    <t>7k209</t>
  </si>
  <si>
    <t>7k210</t>
  </si>
  <si>
    <t>7k211</t>
  </si>
  <si>
    <t>7k212</t>
  </si>
  <si>
    <t>7k213</t>
  </si>
  <si>
    <t>7k214</t>
  </si>
  <si>
    <t>7k215</t>
  </si>
  <si>
    <t>7k216</t>
  </si>
  <si>
    <t>7k217</t>
  </si>
  <si>
    <t>7k218</t>
  </si>
  <si>
    <t>7k219</t>
  </si>
  <si>
    <t>7k220</t>
  </si>
  <si>
    <t>7k221</t>
  </si>
  <si>
    <t>7k222</t>
  </si>
  <si>
    <t>7k223</t>
  </si>
  <si>
    <t>7k224</t>
  </si>
  <si>
    <t>7k225</t>
  </si>
  <si>
    <t>7k226</t>
  </si>
  <si>
    <t>7k227</t>
  </si>
  <si>
    <t>7k228</t>
  </si>
  <si>
    <t>7k229</t>
  </si>
  <si>
    <t>7k230</t>
  </si>
  <si>
    <t>7k231</t>
  </si>
  <si>
    <t>7k232</t>
  </si>
  <si>
    <t>7k233</t>
  </si>
  <si>
    <t>7k234</t>
  </si>
  <si>
    <t>7k235</t>
  </si>
  <si>
    <t>7k236</t>
  </si>
  <si>
    <t>7k237</t>
  </si>
  <si>
    <t>7k238</t>
  </si>
  <si>
    <t>7k239</t>
  </si>
  <si>
    <t>7k240</t>
  </si>
  <si>
    <t>7k241</t>
  </si>
  <si>
    <t>7k242</t>
  </si>
  <si>
    <t>7k243</t>
  </si>
  <si>
    <t>7k244</t>
  </si>
  <si>
    <t>7k245</t>
  </si>
  <si>
    <t>7k246</t>
  </si>
  <si>
    <t>7k247</t>
  </si>
  <si>
    <t>7k248</t>
  </si>
  <si>
    <t>7k249</t>
  </si>
  <si>
    <t>7k250</t>
  </si>
  <si>
    <t>7k251</t>
  </si>
  <si>
    <t>7k252</t>
  </si>
  <si>
    <t>7k253</t>
  </si>
  <si>
    <t>7k254</t>
  </si>
  <si>
    <t>7k255</t>
  </si>
  <si>
    <t>7k256</t>
  </si>
  <si>
    <t>7k257</t>
  </si>
  <si>
    <t>7k258</t>
  </si>
  <si>
    <t>7k259</t>
  </si>
  <si>
    <t>7k260</t>
  </si>
  <si>
    <t>7k261</t>
  </si>
  <si>
    <t>7k262</t>
  </si>
  <si>
    <t>7k263</t>
  </si>
  <si>
    <t>7k264</t>
  </si>
  <si>
    <t>7k265</t>
  </si>
  <si>
    <t>7k266</t>
  </si>
  <si>
    <t>7k267</t>
  </si>
  <si>
    <t>7k268</t>
  </si>
  <si>
    <t>7k269</t>
  </si>
  <si>
    <t>7k270</t>
  </si>
  <si>
    <t>7k271</t>
  </si>
  <si>
    <t>7k272</t>
  </si>
  <si>
    <t>7k273</t>
  </si>
  <si>
    <t>7k274</t>
  </si>
  <si>
    <t>7k275</t>
  </si>
  <si>
    <t>7k276</t>
  </si>
  <si>
    <t>7k277</t>
  </si>
  <si>
    <t>7k278</t>
  </si>
  <si>
    <t>7k279</t>
  </si>
  <si>
    <t>7k280</t>
  </si>
  <si>
    <t>7k281</t>
  </si>
  <si>
    <t>7k282</t>
  </si>
  <si>
    <t>7k283</t>
  </si>
  <si>
    <t>7k284</t>
  </si>
  <si>
    <t>7k285</t>
  </si>
  <si>
    <t>7k286</t>
  </si>
  <si>
    <t>7k287</t>
  </si>
  <si>
    <t>7k288</t>
  </si>
  <si>
    <t>7k289</t>
  </si>
  <si>
    <t>7x900</t>
  </si>
  <si>
    <t>7x901</t>
  </si>
  <si>
    <t>7x902</t>
  </si>
  <si>
    <t>7x910</t>
  </si>
  <si>
    <t>7p001</t>
  </si>
  <si>
    <t>7p002</t>
  </si>
  <si>
    <t>7p003</t>
  </si>
  <si>
    <t>7p004</t>
  </si>
  <si>
    <t>7p005</t>
  </si>
  <si>
    <t>7p007</t>
  </si>
  <si>
    <t>7p008</t>
  </si>
  <si>
    <t>7p009</t>
  </si>
  <si>
    <t>7p010</t>
  </si>
  <si>
    <t>7p011</t>
  </si>
  <si>
    <t>7p012</t>
  </si>
  <si>
    <t>7p013</t>
  </si>
  <si>
    <t>7p014</t>
  </si>
  <si>
    <t>7p015</t>
  </si>
  <si>
    <t>7p016</t>
  </si>
  <si>
    <t>7p017</t>
  </si>
  <si>
    <t>7p018</t>
  </si>
  <si>
    <t>7p019</t>
  </si>
  <si>
    <t>7p020</t>
  </si>
  <si>
    <t>7p021</t>
  </si>
  <si>
    <t>7p022</t>
  </si>
  <si>
    <t>7p023</t>
  </si>
  <si>
    <t>7p024</t>
  </si>
  <si>
    <t>7p025</t>
  </si>
  <si>
    <t>7p026</t>
  </si>
  <si>
    <t>7p027</t>
  </si>
  <si>
    <t>7p029</t>
  </si>
  <si>
    <t>7p030</t>
  </si>
  <si>
    <t>7p031</t>
  </si>
  <si>
    <t>7p032</t>
  </si>
  <si>
    <t>7p033</t>
  </si>
  <si>
    <t>7p034</t>
  </si>
  <si>
    <t>7p035</t>
  </si>
  <si>
    <t>7p036</t>
  </si>
  <si>
    <t>7p037</t>
  </si>
  <si>
    <t>7p038</t>
  </si>
  <si>
    <t>7p071</t>
  </si>
  <si>
    <t>7p039</t>
  </si>
  <si>
    <t>7p040</t>
  </si>
  <si>
    <t>7p041</t>
  </si>
  <si>
    <t>7p042</t>
  </si>
  <si>
    <t>7p043</t>
  </si>
  <si>
    <t>7p044</t>
  </si>
  <si>
    <t>7p045</t>
  </si>
  <si>
    <t>7p046</t>
  </si>
  <si>
    <t>7p047</t>
  </si>
  <si>
    <t>7p048</t>
  </si>
  <si>
    <t>7p049</t>
  </si>
  <si>
    <t>7p050</t>
  </si>
  <si>
    <t>7p051</t>
  </si>
  <si>
    <t>7p052</t>
  </si>
  <si>
    <t>7p053</t>
  </si>
  <si>
    <t>7p054</t>
  </si>
  <si>
    <t>7p055</t>
  </si>
  <si>
    <t>7p056</t>
  </si>
  <si>
    <t>7p057</t>
  </si>
  <si>
    <t>7p058</t>
  </si>
  <si>
    <t>7p059</t>
  </si>
  <si>
    <t>7p060</t>
  </si>
  <si>
    <t>7p061</t>
  </si>
  <si>
    <t>7p062</t>
  </si>
  <si>
    <t>7p063</t>
  </si>
  <si>
    <t>7p064</t>
  </si>
  <si>
    <t>7p065</t>
  </si>
  <si>
    <t>7p066</t>
  </si>
  <si>
    <t>7p067</t>
  </si>
  <si>
    <t>7p068</t>
  </si>
  <si>
    <t>7p069</t>
  </si>
  <si>
    <t>7p070</t>
  </si>
  <si>
    <t>Priv. Berufsfachschule für Kosmetik Sigrid und Gerd Norkauer München</t>
  </si>
  <si>
    <t>v1.0</t>
  </si>
  <si>
    <t xml:space="preserve">Gars a. Inn, Schulverband  </t>
  </si>
  <si>
    <t>Ramsau, Schulverband</t>
  </si>
  <si>
    <t>Salzachtal - Mittelschule -, Schulverband</t>
  </si>
  <si>
    <t>Arbeiterwohlfahrt Bezirksverband Schwaben e.V.</t>
  </si>
  <si>
    <t>Augustinum gGmbH</t>
  </si>
  <si>
    <t>Bode Schule gemeinnützige Schul-GmbH</t>
  </si>
  <si>
    <t>Diakonie Herzogsägmühle gGmbH</t>
  </si>
  <si>
    <t>Diakonisches Werk d.Evang.-Luth. Dekanatsbezirks Traunstein e.V.</t>
  </si>
  <si>
    <t>IKF integrative Kinderförderung GmbH</t>
  </si>
  <si>
    <t>Imagon Gemeinnützige GmbH</t>
  </si>
  <si>
    <t>InnKlinikum gKU Altötting und Mühldorf</t>
  </si>
  <si>
    <t>1p235</t>
  </si>
  <si>
    <t>KJF Klinik gGmbH</t>
  </si>
  <si>
    <t>MFZ Münchner Förderzentrum GmbH</t>
  </si>
  <si>
    <t>München Klinik gGmbH</t>
  </si>
  <si>
    <t>Pfennigparade Ernst-Barlach-Schulen GmbH</t>
  </si>
  <si>
    <t>SchulCentrum Augustinum gGmbH</t>
  </si>
  <si>
    <t xml:space="preserve">Sigrid Norkauer  </t>
  </si>
  <si>
    <t>Stiftung ICP München</t>
  </si>
  <si>
    <t>Rohr i.NB, Markt</t>
  </si>
  <si>
    <t>Viechtach, St., Gemeinde</t>
  </si>
  <si>
    <t>Franziskanerinnenkloster St. Josef, Aiterhofen</t>
  </si>
  <si>
    <t>Berufsschulen Amberg-Sulzbach, Zweckverband</t>
  </si>
  <si>
    <t>montessori regensburg e.V.</t>
  </si>
  <si>
    <t>Regens-Wagner-Stiftung Lauterhofen</t>
  </si>
  <si>
    <t>Berufsschulen Stadt und Landkreis Bamberg, Zweckverband</t>
  </si>
  <si>
    <t>Gymnasien Stadt und Landkreis Bamberg, Zweckverband</t>
  </si>
  <si>
    <t>Diakoneo KdöR</t>
  </si>
  <si>
    <t>Hilfe für das lernbehind. Kind im Landkreis Wunsiedel i.Fichtelgebirge e.V. in Marktredwitz</t>
  </si>
  <si>
    <t>Integrative Erziehung Bayreuth e.V.</t>
  </si>
  <si>
    <t>Sonderpädagogik für Kinder im Coburger Land e.V.</t>
  </si>
  <si>
    <t xml:space="preserve">Dentlein a.Forst, Markt  </t>
  </si>
  <si>
    <t>Gemeinnützige Gesellschaft Semper Bildungswerk mbH</t>
  </si>
  <si>
    <t>Humanistische Vereinigung</t>
  </si>
  <si>
    <t>Koenig &amp; Bauer AG, Würzburg</t>
  </si>
  <si>
    <t>Medischulen gGmbH</t>
  </si>
  <si>
    <t>Stiftung Juliusspital Würzburg</t>
  </si>
  <si>
    <t xml:space="preserve">Buchloe, St., Gemeinde  </t>
  </si>
  <si>
    <t>7k290</t>
  </si>
  <si>
    <t>Klinikum Memmingen, Anstalt des öffentlichen Rechts der Stadt Memmingen</t>
  </si>
  <si>
    <t>Mindelheim, St., Gemeinde</t>
  </si>
  <si>
    <t>Augsburger Gesellschaft für Lehmbau, Bildung und Arbeit gGmbH</t>
  </si>
  <si>
    <t>7p072</t>
  </si>
  <si>
    <t>KJF Klinik Josefinum gGmbH</t>
  </si>
  <si>
    <t>Klinikverbund Allgäu gGmbH</t>
  </si>
  <si>
    <t>Freistaat Bayern</t>
  </si>
  <si>
    <t>Name</t>
  </si>
  <si>
    <t>Name_MD</t>
  </si>
  <si>
    <t>TKZ</t>
  </si>
  <si>
    <t>0001</t>
  </si>
  <si>
    <t>Leibniz-Gymnasium Altdorf</t>
  </si>
  <si>
    <t>0001 - Leibniz-Gymnasium Altdorf</t>
  </si>
  <si>
    <t>0002</t>
  </si>
  <si>
    <t>0002 - Maria-Ward-Gymnasium Altötting der Maria-Ward-Schulstiftung Passau</t>
  </si>
  <si>
    <t>0003</t>
  </si>
  <si>
    <t>Spessart-Gymnasium Alzenau</t>
  </si>
  <si>
    <t>0003 - Spessart-Gymnasium Alzenau</t>
  </si>
  <si>
    <t>0004</t>
  </si>
  <si>
    <t>Erasmus-Gymnasium Amberg</t>
  </si>
  <si>
    <t>0004 - Erasmus-Gymnasium Amberg</t>
  </si>
  <si>
    <t>0005</t>
  </si>
  <si>
    <t>Gregor-Mendel-Gymnasium Amberg</t>
  </si>
  <si>
    <t>0005 - Gregor-Mendel-Gymnasium Amberg</t>
  </si>
  <si>
    <t>0006</t>
  </si>
  <si>
    <t>Max-Reger-Gymnasium Amberg</t>
  </si>
  <si>
    <t>0006 - Max-Reger-Gymnasium Amberg</t>
  </si>
  <si>
    <t>0007</t>
  </si>
  <si>
    <t>0007 - Dr.-Johanna-Decker-Gymnasium Amberg der Schulstiftung der Diözese Regensburg</t>
  </si>
  <si>
    <t>0008</t>
  </si>
  <si>
    <t>Deutschherren-Gymnasium Aichach</t>
  </si>
  <si>
    <t>0008 - Deutschherren-Gymnasium Aichach</t>
  </si>
  <si>
    <t>0009</t>
  </si>
  <si>
    <t>Karl-Ernst-Gymnasium Amorbach</t>
  </si>
  <si>
    <t>0009 - Karl-Ernst-Gymnasium Amorbach</t>
  </si>
  <si>
    <t>0010</t>
  </si>
  <si>
    <t>Gymnasium Carolinum Ansbach</t>
  </si>
  <si>
    <t>0010 - Gymnasium Carolinum Ansbach</t>
  </si>
  <si>
    <t>0011</t>
  </si>
  <si>
    <t>Platen-Gymnasium Ansbach</t>
  </si>
  <si>
    <t>0011 - Platen-Gymnasium Ansbach</t>
  </si>
  <si>
    <t>0012</t>
  </si>
  <si>
    <t>Theresien-Gymnasium Ansbach</t>
  </si>
  <si>
    <t>0012 - Theresien-Gymnasium Ansbach</t>
  </si>
  <si>
    <t>0013</t>
  </si>
  <si>
    <t>Kronberg-Gymnasium Aschaffenburg</t>
  </si>
  <si>
    <t>0013 - Kronberg-Gymnasium Aschaffenburg</t>
  </si>
  <si>
    <t>0014</t>
  </si>
  <si>
    <t>Friedrich-Dessauer-Gymnasium Aschaffenburg</t>
  </si>
  <si>
    <t>0014 - Friedrich-Dessauer-Gymnasium Aschaffenburg</t>
  </si>
  <si>
    <t>0015</t>
  </si>
  <si>
    <t>Karl-Theodor-von-Dalberg-Gymnasium Aschaffenburg</t>
  </si>
  <si>
    <t>0015 - Karl-Theodor-von-Dalberg-Gymnasium Aschaffenburg</t>
  </si>
  <si>
    <t>0016</t>
  </si>
  <si>
    <t>0016 - Maria-Ward-Schule Mädchengymnasium der Maria-Ward-Stiftung Aschaffenburg</t>
  </si>
  <si>
    <t>0017</t>
  </si>
  <si>
    <t>Gymnasium bei St.Anna Augsburg</t>
  </si>
  <si>
    <t>0017 - Gymnasium bei St.Anna Augsburg</t>
  </si>
  <si>
    <t>0018</t>
  </si>
  <si>
    <t>Gymnasium bei St.Stephan Augsburg</t>
  </si>
  <si>
    <t>0018 - Gymnasium bei St.Stephan Augsburg</t>
  </si>
  <si>
    <t>0019</t>
  </si>
  <si>
    <t>Peutinger-Gymnasium Augsburg</t>
  </si>
  <si>
    <t>0019 - Peutinger-Gymnasium Augsburg</t>
  </si>
  <si>
    <t>0020</t>
  </si>
  <si>
    <t>Holbein-Gymnasium Augsburg</t>
  </si>
  <si>
    <t>0020 - Holbein-Gymnasium Augsburg</t>
  </si>
  <si>
    <t>0021</t>
  </si>
  <si>
    <t>Städtisches Maria-Theresia-Gymnasium Augsburg</t>
  </si>
  <si>
    <t>0021 - Städtisches Maria-Theresia-Gymnasium Augsburg</t>
  </si>
  <si>
    <t>0022</t>
  </si>
  <si>
    <t>Städtisches Jakob-Fugger-Gymnasium Augsburg</t>
  </si>
  <si>
    <t>0022 - Städtisches Jakob-Fugger-Gymnasium Augsburg</t>
  </si>
  <si>
    <t>0023</t>
  </si>
  <si>
    <t>0023 - Maria-Ward-Gymnasium Augsburg d. Schulwerks d. Diözese Augsburg</t>
  </si>
  <si>
    <t>0024</t>
  </si>
  <si>
    <t>0024 - A.B. von Stettensches Institut Augsburg -Gymnasium-</t>
  </si>
  <si>
    <t>0025</t>
  </si>
  <si>
    <t>Franz-Miltenberger-Gymnasium Bad Brückenau</t>
  </si>
  <si>
    <t>0025 - Franz-Miltenberger-Gymnasium Bad Brückenau</t>
  </si>
  <si>
    <t>0026</t>
  </si>
  <si>
    <t>Jack-Steinberger-Gymnasium Bad Kissingen</t>
  </si>
  <si>
    <t>0026 - Jack-Steinberger-Gymnasium Bad Kissingen</t>
  </si>
  <si>
    <t>0027</t>
  </si>
  <si>
    <t>Rhön-Gymnasium Bad Neustadt</t>
  </si>
  <si>
    <t>0027 - Rhön-Gymnasium Bad Neustadt</t>
  </si>
  <si>
    <t>0028</t>
  </si>
  <si>
    <t>Karlsgymnasium Bad Reichenhall</t>
  </si>
  <si>
    <t>0028 - Karlsgymnasium Bad Reichenhall</t>
  </si>
  <si>
    <t>0029</t>
  </si>
  <si>
    <t>Gabriel-von-Seidl-Gymnasium Bad Tölz</t>
  </si>
  <si>
    <t>0029 - Gabriel-von-Seidl-Gymnasium Bad Tölz</t>
  </si>
  <si>
    <t>0030</t>
  </si>
  <si>
    <t>Georg-Wilhelm-Steller-Gymnasium Bad Windsheim</t>
  </si>
  <si>
    <t>0030 - Georg-Wilhelm-Steller-Gymnasium Bad Windsheim</t>
  </si>
  <si>
    <t>0031</t>
  </si>
  <si>
    <t>Kaiser-Heinrich-Gymnasium Bamberg</t>
  </si>
  <si>
    <t>0031 - Kaiser-Heinrich-Gymnasium Bamberg</t>
  </si>
  <si>
    <t>0032</t>
  </si>
  <si>
    <t>Franz-Ludwig-Gymnasium Bamberg</t>
  </si>
  <si>
    <t>0032 - Franz-Ludwig-Gymnasium Bamberg</t>
  </si>
  <si>
    <t>0033</t>
  </si>
  <si>
    <t>Clavius-Gymnasium Bamberg</t>
  </si>
  <si>
    <t>0033 - Clavius-Gymnasium Bamberg</t>
  </si>
  <si>
    <t>0034</t>
  </si>
  <si>
    <t>Dientzenhofer-Gymnasium Bamberg</t>
  </si>
  <si>
    <t>0034 - Dientzenhofer-Gymnasium Bamberg</t>
  </si>
  <si>
    <t>0035</t>
  </si>
  <si>
    <t>E.T.A.Hoffmann-Gymnasium Bamberg</t>
  </si>
  <si>
    <t>0035 - E.T.A.Hoffmann-Gymnasium Bamberg</t>
  </si>
  <si>
    <t>0036</t>
  </si>
  <si>
    <t>Städtisches Eichendorff-Gymnasium Bamberg</t>
  </si>
  <si>
    <t>0036 - Städtisches Eichendorff-Gymnasium Bamberg</t>
  </si>
  <si>
    <t>0037</t>
  </si>
  <si>
    <t>Maria-Ward-Gymnasium Bamberg der Erzdiözese Bamberg</t>
  </si>
  <si>
    <t>0037 - Maria-Ward-Gymnasium Bamberg der Erzdiözese Bamberg</t>
  </si>
  <si>
    <t>0038</t>
  </si>
  <si>
    <t>0038 - Theresianum Bamberg - Spätberufenengymnasium der Caritas-Schulen gGmbH</t>
  </si>
  <si>
    <t>0039</t>
  </si>
  <si>
    <t>Gymnasium Christian-Ernestinum Bayreuth</t>
  </si>
  <si>
    <t>0039 - Gymnasium Christian-Ernestinum Bayreuth</t>
  </si>
  <si>
    <t>0040</t>
  </si>
  <si>
    <t>Graf-Münster-Gymnasium Bayreuth</t>
  </si>
  <si>
    <t>0040 - Graf-Münster-Gymnasium Bayreuth</t>
  </si>
  <si>
    <t>0041</t>
  </si>
  <si>
    <t>Markgräfin-Wilhelmine-Gymnasium Bayreuth</t>
  </si>
  <si>
    <t>0041 - Markgräfin-Wilhelmine-Gymnasium Bayreuth</t>
  </si>
  <si>
    <t>0042</t>
  </si>
  <si>
    <t>Richard-Wagner-Gymnasium Bayreuth</t>
  </si>
  <si>
    <t>0042 - Richard-Wagner-Gymnasium Bayreuth</t>
  </si>
  <si>
    <t>0043</t>
  </si>
  <si>
    <t>0043 - Städt. Wirtschaftswissenschaftl. Gymnasium Bayreuth</t>
  </si>
  <si>
    <t>0044</t>
  </si>
  <si>
    <t>Gymnasium Berchtesgaden</t>
  </si>
  <si>
    <t>0044 - Gymnasium Berchtesgaden</t>
  </si>
  <si>
    <t>0045</t>
  </si>
  <si>
    <t>CJD Christophorusschulen Berchtesgaden - Gymnasium d.CJD in Schönau am Königssee</t>
  </si>
  <si>
    <t>0045 - CJD Christophorusschulen Berchtesgaden - Gymnasium d.CJD in Schönau am Königssee</t>
  </si>
  <si>
    <t>0046</t>
  </si>
  <si>
    <t>Gymnasium Burgkunstadt</t>
  </si>
  <si>
    <t>0046 - Gymnasium Burgkunstadt</t>
  </si>
  <si>
    <t>0047</t>
  </si>
  <si>
    <t>Staatl. Gymnasium Lappersdorf</t>
  </si>
  <si>
    <t>0047 - Staatl. Gymnasium Lappersdorf</t>
  </si>
  <si>
    <t>0048</t>
  </si>
  <si>
    <t>Kurfürst-Maximilian-Gymnasium Burghausen</t>
  </si>
  <si>
    <t>0048 - Kurfürst-Maximilian-Gymnasium Burghausen</t>
  </si>
  <si>
    <t>0049</t>
  </si>
  <si>
    <t>Aventinus-Gymnasium Burghausen</t>
  </si>
  <si>
    <t>0049 - Aventinus-Gymnasium Burghausen</t>
  </si>
  <si>
    <t>0050</t>
  </si>
  <si>
    <t>Johann-Michael-Fischer-Gymnasium Burglengenfeld</t>
  </si>
  <si>
    <t>0050 - Johann-Michael-Fischer-Gymnasium Burglengenfeld</t>
  </si>
  <si>
    <t>0051</t>
  </si>
  <si>
    <t>0051 - Marianum Buxheim Gymnasium des Schulwerks der Diözese Augsburg</t>
  </si>
  <si>
    <t>0052</t>
  </si>
  <si>
    <t>Robert-Schuman-Gymnasium Cham</t>
  </si>
  <si>
    <t>0052 - Robert-Schuman-Gymnasium Cham</t>
  </si>
  <si>
    <t>0053</t>
  </si>
  <si>
    <t>Joseph-von-Fraunhofer-Gymnasium Cham</t>
  </si>
  <si>
    <t>0053 - Joseph-von-Fraunhofer-Gymnasium Cham</t>
  </si>
  <si>
    <t>0054</t>
  </si>
  <si>
    <t>Gymnasium Casimirianum Coburg</t>
  </si>
  <si>
    <t>0054 - Gymnasium Casimirianum Coburg</t>
  </si>
  <si>
    <t>0055</t>
  </si>
  <si>
    <t>Gymnasium Ernestinum Coburg</t>
  </si>
  <si>
    <t>0055 - Gymnasium Ernestinum Coburg</t>
  </si>
  <si>
    <t>0056</t>
  </si>
  <si>
    <t>Gymnasium Alexandrinum Coburg</t>
  </si>
  <si>
    <t>0056 - Gymnasium Alexandrinum Coburg</t>
  </si>
  <si>
    <t>0057</t>
  </si>
  <si>
    <t>Gymnasium Albertinum Coburg</t>
  </si>
  <si>
    <t>0057 - Gymnasium Albertinum Coburg</t>
  </si>
  <si>
    <t>0058</t>
  </si>
  <si>
    <t>Josef-Effner-Gymnasium Dachau</t>
  </si>
  <si>
    <t>0058 - Josef-Effner-Gymnasium Dachau</t>
  </si>
  <si>
    <t>0059</t>
  </si>
  <si>
    <t>Comenius-Gymnasium Deggendorf</t>
  </si>
  <si>
    <t>0059 - Comenius-Gymnasium Deggendorf</t>
  </si>
  <si>
    <t>0060</t>
  </si>
  <si>
    <t>Johann-Michael-Sailer-Gymnasium Dillingen</t>
  </si>
  <si>
    <t>0060 - Johann-Michael-Sailer-Gymnasium Dillingen</t>
  </si>
  <si>
    <t>0061</t>
  </si>
  <si>
    <t>0061 - St.-Bonaventura-Gymnasium Dillingen des Schulwerks der Diözese Augsburg</t>
  </si>
  <si>
    <t>0062</t>
  </si>
  <si>
    <t>Gymnasium Dingolfing</t>
  </si>
  <si>
    <t>0062 - Gymnasium Dingolfing</t>
  </si>
  <si>
    <t>0063</t>
  </si>
  <si>
    <t>Gymnasium Dinkelsbühl</t>
  </si>
  <si>
    <t>0063 - Gymnasium Dinkelsbühl</t>
  </si>
  <si>
    <t>0064</t>
  </si>
  <si>
    <t>Gymnasium Donauwörth</t>
  </si>
  <si>
    <t>0064 - Gymnasium Donauwörth</t>
  </si>
  <si>
    <t>0065</t>
  </si>
  <si>
    <t>Friedrich-Rückert-Gymnasium Ebern</t>
  </si>
  <si>
    <t>0065 - Friedrich-Rückert-Gymnasium Ebern</t>
  </si>
  <si>
    <t>0066</t>
  </si>
  <si>
    <t>Karl-von-Closen-Gymnasium Eggenfelden</t>
  </si>
  <si>
    <t>0066 - Karl-von-Closen-Gymnasium Eggenfelden</t>
  </si>
  <si>
    <t>0067</t>
  </si>
  <si>
    <t>Willibald-Gymnasium Eichstätt</t>
  </si>
  <si>
    <t>0067 - Willibald-Gymnasium Eichstätt</t>
  </si>
  <si>
    <t>0068</t>
  </si>
  <si>
    <t>Gabrieli-Gymnasium Eichstätt</t>
  </si>
  <si>
    <t>0068 - Gabrieli-Gymnasium Eichstätt</t>
  </si>
  <si>
    <t>0069</t>
  </si>
  <si>
    <t>Schmuttertal-Gymnasium Diedorf</t>
  </si>
  <si>
    <t>0069 - Schmuttertal-Gymnasium Diedorf</t>
  </si>
  <si>
    <t>0070</t>
  </si>
  <si>
    <t>Anne-Frank-Gymnasium Erding</t>
  </si>
  <si>
    <t>0070 - Anne-Frank-Gymnasium Erding</t>
  </si>
  <si>
    <t>0071</t>
  </si>
  <si>
    <t>Gymnasium Fridericianum Erlangen</t>
  </si>
  <si>
    <t>0071 - Gymnasium Fridericianum Erlangen</t>
  </si>
  <si>
    <t>0072</t>
  </si>
  <si>
    <t>Albert-Schweitzer-Gymnasium Erlangen</t>
  </si>
  <si>
    <t>0072 - Albert-Schweitzer-Gymnasium Erlangen</t>
  </si>
  <si>
    <t>0073</t>
  </si>
  <si>
    <t>Ohm-Gymnasium Erlangen</t>
  </si>
  <si>
    <t>0073 - Ohm-Gymnasium Erlangen</t>
  </si>
  <si>
    <t>0074</t>
  </si>
  <si>
    <t>Christian-Ernst-Gymnasium Erlangen</t>
  </si>
  <si>
    <t>0074 - Christian-Ernst-Gymnasium Erlangen</t>
  </si>
  <si>
    <t>0075</t>
  </si>
  <si>
    <t>Städtisches Marie-Therese- Gymnasium Erlangen</t>
  </si>
  <si>
    <t>0075 - Städtisches Marie-Therese- Gymnasium Erlangen</t>
  </si>
  <si>
    <t>0076</t>
  </si>
  <si>
    <t>Hermann-Staudinger-Gymnasium Erlenbach a.Main</t>
  </si>
  <si>
    <t>0076 - Hermann-Staudinger-Gymnasium Erlenbach a.Main</t>
  </si>
  <si>
    <t>0077</t>
  </si>
  <si>
    <t>Gymnasium Eschenbach</t>
  </si>
  <si>
    <t>0077 - Gymnasium Eschenbach</t>
  </si>
  <si>
    <t>0078</t>
  </si>
  <si>
    <t>Benediktinergymnasium Ettal</t>
  </si>
  <si>
    <t>0078 - Benediktinergymnasium Ettal</t>
  </si>
  <si>
    <t>0079</t>
  </si>
  <si>
    <t>0079 - KISSori-Gymnasium Bad Kissingen Priv. naturwiss. -techn. Gymnasium der KISSori-Lernzentrum gGmbH</t>
  </si>
  <si>
    <t>0080</t>
  </si>
  <si>
    <t>Gymnasium Feuchtwangen</t>
  </si>
  <si>
    <t>0080 - Gymnasium Feuchtwangen</t>
  </si>
  <si>
    <t>0082</t>
  </si>
  <si>
    <t>Herder-Gymnasium Forchheim</t>
  </si>
  <si>
    <t>0082 - Herder-Gymnasium Forchheim</t>
  </si>
  <si>
    <t>0083</t>
  </si>
  <si>
    <t>Gymnasium Buchloe</t>
  </si>
  <si>
    <t>0083 - Gymnasium Buchloe</t>
  </si>
  <si>
    <t>0084</t>
  </si>
  <si>
    <t>Dom-Gymnasium Freising</t>
  </si>
  <si>
    <t>0084 - Dom-Gymnasium Freising</t>
  </si>
  <si>
    <t>0085</t>
  </si>
  <si>
    <t>Josef-Hofmiller-Gymnasium Freising</t>
  </si>
  <si>
    <t>0085 - Josef-Hofmiller-Gymnasium Freising</t>
  </si>
  <si>
    <t>0086</t>
  </si>
  <si>
    <t>Camerloher-Gymnasium Freising</t>
  </si>
  <si>
    <t>0086 - Camerloher-Gymnasium Freising</t>
  </si>
  <si>
    <t>0087</t>
  </si>
  <si>
    <t>Emmy-Noether-Gymnasium Erlangen</t>
  </si>
  <si>
    <t>0087 - Emmy-Noether-Gymnasium Erlangen</t>
  </si>
  <si>
    <t>0088</t>
  </si>
  <si>
    <t>Gymnasium Freyung</t>
  </si>
  <si>
    <t>0088 - Gymnasium Freyung</t>
  </si>
  <si>
    <t>0089</t>
  </si>
  <si>
    <t>Graf-Rasso-Gymnasium Fürstenfeldbruck</t>
  </si>
  <si>
    <t>0089 - Graf-Rasso-Gymnasium Fürstenfeldbruck</t>
  </si>
  <si>
    <t>0090</t>
  </si>
  <si>
    <t>Maristengymnasium Fürstenzell</t>
  </si>
  <si>
    <t>0090 - Maristengymnasium Fürstenzell</t>
  </si>
  <si>
    <t>0091</t>
  </si>
  <si>
    <t>Heinrich-Schliemann-Gymnasium Fürth</t>
  </si>
  <si>
    <t>0091 - Heinrich-Schliemann-Gymnasium Fürth</t>
  </si>
  <si>
    <t>0092</t>
  </si>
  <si>
    <t>Hardenberg-Gymnasium Fürth</t>
  </si>
  <si>
    <t>0092 - Hardenberg-Gymnasium Fürth</t>
  </si>
  <si>
    <t>0093</t>
  </si>
  <si>
    <t>Helene-Lange-Gymnasium Fürth</t>
  </si>
  <si>
    <t>0093 - Helene-Lange-Gymnasium Fürth</t>
  </si>
  <si>
    <t>0094</t>
  </si>
  <si>
    <t>Gymnasium Füssen</t>
  </si>
  <si>
    <t>0094 - Gymnasium Füssen</t>
  </si>
  <si>
    <t>0095</t>
  </si>
  <si>
    <t>Maristen-Gymnasium Furth</t>
  </si>
  <si>
    <t>0095 - Maristen-Gymnasium Furth</t>
  </si>
  <si>
    <t>0096</t>
  </si>
  <si>
    <t>Franken-Landschulheim Schloss Gaibach öffentliches Gymnasium Volkach</t>
  </si>
  <si>
    <t>0096 - Franken-Landschulheim Schloss Gaibach öffentliches Gymnasium Volkach</t>
  </si>
  <si>
    <t>0097</t>
  </si>
  <si>
    <t>Werdenfels-Gymnasium Garmisch-Partenkirchen</t>
  </si>
  <si>
    <t>0097 - Werdenfels-Gymnasium Garmisch-Partenkirchen</t>
  </si>
  <si>
    <t>0098</t>
  </si>
  <si>
    <t>0098 - Erzbischöfliches St.-Irmengard-Gymnasium Garmisch-Partenkirchen</t>
  </si>
  <si>
    <t>0099</t>
  </si>
  <si>
    <t>Gymnasium Gars a.Inn</t>
  </si>
  <si>
    <t>0099 - Gymnasium Gars a.Inn</t>
  </si>
  <si>
    <t>0100</t>
  </si>
  <si>
    <t>Otto-von-Taube-Gymnasium Gauting</t>
  </si>
  <si>
    <t>0100 - Otto-von-Taube-Gymnasium Gauting</t>
  </si>
  <si>
    <t>0101</t>
  </si>
  <si>
    <t>Friedrich-List-Gymnasium Gemünden</t>
  </si>
  <si>
    <t>0101 - Friedrich-List-Gymnasium Gemünden</t>
  </si>
  <si>
    <t>0102</t>
  </si>
  <si>
    <t>Max-Born-Gymnasium Germering</t>
  </si>
  <si>
    <t>0102 - Max-Born-Gymnasium Germering</t>
  </si>
  <si>
    <t>0103</t>
  </si>
  <si>
    <t>0103 - Gymnasium Maria Stern Augsburg des Schulwerks der Diözese Augsburg</t>
  </si>
  <si>
    <t>0104</t>
  </si>
  <si>
    <t>Kurt-Huber-Gymnasium Gräfelfing</t>
  </si>
  <si>
    <t>0104 - Kurt-Huber-Gymnasium Gräfelfing</t>
  </si>
  <si>
    <t>0105</t>
  </si>
  <si>
    <t>Landgraf-Leuchtenberg-Gymnasium Grafenau</t>
  </si>
  <si>
    <t>0105 - Landgraf-Leuchtenberg-Gymnasium Grafenau</t>
  </si>
  <si>
    <t>0106</t>
  </si>
  <si>
    <t>Max-Mannheimer-Gymnasium Grafing</t>
  </si>
  <si>
    <t>0106 - Max-Mannheimer-Gymnasium Grafing</t>
  </si>
  <si>
    <t>0107</t>
  </si>
  <si>
    <t>Dossenberger-Gymnasium Günzburg</t>
  </si>
  <si>
    <t>0107 - Dossenberger-Gymnasium Günzburg</t>
  </si>
  <si>
    <t>0108</t>
  </si>
  <si>
    <t>0108 - Maria-Ward-Gymnasium Günzburg d. Schulwerks d. Diözese Augsburg</t>
  </si>
  <si>
    <t>0109</t>
  </si>
  <si>
    <t>Simon-Marius-Gymnasium Gunzenhausen</t>
  </si>
  <si>
    <t>0109 - Simon-Marius-Gymnasium Gunzenhausen</t>
  </si>
  <si>
    <t>0110</t>
  </si>
  <si>
    <t>Frobenius-Gymnasium Hammelburg</t>
  </si>
  <si>
    <t>0110 - Frobenius-Gymnasium Hammelburg</t>
  </si>
  <si>
    <t>0111</t>
  </si>
  <si>
    <t>Regiomontanus-Gymnasium Haßfurt</t>
  </si>
  <si>
    <t>0111 - Regiomontanus-Gymnasium Haßfurt</t>
  </si>
  <si>
    <t>0112</t>
  </si>
  <si>
    <t>Paul-Pfinzing-Gymnasium Hersbruck</t>
  </si>
  <si>
    <t>0112 - Paul-Pfinzing-Gymnasium Hersbruck</t>
  </si>
  <si>
    <t>0113</t>
  </si>
  <si>
    <t>Gymnasium Hilpoltstein</t>
  </si>
  <si>
    <t>0113 - Gymnasium Hilpoltstein</t>
  </si>
  <si>
    <t>0114</t>
  </si>
  <si>
    <t>Gymnasium Höchstadt a.d.Aisch</t>
  </si>
  <si>
    <t>0114 - Gymnasium Höchstadt a.d.Aisch</t>
  </si>
  <si>
    <t>0115</t>
  </si>
  <si>
    <t>Jean-Paul-Gymnasium Hof</t>
  </si>
  <si>
    <t>0115 - Jean-Paul-Gymnasium Hof</t>
  </si>
  <si>
    <t>0116</t>
  </si>
  <si>
    <t>Schiller-Gymnasium Hof</t>
  </si>
  <si>
    <t>0116 - Schiller-Gymnasium Hof</t>
  </si>
  <si>
    <t>0117</t>
  </si>
  <si>
    <t>Johann-Christian-Reinhart- Gymnasium Hof</t>
  </si>
  <si>
    <t>0117 - Johann-Christian-Reinhart- Gymnasium Hof</t>
  </si>
  <si>
    <t>0118</t>
  </si>
  <si>
    <t>0118 - Erzbischöfliches St.-Ursula-Gymnasium Schloss Hohenburg Lenggries</t>
  </si>
  <si>
    <t>0119</t>
  </si>
  <si>
    <t>Gymnasium Hohenschwangau</t>
  </si>
  <si>
    <t>0119 - Gymnasium Hohenschwangau</t>
  </si>
  <si>
    <t>0120</t>
  </si>
  <si>
    <t>Rainer-Maria-Rilke-Gymnasium Icking</t>
  </si>
  <si>
    <t>0120 - Rainer-Maria-Rilke-Gymnasium Icking</t>
  </si>
  <si>
    <t>0121</t>
  </si>
  <si>
    <t>0121 - Kolleg der Schulbrüder Illertissen - Gymnasium - des Schulwerks der Diözese Augsburg</t>
  </si>
  <si>
    <t>0122</t>
  </si>
  <si>
    <t>Gymnasium Ergolding</t>
  </si>
  <si>
    <t>0122 - Gymnasium Ergolding</t>
  </si>
  <si>
    <t>0123</t>
  </si>
  <si>
    <t>Reuchlin-Gymnasium Ingolstadt</t>
  </si>
  <si>
    <t>0123 - Reuchlin-Gymnasium Ingolstadt</t>
  </si>
  <si>
    <t>0124</t>
  </si>
  <si>
    <t>Christoph-Scheiner-Gymnasium Ingolstadt</t>
  </si>
  <si>
    <t>0124 - Christoph-Scheiner-Gymnasium Ingolstadt</t>
  </si>
  <si>
    <t>0125</t>
  </si>
  <si>
    <t>Katharinen-Gymnasium Ingolstadt</t>
  </si>
  <si>
    <t>0125 - Katharinen-Gymnasium Ingolstadt</t>
  </si>
  <si>
    <t>0126</t>
  </si>
  <si>
    <t>0126 - Gnadenthal-Gymnasium Ingolstadt der Diözese Eichstätt</t>
  </si>
  <si>
    <t>0127</t>
  </si>
  <si>
    <t>0127 - Landschulheim Schloß Ising am Chiemsee des Zweckverbands Bayer. Landschulheime - Gymnasium</t>
  </si>
  <si>
    <t>0129</t>
  </si>
  <si>
    <t>Jakob-Brucker-Gymnasium Kaufbeuren</t>
  </si>
  <si>
    <t>0129 - Jakob-Brucker-Gymnasium Kaufbeuren</t>
  </si>
  <si>
    <t>0130</t>
  </si>
  <si>
    <t>0130 - Marien-Gymnasium Kaufbeuren d. Schulwerks d. Diözese Augsburg</t>
  </si>
  <si>
    <t>0131</t>
  </si>
  <si>
    <t>Donau-Gymnasium Kelheim</t>
  </si>
  <si>
    <t>0131 - Donau-Gymnasium Kelheim</t>
  </si>
  <si>
    <t>0132</t>
  </si>
  <si>
    <t>0132 - Landschulheim Kempfenhausen des Zweckverbandes Bayerische Landschulheime - Gymnasium -</t>
  </si>
  <si>
    <t>0133</t>
  </si>
  <si>
    <t>Carl-von-Linde-Gymnasium Kempten</t>
  </si>
  <si>
    <t>0133 - Carl-von-Linde-Gymnasium Kempten</t>
  </si>
  <si>
    <t>0134</t>
  </si>
  <si>
    <t>Allgäu-Gymnasium Kempten</t>
  </si>
  <si>
    <t>0134 - Allgäu-Gymnasium Kempten</t>
  </si>
  <si>
    <t>0135</t>
  </si>
  <si>
    <t>Hildegardis-Gymnasium Kempten</t>
  </si>
  <si>
    <t>0135 - Hildegardis-Gymnasium Kempten</t>
  </si>
  <si>
    <t>0136</t>
  </si>
  <si>
    <t>Armin-Knab-Gymnasium Kitzingen</t>
  </si>
  <si>
    <t>0136 - Armin-Knab-Gymnasium Kitzingen</t>
  </si>
  <si>
    <t>0137</t>
  </si>
  <si>
    <t>Gymnasium Königsbrunn</t>
  </si>
  <si>
    <t>0137 - Gymnasium Königsbrunn</t>
  </si>
  <si>
    <t>0138</t>
  </si>
  <si>
    <t>Gymnasium Bad Königshofen i.Gr.</t>
  </si>
  <si>
    <t>0138 - Gymnasium Bad Königshofen i.Gr.</t>
  </si>
  <si>
    <t>0139</t>
  </si>
  <si>
    <t>Benedikt-Stattler-Gymnasium Bad Kötzting</t>
  </si>
  <si>
    <t>0139 - Benedikt-Stattler-Gymnasium Bad Kötzting</t>
  </si>
  <si>
    <t>0140</t>
  </si>
  <si>
    <t>Kaspar-Zeuß-Gymnasium Kronach</t>
  </si>
  <si>
    <t>0140 - Kaspar-Zeuß-Gymnasium Kronach</t>
  </si>
  <si>
    <t>0141</t>
  </si>
  <si>
    <t>Simpert-Kraemer-Gymnasium Krumbach</t>
  </si>
  <si>
    <t>0141 - Simpert-Kraemer-Gymnasium Krumbach</t>
  </si>
  <si>
    <t>0142</t>
  </si>
  <si>
    <t>Markgraf-Georg-Friedrich-Gymnasium Kulmbach</t>
  </si>
  <si>
    <t>0142 - Markgraf-Georg-Friedrich-Gymnasium Kulmbach</t>
  </si>
  <si>
    <t>0143</t>
  </si>
  <si>
    <t>Caspar-Vischer-Gymnasium Kulmbach</t>
  </si>
  <si>
    <t>0143 - Caspar-Vischer-Gymnasium Kulmbach</t>
  </si>
  <si>
    <t>0144</t>
  </si>
  <si>
    <t>Gymnasium Landau a.d.Isar</t>
  </si>
  <si>
    <t>0144 - Gymnasium Landau a.d.Isar</t>
  </si>
  <si>
    <t>0145</t>
  </si>
  <si>
    <t>Dominikus-Zimmermann-Gymnasium Landsberg am Lech</t>
  </si>
  <si>
    <t>0145 - Dominikus-Zimmermann-Gymnasium Landsberg am Lech</t>
  </si>
  <si>
    <t>0146</t>
  </si>
  <si>
    <t>Hans-Carossa-Gymnasium Landshut</t>
  </si>
  <si>
    <t>0146 - Hans-Carossa-Gymnasium Landshut</t>
  </si>
  <si>
    <t>0147</t>
  </si>
  <si>
    <t>Hans-Leinberger-Gymnasium Landshut</t>
  </si>
  <si>
    <t>0147 - Hans-Leinberger-Gymnasium Landshut</t>
  </si>
  <si>
    <t>0148</t>
  </si>
  <si>
    <t>0148 - Gymnasium der Schulstiftung Seligenthal in Landshut</t>
  </si>
  <si>
    <t>0149</t>
  </si>
  <si>
    <t>Christoph-Jacob-Treu-Gymnasium Lauf a.d.Pegnitz</t>
  </si>
  <si>
    <t>0149 - Christoph-Jacob-Treu-Gymnasium Lauf a.d.Pegnitz</t>
  </si>
  <si>
    <t>0150</t>
  </si>
  <si>
    <t>Rottmayr-Gymnasium Laufen</t>
  </si>
  <si>
    <t>0150 - Rottmayr-Gymnasium Laufen</t>
  </si>
  <si>
    <t>0151</t>
  </si>
  <si>
    <t>Albertus-Gymnasium Lauingen</t>
  </si>
  <si>
    <t>0151 - Albertus-Gymnasium Lauingen</t>
  </si>
  <si>
    <t>0152</t>
  </si>
  <si>
    <t>Gymnasium München-Trudering</t>
  </si>
  <si>
    <t>0152 - Gymnasium München-Trudering</t>
  </si>
  <si>
    <t>0153</t>
  </si>
  <si>
    <t>Meranier-Gymnasium Lichtenfels</t>
  </si>
  <si>
    <t>0153 - Meranier-Gymnasium Lichtenfels</t>
  </si>
  <si>
    <t>0154</t>
  </si>
  <si>
    <t>Bodensee-Gymnasium Lindau</t>
  </si>
  <si>
    <t>0154 - Bodensee-Gymnasium Lindau</t>
  </si>
  <si>
    <t>0155</t>
  </si>
  <si>
    <t>Valentin-Heider-Gymnasium Lindau</t>
  </si>
  <si>
    <t>0155 - Valentin-Heider-Gymnasium Lindau</t>
  </si>
  <si>
    <t>0156</t>
  </si>
  <si>
    <t>Gymnasium Lindenberg i.Allgäu</t>
  </si>
  <si>
    <t>0156 - Gymnasium Lindenberg i.Allgäu</t>
  </si>
  <si>
    <t>0157</t>
  </si>
  <si>
    <t>Franz-Ludwig-von-Erthal-Gymnasium Lohr</t>
  </si>
  <si>
    <t>0157 - Franz-Ludwig-von-Erthal-Gymnasium Lohr</t>
  </si>
  <si>
    <t>0158</t>
  </si>
  <si>
    <t>Gabelsberger-Gymnasium Mainburg</t>
  </si>
  <si>
    <t>0158 - Gabelsberger-Gymnasium Mainburg</t>
  </si>
  <si>
    <t>0159</t>
  </si>
  <si>
    <t>Gymnasium Marktbreit</t>
  </si>
  <si>
    <t>0159 - Gymnasium Marktbreit</t>
  </si>
  <si>
    <t>0160</t>
  </si>
  <si>
    <t>Gymnasium Marktoberdorf</t>
  </si>
  <si>
    <t>0160 - Gymnasium Marktoberdorf</t>
  </si>
  <si>
    <t>0161</t>
  </si>
  <si>
    <t>Otto-Hahn-Gymnasium Marktredwitz</t>
  </si>
  <si>
    <t>0161 - Otto-Hahn-Gymnasium Marktredwitz</t>
  </si>
  <si>
    <t>0162</t>
  </si>
  <si>
    <t>Gymnasium Landschulheim Marquartstein</t>
  </si>
  <si>
    <t>0162 - Gymnasium Landschulheim Marquartstein</t>
  </si>
  <si>
    <t>0163</t>
  </si>
  <si>
    <t>Martin-Pollich-Gymnasium Mellrichstadt</t>
  </si>
  <si>
    <t>0163 - Martin-Pollich-Gymnasium Mellrichstadt</t>
  </si>
  <si>
    <t>0164</t>
  </si>
  <si>
    <t>Bernhard-Strigel-Gymnasium Memmingen</t>
  </si>
  <si>
    <t>0164 - Bernhard-Strigel-Gymnasium Memmingen</t>
  </si>
  <si>
    <t>0165</t>
  </si>
  <si>
    <t>Vöhlin-Gymnasium Memmingen</t>
  </si>
  <si>
    <t>0165 - Vöhlin-Gymnasium Memmingen</t>
  </si>
  <si>
    <t>0166</t>
  </si>
  <si>
    <t>St.-Michaels-Gymnasium der Benediktiner Metten</t>
  </si>
  <si>
    <t>0166 - St.-Michaels-Gymnasium der Benediktiner Metten</t>
  </si>
  <si>
    <t>0167</t>
  </si>
  <si>
    <t>Gymnasium Miesbach</t>
  </si>
  <si>
    <t>0167 - Gymnasium Miesbach</t>
  </si>
  <si>
    <t>0168</t>
  </si>
  <si>
    <t>Johannes-Butzbach-Gymnasium Miltenberg</t>
  </si>
  <si>
    <t>0168 - Johannes-Butzbach-Gymnasium Miltenberg</t>
  </si>
  <si>
    <t>0169</t>
  </si>
  <si>
    <t>Maristenkolleg Mindelheim - Gymnasium - des Schulwerks der Diözese Augsburg</t>
  </si>
  <si>
    <t>0169 - Maristenkolleg Mindelheim - Gymnasium - des Schulwerks der Diözese Augsburg</t>
  </si>
  <si>
    <t>0170</t>
  </si>
  <si>
    <t>Ignaz-Taschner-Gymnasium Dachau</t>
  </si>
  <si>
    <t>0170 - Ignaz-Taschner-Gymnasium Dachau</t>
  </si>
  <si>
    <t>0171</t>
  </si>
  <si>
    <t>Christoph-Probst-Gymnasium Gilching</t>
  </si>
  <si>
    <t>0171 - Christoph-Probst-Gymnasium Gilching</t>
  </si>
  <si>
    <t>0172</t>
  </si>
  <si>
    <t>Ruperti-Gymnasium Mühldorf a.Inn</t>
  </si>
  <si>
    <t>0172 - Ruperti-Gymnasium Mühldorf a.Inn</t>
  </si>
  <si>
    <t>0173</t>
  </si>
  <si>
    <t>Gymnasium Münchberg</t>
  </si>
  <si>
    <t>0173 - Gymnasium Münchberg</t>
  </si>
  <si>
    <t>0174</t>
  </si>
  <si>
    <t>Karlsgymnasium München-Pasing</t>
  </si>
  <si>
    <t>0174 - Karlsgymnasium München-Pasing</t>
  </si>
  <si>
    <t>0175</t>
  </si>
  <si>
    <t>Ludwigsgymnasium München</t>
  </si>
  <si>
    <t>0175 - Ludwigsgymnasium München</t>
  </si>
  <si>
    <t>0176</t>
  </si>
  <si>
    <t>Maximiliansgymnasium München</t>
  </si>
  <si>
    <t>0176 - Maximiliansgymnasium München</t>
  </si>
  <si>
    <t>0177</t>
  </si>
  <si>
    <t>Theresien-Gymnasium München</t>
  </si>
  <si>
    <t>0177 - Theresien-Gymnasium München</t>
  </si>
  <si>
    <t>0178</t>
  </si>
  <si>
    <t>Wilhelmsgymnasium München</t>
  </si>
  <si>
    <t>0178 - Wilhelmsgymnasium München</t>
  </si>
  <si>
    <t>0179</t>
  </si>
  <si>
    <t>Wittelsbacher-Gymnasium München</t>
  </si>
  <si>
    <t>0179 - Wittelsbacher-Gymnasium München</t>
  </si>
  <si>
    <t>0180</t>
  </si>
  <si>
    <t>Albert-Einstein-Gymnasium München</t>
  </si>
  <si>
    <t>0180 - Albert-Einstein-Gymnasium München</t>
  </si>
  <si>
    <t>0181</t>
  </si>
  <si>
    <t>Oskar-von-Miller-Gymnasium München</t>
  </si>
  <si>
    <t>0181 - Oskar-von-Miller-Gymnasium München</t>
  </si>
  <si>
    <t>0182</t>
  </si>
  <si>
    <t>Asam-Gymnasium München</t>
  </si>
  <si>
    <t>0182 - Asam-Gymnasium München</t>
  </si>
  <si>
    <t>0183</t>
  </si>
  <si>
    <t>Erasmus-Grasser-Gymnasium München</t>
  </si>
  <si>
    <t>0183 - Erasmus-Grasser-Gymnasium München</t>
  </si>
  <si>
    <t>0184</t>
  </si>
  <si>
    <t>Gisela-Gymnasium München</t>
  </si>
  <si>
    <t>0184 - Gisela-Gymnasium München</t>
  </si>
  <si>
    <t>0185</t>
  </si>
  <si>
    <t>Klenze-Gymnasium München</t>
  </si>
  <si>
    <t>0185 - Klenze-Gymnasium München</t>
  </si>
  <si>
    <t>0186</t>
  </si>
  <si>
    <t>Luitpold-Gymnasium München</t>
  </si>
  <si>
    <t>0186 - Luitpold-Gymnasium München</t>
  </si>
  <si>
    <t>0187</t>
  </si>
  <si>
    <t>Maria-Theresia-Gymnasium München</t>
  </si>
  <si>
    <t>0187 - Maria-Theresia-Gymnasium München</t>
  </si>
  <si>
    <t>0188</t>
  </si>
  <si>
    <t>Max-Planck-Gymnasium München</t>
  </si>
  <si>
    <t>0188 - Max-Planck-Gymnasium München</t>
  </si>
  <si>
    <t>0189</t>
  </si>
  <si>
    <t>Rupprecht-Gymnasium München</t>
  </si>
  <si>
    <t>0189 - Rupprecht-Gymnasium München</t>
  </si>
  <si>
    <t>0190</t>
  </si>
  <si>
    <t>Pestalozzi-Gymnasium München</t>
  </si>
  <si>
    <t>0190 - Pestalozzi-Gymnasium München</t>
  </si>
  <si>
    <t>0191</t>
  </si>
  <si>
    <t>Max-Josef-Stift München</t>
  </si>
  <si>
    <t>0191 - Max-Josef-Stift München</t>
  </si>
  <si>
    <t>0192</t>
  </si>
  <si>
    <t>Städtisches Luisengymnasium München</t>
  </si>
  <si>
    <t>0192 - Städtisches Luisengymnasium München</t>
  </si>
  <si>
    <t>0193</t>
  </si>
  <si>
    <t>Städtisches Elsa-Brändström- Gymnasium München</t>
  </si>
  <si>
    <t>0193 - Städtisches Elsa-Brändström- Gymnasium München</t>
  </si>
  <si>
    <t>0194</t>
  </si>
  <si>
    <t>Städtisches Louise-Schroeder Gymnasium München</t>
  </si>
  <si>
    <t>0194 - Städtisches Louise-Schroeder Gymnasium München</t>
  </si>
  <si>
    <t>0195</t>
  </si>
  <si>
    <t>Städtisches Sophie-Scholl-Gymnasium München</t>
  </si>
  <si>
    <t>0195 - Städtisches Sophie-Scholl-Gymnasium München</t>
  </si>
  <si>
    <t>0196</t>
  </si>
  <si>
    <t>Städtisches Theodolinden-Gymnasium München</t>
  </si>
  <si>
    <t>0196 - Städtisches Theodolinden-Gymnasium München</t>
  </si>
  <si>
    <t>0197</t>
  </si>
  <si>
    <t>Städtisches Willi-Graf-Gymnasium München</t>
  </si>
  <si>
    <t>0197 - Städtisches Willi-Graf-Gymnasium München</t>
  </si>
  <si>
    <t>0198</t>
  </si>
  <si>
    <t>Städtisches Thomas-Mann-Gymnasium München</t>
  </si>
  <si>
    <t>0198 - Städtisches Thomas-Mann-Gymnasium München</t>
  </si>
  <si>
    <t>0199</t>
  </si>
  <si>
    <t>Städtisches St.-Anna-Gymnasium München</t>
  </si>
  <si>
    <t>0199 - Städtisches St.-Anna-Gymnasium München</t>
  </si>
  <si>
    <t>0200</t>
  </si>
  <si>
    <t>Michaeli-Gymnasium München</t>
  </si>
  <si>
    <t>0200 - Michaeli-Gymnasium München</t>
  </si>
  <si>
    <t>0201</t>
  </si>
  <si>
    <t>Städtisches Adolf-Weber-Gymnasium München</t>
  </si>
  <si>
    <t>0201 - Städtisches Adolf-Weber-Gymnasium München</t>
  </si>
  <si>
    <t>0202</t>
  </si>
  <si>
    <t>Städtisches Käthe-Kollwitz- Gymnasium München</t>
  </si>
  <si>
    <t>0202 - Städtisches Käthe-Kollwitz- Gymnasium München</t>
  </si>
  <si>
    <t>0203</t>
  </si>
  <si>
    <t>Städtisches Bertolt-Brecht- Gymnasium München</t>
  </si>
  <si>
    <t>0203 - Städtisches Bertolt-Brecht- Gymnasium München</t>
  </si>
  <si>
    <t>0204</t>
  </si>
  <si>
    <t>Theresia-Gerhardinger-Gymnasium am Anger München</t>
  </si>
  <si>
    <t>0204 - Theresia-Gerhardinger-Gymnasium am Anger München</t>
  </si>
  <si>
    <t>0205</t>
  </si>
  <si>
    <t>Gymnasium Höhenkirchen-Siegertsbrunn</t>
  </si>
  <si>
    <t>0205 - Gymnasium Höhenkirchen-Siegertsbrunn</t>
  </si>
  <si>
    <t>0206</t>
  </si>
  <si>
    <t>0206 - Erzbischöfliches Maria-Ward-Gymnasium Nymphenburg, München</t>
  </si>
  <si>
    <t>0207</t>
  </si>
  <si>
    <t>Erzbischöfliches Edith-Stein-Gymnasium München</t>
  </si>
  <si>
    <t>0207 - Erzbischöfliches Edith-Stein-Gymnasium München</t>
  </si>
  <si>
    <t>0208</t>
  </si>
  <si>
    <t>0208 - Nymphenburger Gymnasium München des Schulvereins Ernst Adam e.V.</t>
  </si>
  <si>
    <t>0209</t>
  </si>
  <si>
    <t>Karl-Ritter-von-Frisch-Gymnasium Moosburg</t>
  </si>
  <si>
    <t>0209 - Karl-Ritter-von-Frisch-Gymnasium Moosburg</t>
  </si>
  <si>
    <t>0210</t>
  </si>
  <si>
    <t>Obermenzinger Gymnasium München</t>
  </si>
  <si>
    <t>0210 - Obermenzinger Gymnasium München</t>
  </si>
  <si>
    <t>0211</t>
  </si>
  <si>
    <t>0211 - Kleines privates Lehrinstitut Derksen München -Gymnasium-</t>
  </si>
  <si>
    <t>0212</t>
  </si>
  <si>
    <t>0212 - Priv. wirtschafts- und sozialwiss. SABEL Gymnasium Nürnberg, staatlich genehmigt</t>
  </si>
  <si>
    <t>0213</t>
  </si>
  <si>
    <t>Gymnasium Grünwald</t>
  </si>
  <si>
    <t>0213 - Gymnasium Grünwald</t>
  </si>
  <si>
    <t>0214</t>
  </si>
  <si>
    <t>Privatgymnasium Dr. Florian Überreiter München</t>
  </si>
  <si>
    <t>0214 - Privatgymnasium Dr. Florian Überreiter München</t>
  </si>
  <si>
    <t>0215</t>
  </si>
  <si>
    <t>Joh.-Philipp-v.-Schönborn-Gymnasium Münnerstadt</t>
  </si>
  <si>
    <t>0215 - Joh.-Philipp-v.-Schönborn-Gymnasium Münnerstadt</t>
  </si>
  <si>
    <t>0216</t>
  </si>
  <si>
    <t>Egbert-Gymnasium d. Benediktiner Münsterschwarzach</t>
  </si>
  <si>
    <t>0216 - Egbert-Gymnasium d. Benediktiner Münsterschwarzach</t>
  </si>
  <si>
    <t>0217</t>
  </si>
  <si>
    <t>Staffelsee-Gymnasium Murnau</t>
  </si>
  <si>
    <t>0217 - Staffelsee-Gymnasium Murnau</t>
  </si>
  <si>
    <t>0218</t>
  </si>
  <si>
    <t>Johann-Andreas-Schmeller-Gymnasium Nabburg</t>
  </si>
  <si>
    <t>0218 - Johann-Andreas-Schmeller-Gymnasium Nabburg</t>
  </si>
  <si>
    <t>0219</t>
  </si>
  <si>
    <t>Hochfranken-Gymnasium Naila</t>
  </si>
  <si>
    <t>0219 - Hochfranken-Gymnasium Naila</t>
  </si>
  <si>
    <t>0220</t>
  </si>
  <si>
    <t>0220 - Schloss Neubeuern - Gymnasium Internatsschule für Mädchen und Jungen</t>
  </si>
  <si>
    <t>0221</t>
  </si>
  <si>
    <t>Descartes-Gymnasium Neuburg a.d.Donau</t>
  </si>
  <si>
    <t>0221 - Descartes-Gymnasium Neuburg a.d.Donau</t>
  </si>
  <si>
    <t>0222</t>
  </si>
  <si>
    <t>Laurentius-Gymnasium Neuendettelsau der Diakoneo KdöR</t>
  </si>
  <si>
    <t>0222 - Laurentius-Gymnasium Neuendettelsau der Diakoneo KdöR</t>
  </si>
  <si>
    <t>0223</t>
  </si>
  <si>
    <t>Willibald-Gluck-Gymnasium Neumarkt</t>
  </si>
  <si>
    <t>0223 - Willibald-Gluck-Gymnasium Neumarkt</t>
  </si>
  <si>
    <t>0224</t>
  </si>
  <si>
    <t>Justus-von-Liebig-Gymnasium Neusäß</t>
  </si>
  <si>
    <t>0224 - Justus-von-Liebig-Gymnasium Neusäß</t>
  </si>
  <si>
    <t>0225</t>
  </si>
  <si>
    <t>Friedrich-Alexander-Gymnasium Neustadt a.d.Aisch</t>
  </si>
  <si>
    <t>0225 - Friedrich-Alexander-Gymnasium Neustadt a.d.Aisch</t>
  </si>
  <si>
    <t>0226</t>
  </si>
  <si>
    <t>Arnold-Gymnasium Neustadt bei Coburg</t>
  </si>
  <si>
    <t>0226 - Arnold-Gymnasium Neustadt bei Coburg</t>
  </si>
  <si>
    <t>0227</t>
  </si>
  <si>
    <t>Lessing-Gymnasium Neu-Ulm</t>
  </si>
  <si>
    <t>0227 - Lessing-Gymnasium Neu-Ulm</t>
  </si>
  <si>
    <t>0228</t>
  </si>
  <si>
    <t>0228 - St.-Gotthard-Gymnasium der Benediktiner Niederaltaich</t>
  </si>
  <si>
    <t>0229</t>
  </si>
  <si>
    <t>Regental-Gymnasium Nittenau</t>
  </si>
  <si>
    <t>0229 - Regental-Gymnasium Nittenau</t>
  </si>
  <si>
    <t>0230</t>
  </si>
  <si>
    <t>Theodor-Heuss-Gymnasium Nördlingen</t>
  </si>
  <si>
    <t>0230 - Theodor-Heuss-Gymnasium Nördlingen</t>
  </si>
  <si>
    <t>0231</t>
  </si>
  <si>
    <t>Melanchthon-Gymnasium Nürnberg</t>
  </si>
  <si>
    <t>0231 - Melanchthon-Gymnasium Nürnberg</t>
  </si>
  <si>
    <t>0232</t>
  </si>
  <si>
    <t>Neues Gymnasium Nürnberg</t>
  </si>
  <si>
    <t>0232 - Neues Gymnasium Nürnberg</t>
  </si>
  <si>
    <t>0233</t>
  </si>
  <si>
    <t>Willstätter-Gymnasium Nürnberg</t>
  </si>
  <si>
    <t>0233 - Willstätter-Gymnasium Nürnberg</t>
  </si>
  <si>
    <t>0234</t>
  </si>
  <si>
    <t>Dürer-Gymnasium Nürnberg</t>
  </si>
  <si>
    <t>0234 - Dürer-Gymnasium Nürnberg</t>
  </si>
  <si>
    <t>0235</t>
  </si>
  <si>
    <t>Hans-Sachs-Gymnasium Nürnberg</t>
  </si>
  <si>
    <t>0235 - Hans-Sachs-Gymnasium Nürnberg</t>
  </si>
  <si>
    <t>0236</t>
  </si>
  <si>
    <t>Martin-Behaim-Gymnasium Nürnberg</t>
  </si>
  <si>
    <t>0236 - Martin-Behaim-Gymnasium Nürnberg</t>
  </si>
  <si>
    <t>0237</t>
  </si>
  <si>
    <t>Pirckheimer-Gymnasium Nürnberg</t>
  </si>
  <si>
    <t>0237 - Pirckheimer-Gymnasium Nürnberg</t>
  </si>
  <si>
    <t>0238</t>
  </si>
  <si>
    <t>Städtisches Labenwolf-Gymnasium Nürnberg</t>
  </si>
  <si>
    <t>0238 - Städtisches Labenwolf-Gymnasium Nürnberg</t>
  </si>
  <si>
    <t>0239</t>
  </si>
  <si>
    <t>Städtisches Sigena-Gymnasium Nürnberg</t>
  </si>
  <si>
    <t>0239 - Städtisches Sigena-Gymnasium Nürnberg</t>
  </si>
  <si>
    <t>0240</t>
  </si>
  <si>
    <t>Städtisches Johannes-Scharrer- Gymnasium Nürnberg</t>
  </si>
  <si>
    <t>0240 - Städtisches Johannes-Scharrer- Gymnasium Nürnberg</t>
  </si>
  <si>
    <t>0241</t>
  </si>
  <si>
    <t>0241 - Städtische Peter-Vischer-Schule Nürnberg -Gymnasium-</t>
  </si>
  <si>
    <t>0242</t>
  </si>
  <si>
    <t>Maria-Ward-Gymnasium Nürnberg der Erzdiözese Bamberg</t>
  </si>
  <si>
    <t>0242 - Maria-Ward-Gymnasium Nürnberg der Erzdiözese Bamberg</t>
  </si>
  <si>
    <t>0243</t>
  </si>
  <si>
    <t>0243 - Wilhelm-Löhe-Schule Nürnberg Evang. kooperative Gesamtschule -Gymnasium-</t>
  </si>
  <si>
    <t>0244</t>
  </si>
  <si>
    <t>Staatliches Gymnasium Holzkirchen</t>
  </si>
  <si>
    <t>0244 - Staatliches Gymnasium Holzkirchen</t>
  </si>
  <si>
    <t>0245</t>
  </si>
  <si>
    <t>Dietrich-Bonhoeffer-Gymnasium Oberasbach</t>
  </si>
  <si>
    <t>0245 - Dietrich-Bonhoeffer-Gymnasium Oberasbach</t>
  </si>
  <si>
    <t>0246</t>
  </si>
  <si>
    <t>Gertrud-von-le-Fort-Gymnasium Oberstdorf</t>
  </si>
  <si>
    <t>0246 - Gertrud-von-le-Fort-Gymnasium Oberstdorf</t>
  </si>
  <si>
    <t>0247</t>
  </si>
  <si>
    <t>Ortenburg-Gymnasium Oberviechtach</t>
  </si>
  <si>
    <t>0247 - Ortenburg-Gymnasium Oberviechtach</t>
  </si>
  <si>
    <t>0248</t>
  </si>
  <si>
    <t>Albrecht-Ernst-Gymnasium Oettingen</t>
  </si>
  <si>
    <t>0248 - Albrecht-Ernst-Gymnasium Oettingen</t>
  </si>
  <si>
    <t>0249</t>
  </si>
  <si>
    <t>Rupert-Ness-Gymnasium Ottobeuren</t>
  </si>
  <si>
    <t>0249 - Rupert-Ness-Gymnasium Ottobeuren</t>
  </si>
  <si>
    <t>0250</t>
  </si>
  <si>
    <t>Gymnasium Ottobrunn</t>
  </si>
  <si>
    <t>0250 - Gymnasium Ottobrunn</t>
  </si>
  <si>
    <t>0251</t>
  </si>
  <si>
    <t>Gymnasium Leopoldinum Passau</t>
  </si>
  <si>
    <t>0251 - Gymnasium Leopoldinum Passau</t>
  </si>
  <si>
    <t>0252</t>
  </si>
  <si>
    <t>Adalbert-Stifter-Gymnasium Passau</t>
  </si>
  <si>
    <t>0252 - Adalbert-Stifter-Gymnasium Passau</t>
  </si>
  <si>
    <t>0253</t>
  </si>
  <si>
    <t>Gisela-Gymnasium Passau-Niedernburg</t>
  </si>
  <si>
    <t>0253 - Gisela-Gymnasium Passau-Niedernburg</t>
  </si>
  <si>
    <t>0254</t>
  </si>
  <si>
    <t>0254 - Auersperg-Gymnasium d.Maria-Ward-Schulst. Passau Freudenhain, Mus. und wirtschaftswiss. Gymnasium</t>
  </si>
  <si>
    <t>0255</t>
  </si>
  <si>
    <t>Gymnasium Pegnitz</t>
  </si>
  <si>
    <t>0255 - Gymnasium Pegnitz</t>
  </si>
  <si>
    <t>0256</t>
  </si>
  <si>
    <t>Schyren-Gymnasium Pfaffenhofen a.d.Ilm</t>
  </si>
  <si>
    <t>0256 - Schyren-Gymnasium Pfaffenhofen a.d.Ilm</t>
  </si>
  <si>
    <t>0257</t>
  </si>
  <si>
    <t>Gymnasium Pfarrkirchen</t>
  </si>
  <si>
    <t>0257 - Gymnasium Pfarrkirchen</t>
  </si>
  <si>
    <t>0258</t>
  </si>
  <si>
    <t>Staatl. Gymnasium Mering</t>
  </si>
  <si>
    <t>0258 - Staatl. Gymnasium Mering</t>
  </si>
  <si>
    <t>0259</t>
  </si>
  <si>
    <t>Wilhelm-Diess-Gymnasium Pocking</t>
  </si>
  <si>
    <t>0259 - Wilhelm-Diess-Gymnasium Pocking</t>
  </si>
  <si>
    <t>0260</t>
  </si>
  <si>
    <t>Ludwig-Thoma-Gymnasium Prien</t>
  </si>
  <si>
    <t>0260 - Ludwig-Thoma-Gymnasium Prien</t>
  </si>
  <si>
    <t>0261</t>
  </si>
  <si>
    <t>Otfried-Preußler-Gymnasium Pullach</t>
  </si>
  <si>
    <t>0261 - Otfried-Preußler-Gymnasium Pullach</t>
  </si>
  <si>
    <t>0262</t>
  </si>
  <si>
    <t>Erzbischöfliches Pater-Rupert-Mayer-Gymnasium Pullach</t>
  </si>
  <si>
    <t>0262 - Erzbischöfliches Pater-Rupert-Mayer-Gymnasium Pullach</t>
  </si>
  <si>
    <t>0263</t>
  </si>
  <si>
    <t>Albertus-Magnus-Gymnasium Regensburg</t>
  </si>
  <si>
    <t>0263 - Albertus-Magnus-Gymnasium Regensburg</t>
  </si>
  <si>
    <t>0264</t>
  </si>
  <si>
    <t>Albrecht-Altdorfer-Gymnasium Regensburg</t>
  </si>
  <si>
    <t>0264 - Albrecht-Altdorfer-Gymnasium Regensburg</t>
  </si>
  <si>
    <t>0265</t>
  </si>
  <si>
    <t>Goethe-Gymnasium Regensburg</t>
  </si>
  <si>
    <t>0265 - Goethe-Gymnasium Regensburg</t>
  </si>
  <si>
    <t>0266</t>
  </si>
  <si>
    <t>Werner-von-Siemens-Gymnasium Regensburg</t>
  </si>
  <si>
    <t>0266 - Werner-von-Siemens-Gymnasium Regensburg</t>
  </si>
  <si>
    <t>0267</t>
  </si>
  <si>
    <t>Städtisches Von-Müller-Gymnasium Regensburg</t>
  </si>
  <si>
    <t>0267 - Städtisches Von-Müller-Gymnasium Regensburg</t>
  </si>
  <si>
    <t>0268</t>
  </si>
  <si>
    <t>0268 - St. Marien-Gymnasium der Schulstiftung der Diözese Regensburg</t>
  </si>
  <si>
    <t>0269</t>
  </si>
  <si>
    <t>0269 - Gymnasium d. Regensburger Domspatzen,Musisch.Gym., Naturw.-techn.Gym., Tr.:Stiftung Reg. Domspatzen</t>
  </si>
  <si>
    <t>0270</t>
  </si>
  <si>
    <t>0270 - Max-Rill-Gymnasium Schloss Reichersbeuern des Max-Rill-Gymnasium Schloss Reichersbeuern e.V.</t>
  </si>
  <si>
    <t>0271</t>
  </si>
  <si>
    <t>0271 - Privates Jules Verne Gymnasium der Jules Verne Campus gGmbH in München</t>
  </si>
  <si>
    <t>0272</t>
  </si>
  <si>
    <t>Johannes-Nepomuk-Gymnasium der Benediktiner Rohr</t>
  </si>
  <si>
    <t>0272 - Johannes-Nepomuk-Gymnasium der Benediktiner Rohr</t>
  </si>
  <si>
    <t>0273</t>
  </si>
  <si>
    <t>Ignaz-Günther-Gymnasium Rosenheim</t>
  </si>
  <si>
    <t>0273 - Ignaz-Günther-Gymnasium Rosenheim</t>
  </si>
  <si>
    <t>0274</t>
  </si>
  <si>
    <t>Sebastian-Finsterwalder-Gymnasium Rosenheim</t>
  </si>
  <si>
    <t>0274 - Sebastian-Finsterwalder-Gymnasium Rosenheim</t>
  </si>
  <si>
    <t>0275</t>
  </si>
  <si>
    <t>Karolinen-Gymnasium Rosenheim</t>
  </si>
  <si>
    <t>0275 - Karolinen-Gymnasium Rosenheim</t>
  </si>
  <si>
    <t>0276</t>
  </si>
  <si>
    <t>Gymnasium Roth</t>
  </si>
  <si>
    <t>0276 - Gymnasium Roth</t>
  </si>
  <si>
    <t>0277</t>
  </si>
  <si>
    <t>Reichsstadt-Gymnasium Rothenburg o.d.Tauber</t>
  </si>
  <si>
    <t>0277 - Reichsstadt-Gymnasium Rothenburg o.d.Tauber</t>
  </si>
  <si>
    <t>0278</t>
  </si>
  <si>
    <t>0278 - Rhabanus-Maurus-Gymnasium Sankt Ottilien des Schulwerks der Diözese Augsburg</t>
  </si>
  <si>
    <t>0279</t>
  </si>
  <si>
    <t>Gymnasium Scheinfeld</t>
  </si>
  <si>
    <t>0279 - Gymnasium Scheinfeld</t>
  </si>
  <si>
    <t>0280</t>
  </si>
  <si>
    <t>Welfen-Gymnasium Schongau</t>
  </si>
  <si>
    <t>0280 - Welfen-Gymnasium Schongau</t>
  </si>
  <si>
    <t>0281</t>
  </si>
  <si>
    <t>Gymnasium Schrobenhausen</t>
  </si>
  <si>
    <t>0281 - Gymnasium Schrobenhausen</t>
  </si>
  <si>
    <t>0282</t>
  </si>
  <si>
    <t>Adam-Kraft-Gymnasium Schwabach</t>
  </si>
  <si>
    <t>0282 - Adam-Kraft-Gymnasium Schwabach</t>
  </si>
  <si>
    <t>0283</t>
  </si>
  <si>
    <t>Wolfram-von-Eschenbach-Gymnasium Schwabach</t>
  </si>
  <si>
    <t>0283 - Wolfram-von-Eschenbach-Gymnasium Schwabach</t>
  </si>
  <si>
    <t>0284</t>
  </si>
  <si>
    <t>Carl-Friedrich-Gauß-Gymnasium Schwandorf</t>
  </si>
  <si>
    <t>0284 - Carl-Friedrich-Gauß-Gymnasium Schwandorf</t>
  </si>
  <si>
    <t>0285</t>
  </si>
  <si>
    <t>Bertha-von-Suttner-Gymnasium Neu-Ulm</t>
  </si>
  <si>
    <t>0285 - Bertha-von-Suttner-Gymnasium Neu-Ulm</t>
  </si>
  <si>
    <t>0286</t>
  </si>
  <si>
    <t>Gymnasium München-Nord</t>
  </si>
  <si>
    <t>0286 - Gymnasium München-Nord</t>
  </si>
  <si>
    <t>0287</t>
  </si>
  <si>
    <t>Celtis-Gymnasium Schweinfurt</t>
  </si>
  <si>
    <t>0287 - Celtis-Gymnasium Schweinfurt</t>
  </si>
  <si>
    <t>0288</t>
  </si>
  <si>
    <t>Alexander-von-Humboldt-Gymnasium Schweinfurt</t>
  </si>
  <si>
    <t>0288 - Alexander-von-Humboldt-Gymnasium Schweinfurt</t>
  </si>
  <si>
    <t>0289</t>
  </si>
  <si>
    <t>Olympia-Morata-Gymnasium Schweinfurt</t>
  </si>
  <si>
    <t>0289 - Olympia-Morata-Gymnasium Schweinfurt</t>
  </si>
  <si>
    <t>0290</t>
  </si>
  <si>
    <t>Städt. Walther-Rathenau-Gymnasium Schweinfurt</t>
  </si>
  <si>
    <t>0290 - Städt. Walther-Rathenau-Gymnasium Schweinfurt</t>
  </si>
  <si>
    <t>0291</t>
  </si>
  <si>
    <t>Walter-Gropius-Gymnasium Selb</t>
  </si>
  <si>
    <t>0291 - Walter-Gropius-Gymnasium Selb</t>
  </si>
  <si>
    <t>0292</t>
  </si>
  <si>
    <t>Tassilo-Gymnasium Simbach a.Inn</t>
  </si>
  <si>
    <t>0292 - Tassilo-Gymnasium Simbach a.Inn</t>
  </si>
  <si>
    <t>0293</t>
  </si>
  <si>
    <t>0293 - Jüdisches Gymnasium München in Trägerschaft der Israelitischen Kultusgemeinde München u.Oberbayern</t>
  </si>
  <si>
    <t>0294</t>
  </si>
  <si>
    <t>Gymnasium Sonthofen</t>
  </si>
  <si>
    <t>0294 - Gymnasium Sonthofen</t>
  </si>
  <si>
    <t>0295</t>
  </si>
  <si>
    <t>Gymnasium Starnberg</t>
  </si>
  <si>
    <t>0295 - Gymnasium Starnberg</t>
  </si>
  <si>
    <t>0296</t>
  </si>
  <si>
    <t>0296 - Schule Schloss Stein, Staatl.anerk. neusprachl. u. wirtschaftswiss.Gymnasium,Int. f. Jungen u.Mädchen</t>
  </si>
  <si>
    <t>0297</t>
  </si>
  <si>
    <t>Johannes-Turmair-Gymnasium Straubing</t>
  </si>
  <si>
    <t>0297 - Johannes-Turmair-Gymnasium Straubing</t>
  </si>
  <si>
    <t>0298</t>
  </si>
  <si>
    <t>Ludwigsgymnasium Straubing</t>
  </si>
  <si>
    <t>0298 - Ludwigsgymnasium Straubing</t>
  </si>
  <si>
    <t>0299</t>
  </si>
  <si>
    <t>Anton-Bruckner-Gymnasium Straubing</t>
  </si>
  <si>
    <t>0299 - Anton-Bruckner-Gymnasium Straubing</t>
  </si>
  <si>
    <t>0300</t>
  </si>
  <si>
    <t>Gymnasium d.Ursulinen-Schulstiftung Straubing</t>
  </si>
  <si>
    <t>0300 - Gymnasium d.Ursulinen-Schulstiftung Straubing</t>
  </si>
  <si>
    <t>0301</t>
  </si>
  <si>
    <t>0301 - Herzog-Christian-August-Gymnasium Sulzbach-Rosenberg</t>
  </si>
  <si>
    <t>0302</t>
  </si>
  <si>
    <t>Gymnasium Tegernsee</t>
  </si>
  <si>
    <t>0302 - Gymnasium Tegernsee</t>
  </si>
  <si>
    <t>0303</t>
  </si>
  <si>
    <t>Stiftland-Gymnasium Tirschenreuth</t>
  </si>
  <si>
    <t>0303 - Stiftland-Gymnasium Tirschenreuth</t>
  </si>
  <si>
    <t>0304</t>
  </si>
  <si>
    <t>Gymnasium Puchheim</t>
  </si>
  <si>
    <t>0304 - Gymnasium Puchheim</t>
  </si>
  <si>
    <t>0305</t>
  </si>
  <si>
    <t>Johannes-Heidenhain-Gymnasium Traunreut</t>
  </si>
  <si>
    <t>0305 - Johannes-Heidenhain-Gymnasium Traunreut</t>
  </si>
  <si>
    <t>0306</t>
  </si>
  <si>
    <t>Chiemgau-Gymnasium Traunstein</t>
  </si>
  <si>
    <t>0306 - Chiemgau-Gymnasium Traunstein</t>
  </si>
  <si>
    <t>0307</t>
  </si>
  <si>
    <t>Annette-Kolb-Gymnasium Traunstein</t>
  </si>
  <si>
    <t>0307 - Annette-Kolb-Gymnasium Traunstein</t>
  </si>
  <si>
    <t>0308</t>
  </si>
  <si>
    <t>Hertzhaimer-Gymnasium Trostberg</t>
  </si>
  <si>
    <t>0308 - Hertzhaimer-Gymnasium Trostberg</t>
  </si>
  <si>
    <t>0309</t>
  </si>
  <si>
    <t>Gymnasium Tutzing</t>
  </si>
  <si>
    <t>0309 - Gymnasium Tutzing</t>
  </si>
  <si>
    <t>0311</t>
  </si>
  <si>
    <t>0311 - Christian-von-Bomhard-Schule Uffenheim Evangelische Heimschule - Gymnasium -</t>
  </si>
  <si>
    <t>0312</t>
  </si>
  <si>
    <t>Gymnasium Untergriesbach</t>
  </si>
  <si>
    <t>0312 - Gymnasium Untergriesbach</t>
  </si>
  <si>
    <t>0313</t>
  </si>
  <si>
    <t>Gymnasium der Benediktiner Schäftlarn</t>
  </si>
  <si>
    <t>0313 - Gymnasium der Benediktiner Schäftlarn</t>
  </si>
  <si>
    <t>0314</t>
  </si>
  <si>
    <t>0314 - Ernst-Reisinger-Schule Schondorf, st. anerk. Gymn. m. neusprachl., wirtschafts- u. sozialwiss. Zweig</t>
  </si>
  <si>
    <t>0315</t>
  </si>
  <si>
    <t>0315 - Ringeisen-Gymnasium der St. Josefskongregation Ursberg</t>
  </si>
  <si>
    <t>0316</t>
  </si>
  <si>
    <t>Dominicus-von-Linprun-Gymnasium Viechtach</t>
  </si>
  <si>
    <t>0316 - Dominicus-von-Linprun-Gymnasium Viechtach</t>
  </si>
  <si>
    <t>0317</t>
  </si>
  <si>
    <t>Gymnasium Vilshofen</t>
  </si>
  <si>
    <t>0317 - Gymnasium Vilshofen</t>
  </si>
  <si>
    <t>0318</t>
  </si>
  <si>
    <t>Johannes-Gutenberg-Gymnasium Waldkirchen</t>
  </si>
  <si>
    <t>0318 - Johannes-Gutenberg-Gymnasium Waldkirchen</t>
  </si>
  <si>
    <t>0319</t>
  </si>
  <si>
    <t>Luitpold-Gymnasium Wasserburg</t>
  </si>
  <si>
    <t>0319 - Luitpold-Gymnasium Wasserburg</t>
  </si>
  <si>
    <t>0320</t>
  </si>
  <si>
    <t>Augustinus-Gymnasium Weiden</t>
  </si>
  <si>
    <t>0320 - Augustinus-Gymnasium Weiden</t>
  </si>
  <si>
    <t>0321</t>
  </si>
  <si>
    <t>Kepler-Gymnasium Weiden</t>
  </si>
  <si>
    <t>0321 - Kepler-Gymnasium Weiden</t>
  </si>
  <si>
    <t>0322</t>
  </si>
  <si>
    <t>Elly-Heuss-Gymnasium Weiden</t>
  </si>
  <si>
    <t>0322 - Elly-Heuss-Gymnasium Weiden</t>
  </si>
  <si>
    <t>0323</t>
  </si>
  <si>
    <t>Gymnasium Weilheim i.OB</t>
  </si>
  <si>
    <t>0323 - Gymnasium Weilheim i.OB</t>
  </si>
  <si>
    <t>0324</t>
  </si>
  <si>
    <t>Werner-von-Siemens-Gymnasium Weißenburg</t>
  </si>
  <si>
    <t>0324 - Werner-von-Siemens-Gymnasium Weißenburg</t>
  </si>
  <si>
    <t>0325</t>
  </si>
  <si>
    <t>Nikolaus-Kopernikus-Gymnasium Weißenhorn</t>
  </si>
  <si>
    <t>0325 - Nikolaus-Kopernikus-Gymnasium Weißenhorn</t>
  </si>
  <si>
    <t>0326</t>
  </si>
  <si>
    <t>Bilinguales Deutsch-Italienisches Gymnasium Leonardo da Vinci - München</t>
  </si>
  <si>
    <t>0326 - Bilinguales Deutsch-Italienisches Gymnasium Leonardo da Vinci - München</t>
  </si>
  <si>
    <t>0327</t>
  </si>
  <si>
    <t>0327 - St.-Thomas-Gymnasium Wettenhausen d. Schulwerks d. Diözese Augsburg</t>
  </si>
  <si>
    <t>0328</t>
  </si>
  <si>
    <t>Gymnasium München-Freiham</t>
  </si>
  <si>
    <t>0328 - Gymnasium München-Freiham</t>
  </si>
  <si>
    <t>0329</t>
  </si>
  <si>
    <t>0329 - Steigerwald-Landschulheim Wiesentheid des Zweckverbands Bayer. Landschulheime - Gymnasium</t>
  </si>
  <si>
    <t>0330</t>
  </si>
  <si>
    <t>Johann-Sebastian-Bach-Gymnasium Windsbach</t>
  </si>
  <si>
    <t>0330 - Johann-Sebastian-Bach-Gymnasium Windsbach</t>
  </si>
  <si>
    <t>0331</t>
  </si>
  <si>
    <t>Spätberufenengymnasium der Erzbischöflichen Stiftung St. Matthias Wolfratshausen-Waldram</t>
  </si>
  <si>
    <t>0331 - Spätberufenengymnasium der Erzbischöflichen Stiftung St. Matthias Wolfratshausen-Waldram</t>
  </si>
  <si>
    <t>0332</t>
  </si>
  <si>
    <t>Riemenschneider-Gymnasium Würzburg</t>
  </si>
  <si>
    <t>0332 - Riemenschneider-Gymnasium Würzburg</t>
  </si>
  <si>
    <t>0333</t>
  </si>
  <si>
    <t>Wirsberg-Gymnasium Würzburg</t>
  </si>
  <si>
    <t>0333 - Wirsberg-Gymnasium Würzburg</t>
  </si>
  <si>
    <t>0334</t>
  </si>
  <si>
    <t>Siebold-Gymnasium Würzburg</t>
  </si>
  <si>
    <t>0334 - Siebold-Gymnasium Würzburg</t>
  </si>
  <si>
    <t>0335</t>
  </si>
  <si>
    <t>Röntgen-Gymnasium Würzburg</t>
  </si>
  <si>
    <t>0335 - Röntgen-Gymnasium Würzburg</t>
  </si>
  <si>
    <t>0336</t>
  </si>
  <si>
    <t>Matthias-Grünewald-Gymnasium Würzburg</t>
  </si>
  <si>
    <t>0336 - Matthias-Grünewald-Gymnasium Würzburg</t>
  </si>
  <si>
    <t>0337</t>
  </si>
  <si>
    <t>Gymnasium Unterföhring</t>
  </si>
  <si>
    <t>0337 - Gymnasium Unterföhring</t>
  </si>
  <si>
    <t>0339</t>
  </si>
  <si>
    <t>0339 - St.-Ursula-Schule der Ursulinen Würzburg - Gymnasium -</t>
  </si>
  <si>
    <t>0340</t>
  </si>
  <si>
    <t>Luisenburg-Gymnasium Wunsiedel</t>
  </si>
  <si>
    <t>0340 - Luisenburg-Gymnasium Wunsiedel</t>
  </si>
  <si>
    <t>0341</t>
  </si>
  <si>
    <t>Gymnasium Zwiesel</t>
  </si>
  <si>
    <t>0341 - Gymnasium Zwiesel</t>
  </si>
  <si>
    <t>0342</t>
  </si>
  <si>
    <t>Julius-Echter-Gymnasium Elsenfeld</t>
  </si>
  <si>
    <t>0342 - Julius-Echter-Gymnasium Elsenfeld</t>
  </si>
  <si>
    <t>0343</t>
  </si>
  <si>
    <t>Joseph-Bernhart-Gymnasium Türkheim</t>
  </si>
  <si>
    <t>0343 - Joseph-Bernhart-Gymnasium Türkheim</t>
  </si>
  <si>
    <t>0344</t>
  </si>
  <si>
    <t>0344 - Erzbischöfliches Abendgymnasium für Berufstätige Bamberg</t>
  </si>
  <si>
    <t>0345</t>
  </si>
  <si>
    <t>0345 - Städtisches Abendgymnasium für Berufstätige im Anton-Fingerle-Bildungszentrum München</t>
  </si>
  <si>
    <t>0346</t>
  </si>
  <si>
    <t>0346 - Privates Abendgymnasium für Berufstätige der Gesellschaft f.Erwachsenenbildung e.V., Regensburg</t>
  </si>
  <si>
    <t>0347</t>
  </si>
  <si>
    <t>Privates Abendgymnasium Würzburg</t>
  </si>
  <si>
    <t>0347 - Privates Abendgymnasium Würzburg</t>
  </si>
  <si>
    <t>0348</t>
  </si>
  <si>
    <t>Bayernkolleg Augsburg mit Schülerheim</t>
  </si>
  <si>
    <t>0348 - Bayernkolleg Augsburg mit Schülerheim</t>
  </si>
  <si>
    <t>0349</t>
  </si>
  <si>
    <t>0349 - Münchenkolleg - Städt. Institut zur Erlangung der Hochschulreife am Anton-Fingerle-Bildungszentrum</t>
  </si>
  <si>
    <t>0350</t>
  </si>
  <si>
    <t>0350 - Hermann-Kesten-Kolleg Nürnberg Städt. Institut zur Erlangung der Hochschulreife</t>
  </si>
  <si>
    <t>0351</t>
  </si>
  <si>
    <t>Bayernkolleg Schweinfurt, Staatl. Gymnasium des Zweiten Bildungsweges</t>
  </si>
  <si>
    <t>0351 - Bayernkolleg Schweinfurt, Staatl. Gymnasium des Zweiten Bildungsweges</t>
  </si>
  <si>
    <t>0352</t>
  </si>
  <si>
    <t>Kolleg der Erzbischöflichen Stiftung St. Matthias Wolfratshausen-Waldram</t>
  </si>
  <si>
    <t>0352 - Kolleg der Erzbischöflichen Stiftung St. Matthias Wolfratshausen-Waldram</t>
  </si>
  <si>
    <t>0353</t>
  </si>
  <si>
    <t>Bilinguales Gymnasium Phorms München</t>
  </si>
  <si>
    <t>0353 - Bilinguales Gymnasium Phorms München</t>
  </si>
  <si>
    <t>0354</t>
  </si>
  <si>
    <t>Dante-Gymnasium München</t>
  </si>
  <si>
    <t>0354 - Dante-Gymnasium München</t>
  </si>
  <si>
    <t>0355</t>
  </si>
  <si>
    <t>Wilhelm-Hausenstein-Gymnasium München</t>
  </si>
  <si>
    <t>0355 - Wilhelm-Hausenstein-Gymnasium München</t>
  </si>
  <si>
    <t>0356</t>
  </si>
  <si>
    <t>Veit-Höser-Gymnasium Bogen</t>
  </si>
  <si>
    <t>0356 - Veit-Höser-Gymnasium Bogen</t>
  </si>
  <si>
    <t>0357</t>
  </si>
  <si>
    <t>Robert-Koch-Gymnasium Deggendorf</t>
  </si>
  <si>
    <t>0357 - Robert-Koch-Gymnasium Deggendorf</t>
  </si>
  <si>
    <t>0358</t>
  </si>
  <si>
    <t>Gymnasium Fränkische Schweiz Ebermannstadt</t>
  </si>
  <si>
    <t>0358 - Gymnasium Fränkische Schweiz Ebermannstadt</t>
  </si>
  <si>
    <t>0359</t>
  </si>
  <si>
    <t>Emil-von-Behring-Gymnasium Spardorf</t>
  </si>
  <si>
    <t>0359 - Emil-von-Behring-Gymnasium Spardorf</t>
  </si>
  <si>
    <t>0360</t>
  </si>
  <si>
    <t>Staatliches Gymnasium Friedberg</t>
  </si>
  <si>
    <t>0360 - Staatliches Gymnasium Friedberg</t>
  </si>
  <si>
    <t>0361</t>
  </si>
  <si>
    <t>Balthasar-Neumann-Gymnasium Marktheidenfeld</t>
  </si>
  <si>
    <t>0361 - Balthasar-Neumann-Gymnasium Marktheidenfeld</t>
  </si>
  <si>
    <t>0362</t>
  </si>
  <si>
    <t>Humboldt-Gymnasium Vaterstetten in Baldham</t>
  </si>
  <si>
    <t>0362 - Humboldt-Gymnasium Vaterstetten in Baldham</t>
  </si>
  <si>
    <t>0363</t>
  </si>
  <si>
    <t>Gymnasium Waldkraiburg</t>
  </si>
  <si>
    <t>0363 - Gymnasium Waldkraiburg</t>
  </si>
  <si>
    <t>0364</t>
  </si>
  <si>
    <t>Gymnasium Wertingen</t>
  </si>
  <si>
    <t>0364 - Gymnasium Wertingen</t>
  </si>
  <si>
    <t>0365</t>
  </si>
  <si>
    <t>König-Karlmann-Gymnasium Altötting</t>
  </si>
  <si>
    <t>0365 - König-Karlmann-Gymnasium Altötting</t>
  </si>
  <si>
    <t>0366</t>
  </si>
  <si>
    <t>Gymnasium Ismaning</t>
  </si>
  <si>
    <t>0366 - Gymnasium Ismaning</t>
  </si>
  <si>
    <t>0367</t>
  </si>
  <si>
    <t>Werner-Heisenberg-Gymnasium Garching</t>
  </si>
  <si>
    <t>0367 - Werner-Heisenberg-Gymnasium Garching</t>
  </si>
  <si>
    <t>0368</t>
  </si>
  <si>
    <t>0368 - Theodosius-Florentini-Schule, Gymnasium der Kreuzschwestern Gemünden</t>
  </si>
  <si>
    <t>0369</t>
  </si>
  <si>
    <t>Gymnasium Geretsried</t>
  </si>
  <si>
    <t>0369 - Gymnasium Geretsried</t>
  </si>
  <si>
    <t>0370</t>
  </si>
  <si>
    <t>Paul-Klee-Gymnasium Gersthofen</t>
  </si>
  <si>
    <t>0370 - Paul-Klee-Gymnasium Gersthofen</t>
  </si>
  <si>
    <t>0371</t>
  </si>
  <si>
    <t>Apian-Gymnasium Ingolstadt</t>
  </si>
  <si>
    <t>0371 - Apian-Gymnasium Ingolstadt</t>
  </si>
  <si>
    <t>0372</t>
  </si>
  <si>
    <t>Johann-Schöner-Gymnasium Karlstadt</t>
  </si>
  <si>
    <t>0372 - Johann-Schöner-Gymnasium Karlstadt</t>
  </si>
  <si>
    <t>0373</t>
  </si>
  <si>
    <t>Städtisches Werner-von-Siemens-Gymnasium München</t>
  </si>
  <si>
    <t>0373 - Städtisches Werner-von-Siemens-Gymnasium München</t>
  </si>
  <si>
    <t>0374</t>
  </si>
  <si>
    <t>Gymnasium München - Fürstenried</t>
  </si>
  <si>
    <t>0374 - Gymnasium München - Fürstenried</t>
  </si>
  <si>
    <t>0375</t>
  </si>
  <si>
    <t>Ostendorfer-Gymnasium Neumarkt</t>
  </si>
  <si>
    <t>0375 - Ostendorfer-Gymnasium Neumarkt</t>
  </si>
  <si>
    <t>0376</t>
  </si>
  <si>
    <t>Gymnasium Olching</t>
  </si>
  <si>
    <t>0376 - Gymnasium Olching</t>
  </si>
  <si>
    <t>0377</t>
  </si>
  <si>
    <t>Gymnasium Parsberg</t>
  </si>
  <si>
    <t>0377 - Gymnasium Parsberg</t>
  </si>
  <si>
    <t>0378</t>
  </si>
  <si>
    <t>Lise-Meitner-Gymnasium Unterhaching</t>
  </si>
  <si>
    <t>0378 - Lise-Meitner-Gymnasium Unterhaching</t>
  </si>
  <si>
    <t>0379</t>
  </si>
  <si>
    <t>Maximilian-von-Montgelas-Gymnasium Vilsbiburg</t>
  </si>
  <si>
    <t>0379 - Maximilian-von-Montgelas-Gymnasium Vilsbiburg</t>
  </si>
  <si>
    <t>0380</t>
  </si>
  <si>
    <t>Ernst-Mach-Gymnasium Haar</t>
  </si>
  <si>
    <t>0380 - Ernst-Mach-Gymnasium Haar</t>
  </si>
  <si>
    <t>0381</t>
  </si>
  <si>
    <t>Gymnasium Neustadt a.d.Waldnaab</t>
  </si>
  <si>
    <t>0381 - Gymnasium Neustadt a.d.Waldnaab</t>
  </si>
  <si>
    <t>0382</t>
  </si>
  <si>
    <t>0382 - Geschwister-Scholl-Gymnasium Röthenbach a.d.Pegnitz</t>
  </si>
  <si>
    <t>0383</t>
  </si>
  <si>
    <t>Deutschhaus-Gymnasium Würzburg</t>
  </si>
  <si>
    <t>0383 - Deutschhaus-Gymnasium Würzburg</t>
  </si>
  <si>
    <t>0384</t>
  </si>
  <si>
    <t>Sigmund-Schuckert-Gymnasium Nürnberg</t>
  </si>
  <si>
    <t>0384 - Sigmund-Schuckert-Gymnasium Nürnberg</t>
  </si>
  <si>
    <t>0385</t>
  </si>
  <si>
    <t>Gymnasium Herzogenaurach</t>
  </si>
  <si>
    <t>0385 - Gymnasium Herzogenaurach</t>
  </si>
  <si>
    <t>0386</t>
  </si>
  <si>
    <t>Private Schulen Pindl GmbH Gymnasium Regensburg</t>
  </si>
  <si>
    <t>0386 - Private Schulen Pindl GmbH Gymnasium Regensburg</t>
  </si>
  <si>
    <t>0387</t>
  </si>
  <si>
    <t>0387 - Isar-Gymnasium München - Schule in freier Trägerschaft -</t>
  </si>
  <si>
    <t>0388</t>
  </si>
  <si>
    <t>Gymnasium Raubling</t>
  </si>
  <si>
    <t>0388 - Gymnasium Raubling</t>
  </si>
  <si>
    <t>0389</t>
  </si>
  <si>
    <t>Viscardi-Gymnasium Fürstenfeldbruck</t>
  </si>
  <si>
    <t>0389 - Viscardi-Gymnasium Fürstenfeldbruck</t>
  </si>
  <si>
    <t>0390</t>
  </si>
  <si>
    <t>Franz-Marc-Gymnasium Markt Schwaben</t>
  </si>
  <si>
    <t>0390 - Franz-Marc-Gymnasium Markt Schwaben</t>
  </si>
  <si>
    <t>0391</t>
  </si>
  <si>
    <t>Gymnasium München/Moosach</t>
  </si>
  <si>
    <t>0391 - Gymnasium München/Moosach</t>
  </si>
  <si>
    <t>0392</t>
  </si>
  <si>
    <t>Burkhart-Gymnasium Mallersdorf-Pfaffenberg</t>
  </si>
  <si>
    <t>0392 - Burkhart-Gymnasium Mallersdorf-Pfaffenberg</t>
  </si>
  <si>
    <t>0393</t>
  </si>
  <si>
    <t>Hanns-Seidel-Gymnasium Hösbach</t>
  </si>
  <si>
    <t>0393 - Hanns-Seidel-Gymnasium Hösbach</t>
  </si>
  <si>
    <t>0394</t>
  </si>
  <si>
    <t>Friedrich-Koenig-Gymnasium Würzburg</t>
  </si>
  <si>
    <t>0394 - Friedrich-Koenig-Gymnasium Würzburg</t>
  </si>
  <si>
    <t>0395</t>
  </si>
  <si>
    <t>Illertal-Gymnasium Vöhringen</t>
  </si>
  <si>
    <t>0395 - Illertal-Gymnasium Vöhringen</t>
  </si>
  <si>
    <t>0396</t>
  </si>
  <si>
    <t>0396 - Theresianum Bamberg - Kolleg der Caritas-Schulen gGmbH</t>
  </si>
  <si>
    <t>0397</t>
  </si>
  <si>
    <t>Gymnasium Bad Aibling</t>
  </si>
  <si>
    <t>0397 - Gymnasium Bad Aibling</t>
  </si>
  <si>
    <t>0398</t>
  </si>
  <si>
    <t>Gymnasium Dorfen</t>
  </si>
  <si>
    <t>0398 - Gymnasium Dorfen</t>
  </si>
  <si>
    <t>0399</t>
  </si>
  <si>
    <t>Gymnasium Neutraubling</t>
  </si>
  <si>
    <t>0399 - Gymnasium Neutraubling</t>
  </si>
  <si>
    <t>0401</t>
  </si>
  <si>
    <t>0401 - Mädchenrealschule Marienburg, Abenberg der Diözese Eichstätt</t>
  </si>
  <si>
    <t>0402</t>
  </si>
  <si>
    <t>0402 - Johann-Turmair-Realschule Staatliche Realschule Abensberg</t>
  </si>
  <si>
    <t>0403</t>
  </si>
  <si>
    <t>0403 - Wittelsbacher-Realschule Staatliche Realschule Aichach</t>
  </si>
  <si>
    <t>0404</t>
  </si>
  <si>
    <t>0404 - Angela-Fraundorfer-Realschule der Franziskanerinnen Aiterhofen</t>
  </si>
  <si>
    <t>0405</t>
  </si>
  <si>
    <t>0405 - Herzog-Ludwig-Realschule Staatliche Realschule Altötting</t>
  </si>
  <si>
    <t>0406</t>
  </si>
  <si>
    <t>0406 - Maria-Ward-Realschule Altötting der Maria-Ward-Schulstiftung Passau</t>
  </si>
  <si>
    <t>0407</t>
  </si>
  <si>
    <t>Edith-Stein-Schule Staatliche Realschule Alzenau</t>
  </si>
  <si>
    <t>0407 - Edith-Stein-Schule Staatliche Realschule Alzenau</t>
  </si>
  <si>
    <t>0408</t>
  </si>
  <si>
    <t>0408 - Dr.-Johanna-Decker-Realschule Amberg der Schulstiftung der Diözese Regensburg</t>
  </si>
  <si>
    <t>0409</t>
  </si>
  <si>
    <t>0409 - Theresia-Gerhardinger-Realschule der Diözese Würzburg Amorbach</t>
  </si>
  <si>
    <t>0412</t>
  </si>
  <si>
    <t>0412 - Maria-Ward-Schule Aschaffenburg, Mädchenrealschule der Maria-Ward-Stiftung Aschaffenburg</t>
  </si>
  <si>
    <t>0413</t>
  </si>
  <si>
    <t>0413 - Walter-Mohr-Realschule Staatl. Realschule Traunreut</t>
  </si>
  <si>
    <t>0414</t>
  </si>
  <si>
    <t>Realschule des Zweckverbandes Auerbach</t>
  </si>
  <si>
    <t>0414 - Realschule des Zweckverbandes Auerbach</t>
  </si>
  <si>
    <t>0415</t>
  </si>
  <si>
    <t>0415 - Bertolt-Brecht-Realschule Staatl. Realschule Augsburg I</t>
  </si>
  <si>
    <t>0416</t>
  </si>
  <si>
    <t>0416 - Heinrich-von-Buz-Realschule Staatliche Realschule Augsburg II</t>
  </si>
  <si>
    <t>0417</t>
  </si>
  <si>
    <t>0417 - Agnes-Bernauer-Schule der Stadt Augsburg, Realschule für Mädchen</t>
  </si>
  <si>
    <t>0418</t>
  </si>
  <si>
    <t>0418 - Mädchenrealschule St.Ursula Augsburg des Schulwerks der Diözese Augsburg</t>
  </si>
  <si>
    <t>0419</t>
  </si>
  <si>
    <t>0419 - Maria-Ward-Realschule Augsburg d. Schulwerks d. Diözese Augsburg</t>
  </si>
  <si>
    <t>0420</t>
  </si>
  <si>
    <t>0420 - A.B. von Stettensches Institut Augsburg Realschule für Mädchen</t>
  </si>
  <si>
    <t>0421</t>
  </si>
  <si>
    <t>0421 - Wilhelm-Leibl-Schule Staatliche Realschule Bad Aibling</t>
  </si>
  <si>
    <t>0422</t>
  </si>
  <si>
    <t>Staatliche Realschule Bad Kissingen</t>
  </si>
  <si>
    <t>0422 - Staatliche Realschule Bad Kissingen</t>
  </si>
  <si>
    <t>0423</t>
  </si>
  <si>
    <t>Staatl. Realschule Obertraubling</t>
  </si>
  <si>
    <t>0423 - Staatl. Realschule Obertraubling</t>
  </si>
  <si>
    <t>0424</t>
  </si>
  <si>
    <t>0424 - Werner-von-Siemens-Realschule Staatl. Realschule Bad Neustadt a.d.Saale</t>
  </si>
  <si>
    <t>0425</t>
  </si>
  <si>
    <t>Erzbischöfliche Maria-Ward-Realschule St. Zeno Bad Reichenhall</t>
  </si>
  <si>
    <t>0425 - Erzbischöfliche Maria-Ward-Realschule St. Zeno Bad Reichenhall</t>
  </si>
  <si>
    <t>0426</t>
  </si>
  <si>
    <t>Städtische Graf-Stauffenberg- Realschule Bamberg</t>
  </si>
  <si>
    <t>0426 - Städtische Graf-Stauffenberg- Realschule Bamberg</t>
  </si>
  <si>
    <t>0427</t>
  </si>
  <si>
    <t>Maria-Ward-Realschule Bamberg der Erzdiözese Bamberg</t>
  </si>
  <si>
    <t>0427 - Maria-Ward-Realschule Bamberg der Erzdiözese Bamberg</t>
  </si>
  <si>
    <t>0428</t>
  </si>
  <si>
    <t>0428 - Alexander-von-Humboldt-Realschule Staatliche Realschule Bayreuth I</t>
  </si>
  <si>
    <t>0429</t>
  </si>
  <si>
    <t>0429 - Johannes-Kepler-Realschule Staatliche Realschule Bayreuth II</t>
  </si>
  <si>
    <t>0430</t>
  </si>
  <si>
    <t>0430 - Altmühltal-Realschule Staatliche Realschule Beilngries</t>
  </si>
  <si>
    <t>0431</t>
  </si>
  <si>
    <t>Staatliche Realschule Bobingen</t>
  </si>
  <si>
    <t>0431 - Staatliche Realschule Bobingen</t>
  </si>
  <si>
    <t>0432</t>
  </si>
  <si>
    <t>Ludmilla-Schule Staatliche Realschule Bogen</t>
  </si>
  <si>
    <t>0432 - Ludmilla-Schule Staatliche Realschule Bogen</t>
  </si>
  <si>
    <t>0433</t>
  </si>
  <si>
    <t>Institut Schloss Brannenburg, staatl. anerkannte privat Realschule</t>
  </si>
  <si>
    <t>0433 - Institut Schloss Brannenburg, staatl. anerkannte privat Realschule</t>
  </si>
  <si>
    <t>0434</t>
  </si>
  <si>
    <t>Staatliche Realschule Bad Brückenau</t>
  </si>
  <si>
    <t>0434 - Staatliche Realschule Bad Brückenau</t>
  </si>
  <si>
    <t>0435</t>
  </si>
  <si>
    <t>Staatliche Realschule Buchloe</t>
  </si>
  <si>
    <t>0435 - Staatliche Realschule Buchloe</t>
  </si>
  <si>
    <t>0436</t>
  </si>
  <si>
    <t>Markgrafen-Realschule Staatliche Realschule Burgau</t>
  </si>
  <si>
    <t>0436 - Markgrafen-Realschule Staatliche Realschule Burgau</t>
  </si>
  <si>
    <t>0437</t>
  </si>
  <si>
    <t>0437 - Maria-Ward-Realschule Burghausen der Maria-Ward-Schulstiftung Passau</t>
  </si>
  <si>
    <t>0438</t>
  </si>
  <si>
    <t>Staatliche Realschule Burgkunstadt</t>
  </si>
  <si>
    <t>0438 - Staatliche Realschule Burgkunstadt</t>
  </si>
  <si>
    <t>0439</t>
  </si>
  <si>
    <t>0439 - Realschule am Kreuzberg Staatliche Realschule Burglengenfeld</t>
  </si>
  <si>
    <t>0440</t>
  </si>
  <si>
    <t>0440 - Maristen-Realschule Cham der Schulstiftung der Diözese Regensburg</t>
  </si>
  <si>
    <t>0441</t>
  </si>
  <si>
    <t>0441 - Gerhardinger-Realschule Cham der Schulstiftung der Diözese Regensburg</t>
  </si>
  <si>
    <t>0442</t>
  </si>
  <si>
    <t>Staatliche Realschule Coburg I</t>
  </si>
  <si>
    <t>0442 - Staatliche Realschule Coburg I</t>
  </si>
  <si>
    <t>0443</t>
  </si>
  <si>
    <t>Staatliche Realschule Coburg II</t>
  </si>
  <si>
    <t>0443 - Staatliche Realschule Coburg II</t>
  </si>
  <si>
    <t>0444</t>
  </si>
  <si>
    <t>0444 - Realschule Deggendorf der Maria-Ward-Schulstiftung Passau</t>
  </si>
  <si>
    <t>0445</t>
  </si>
  <si>
    <t>0445 - Liebfrauenschule Dießen Mädchenrealschule des Schulwerks der Diözese Augsburg</t>
  </si>
  <si>
    <t>0447</t>
  </si>
  <si>
    <t>0447 - St. Bonaventura-Realschule Dillingen des Schulwerks der Diözese Augsburg</t>
  </si>
  <si>
    <t>0448</t>
  </si>
  <si>
    <t>0448 - Herzog-Tassilo-Realschule Staatliche Realschule Dingolfing</t>
  </si>
  <si>
    <t>0449</t>
  </si>
  <si>
    <t>0449 - Realschule Heilig Kreuz Donauwörth des Schulwerks der Diözese Augsburg</t>
  </si>
  <si>
    <t>0450</t>
  </si>
  <si>
    <t>Realschule St. Ursula Donauwörth des Schulwerks der Diözese Augsburg</t>
  </si>
  <si>
    <t>0450 - Realschule St. Ursula Donauwörth des Schulwerks der Diözese Augsburg</t>
  </si>
  <si>
    <t>0451</t>
  </si>
  <si>
    <t>Staatliche Realschule Ebermannstadt</t>
  </si>
  <si>
    <t>0451 - Staatliche Realschule Ebermannstadt</t>
  </si>
  <si>
    <t>0452</t>
  </si>
  <si>
    <t>0452 - Dr.-Ernst-Schmidt-Realschule Staatliche Realschule Ebern</t>
  </si>
  <si>
    <t>0453</t>
  </si>
  <si>
    <t>0453 - Dr.-Wintrich-Schule Staatliche Realschule Ebersberg</t>
  </si>
  <si>
    <t>0454</t>
  </si>
  <si>
    <t>Steigerwaldschule Staatliche Realschule Ebrach</t>
  </si>
  <si>
    <t>0454 - Steigerwaldschule Staatliche Realschule Ebrach</t>
  </si>
  <si>
    <t>0455</t>
  </si>
  <si>
    <t>Stefan-Krumenauer-Realschule Staatliche Realschule Eggenfelden</t>
  </si>
  <si>
    <t>0455 - Stefan-Krumenauer-Realschule Staatliche Realschule Eggenfelden</t>
  </si>
  <si>
    <t>0456</t>
  </si>
  <si>
    <t>Maria-Ward-Realschule der Diözese Eichstätt</t>
  </si>
  <si>
    <t>0456 - Maria-Ward-Realschule der Diözese Eichstätt</t>
  </si>
  <si>
    <t>0457</t>
  </si>
  <si>
    <t>0457 - Herzog-Tassilo-Realschule Staatliche Realschule Erding</t>
  </si>
  <si>
    <t>0458</t>
  </si>
  <si>
    <t>0458 - Erzbischöfliche Mädchenrealschule Heilig Blut Erding</t>
  </si>
  <si>
    <t>0459</t>
  </si>
  <si>
    <t>0459 - Werner-von-Siemens-Realschule Staatliche Realschule Erlangen I</t>
  </si>
  <si>
    <t>0460</t>
  </si>
  <si>
    <t>Staatliche Realschule Feucht</t>
  </si>
  <si>
    <t>0460 - Staatliche Realschule Feucht</t>
  </si>
  <si>
    <t>0461</t>
  </si>
  <si>
    <t>0461 - Johann-Georg-von-Soldner-Schule Staatl. Realschule Feuchtwangen</t>
  </si>
  <si>
    <t>0462</t>
  </si>
  <si>
    <t>0462 - Georg-Hartmann-Realschule Staatliche Realschule Forchheim</t>
  </si>
  <si>
    <t>0463</t>
  </si>
  <si>
    <t>0463 - Realschule im Rupertiwinkel, Staatliche Realschule für Knaben Freilassing</t>
  </si>
  <si>
    <t>0464</t>
  </si>
  <si>
    <t>0464 - Erzbischöfliche Mädchenrealschule Franz von Assisi Freilassing</t>
  </si>
  <si>
    <t>0465</t>
  </si>
  <si>
    <t>0465 - Karl-Meichelbeck-Realschule Staatl. Realschule Freising</t>
  </si>
  <si>
    <t>0466</t>
  </si>
  <si>
    <t>Staatliche Realschule Freyung</t>
  </si>
  <si>
    <t>0466 - Staatliche Realschule Freyung</t>
  </si>
  <si>
    <t>0467</t>
  </si>
  <si>
    <t>0467 - Konradin-Realschule - Staatl. Realschule Friedberg -</t>
  </si>
  <si>
    <t>0468</t>
  </si>
  <si>
    <t>0468 - Ferdinand-von-Miller-Schule Staatliche Realschule Fürstenfeldbruck</t>
  </si>
  <si>
    <t>0469</t>
  </si>
  <si>
    <t>0469 - Leopold-Ullstein-Realschule - Staatliche Realschule Fürth -</t>
  </si>
  <si>
    <t>0470</t>
  </si>
  <si>
    <t>Hans-Böckler-Schule Städt. Realschule Fürth</t>
  </si>
  <si>
    <t>0470 - Hans-Böckler-Schule Städt. Realschule Fürth</t>
  </si>
  <si>
    <t>0471</t>
  </si>
  <si>
    <t>0471 - Johann-Jakob-Herkomer-Schule Staatliche Realschule Füssen</t>
  </si>
  <si>
    <t>0472</t>
  </si>
  <si>
    <t>Staatliche Realschule Furth i.Wald</t>
  </si>
  <si>
    <t>0472 - Staatliche Realschule Furth i.Wald</t>
  </si>
  <si>
    <t>0473</t>
  </si>
  <si>
    <t>Franken-Landschulheim Schloss Gaibach öffentliche Realschule Volkach</t>
  </si>
  <si>
    <t>0473 - Franken-Landschulheim Schloss Gaibach öffentliche Realschule Volkach</t>
  </si>
  <si>
    <t>0474</t>
  </si>
  <si>
    <t>0474 - Erzbischöfliche St.-Irmengard-Realschule Garmisch-Partenkirchen</t>
  </si>
  <si>
    <t>0475</t>
  </si>
  <si>
    <t>0475 - Private Realschule des Bildungswerks Marktbreit e.V.</t>
  </si>
  <si>
    <t>0476</t>
  </si>
  <si>
    <t>Staatliche Realschule Gauting</t>
  </si>
  <si>
    <t>0476 - Staatliche Realschule Gauting</t>
  </si>
  <si>
    <t>0477</t>
  </si>
  <si>
    <t>0477 - Jacob-Ellrod-Realschule Evang. Ganztagsschule Gefrees</t>
  </si>
  <si>
    <t>0478</t>
  </si>
  <si>
    <t>Staatliche Realschule Gemünden a.Main</t>
  </si>
  <si>
    <t>0478 - Staatliche Realschule Gemünden a.Main</t>
  </si>
  <si>
    <t>0479</t>
  </si>
  <si>
    <t>0479 - Theodosius-Florentini-Schule, Realschule der Kreuzschwestern Gemünden</t>
  </si>
  <si>
    <t>0480</t>
  </si>
  <si>
    <t>0480 - Ludwig-Derleth-Realschule Staatliche Realschule Gerolzhofen</t>
  </si>
  <si>
    <t>0481</t>
  </si>
  <si>
    <t>0481 - Realschule Maria Stern Augsburg des Schulwerks der Diözese Augsburg</t>
  </si>
  <si>
    <t>0482</t>
  </si>
  <si>
    <t>0482 - Ritter-Wirnt-Schule Staatliche Realschule Gräfenberg</t>
  </si>
  <si>
    <t>0483</t>
  </si>
  <si>
    <t>Staatl. Realschule Grafenau</t>
  </si>
  <si>
    <t>0483 - Staatl. Realschule Grafenau</t>
  </si>
  <si>
    <t>0484</t>
  </si>
  <si>
    <t>Staatliche Realschule Bad Griesbach i.Rottal</t>
  </si>
  <si>
    <t>0484 - Staatliche Realschule Bad Griesbach i.Rottal</t>
  </si>
  <si>
    <t>0485</t>
  </si>
  <si>
    <t>0485 - Maria-Ward-Realschule Günzburg des Schulwerks der Diözese Augsburg</t>
  </si>
  <si>
    <t>0486</t>
  </si>
  <si>
    <t>Realschule Hensoltshöhe der Stiftung Hensoltshöhe gGmbH, Gunzenhausen</t>
  </si>
  <si>
    <t>0486 - Realschule Hensoltshöhe der Stiftung Hensoltshöhe gGmbH, Gunzenhausen</t>
  </si>
  <si>
    <t>0487</t>
  </si>
  <si>
    <t>0487 - Dr.-Auguste-Kirchner-Realschule Staatliche Realschule Haßfurt</t>
  </si>
  <si>
    <t>0488</t>
  </si>
  <si>
    <t>0488 - Johann-Riederer-Schule Staatliche Realschule Hauzenberg</t>
  </si>
  <si>
    <t>0489</t>
  </si>
  <si>
    <t>0489 - Markgraf-Georg-Friedrich-Realschule Staatliche Realschule Heilsbronn</t>
  </si>
  <si>
    <t>0490</t>
  </si>
  <si>
    <t>Staatliche Realschule Helmbrechts</t>
  </si>
  <si>
    <t>0490 - Staatliche Realschule Helmbrechts</t>
  </si>
  <si>
    <t>0491</t>
  </si>
  <si>
    <t>Staatliche Realschule Herrsching</t>
  </si>
  <si>
    <t>0491 - Staatliche Realschule Herrsching</t>
  </si>
  <si>
    <t>0492</t>
  </si>
  <si>
    <t>0492 - Johannes-Scharrer-Realschule Staatliche Realschule Hersbruck</t>
  </si>
  <si>
    <t>0493</t>
  </si>
  <si>
    <t>Staatliche Realschule Herzogenaurach</t>
  </si>
  <si>
    <t>0493 - Staatliche Realschule Herzogenaurach</t>
  </si>
  <si>
    <t>0494</t>
  </si>
  <si>
    <t>Staatliche Realschule Hilpoltstein</t>
  </si>
  <si>
    <t>0494 - Staatliche Realschule Hilpoltstein</t>
  </si>
  <si>
    <t>0495</t>
  </si>
  <si>
    <t>Staatliche Realschule Hirschaid</t>
  </si>
  <si>
    <t>0495 - Staatliche Realschule Hirschaid</t>
  </si>
  <si>
    <t>0496</t>
  </si>
  <si>
    <t>0496 - Joh.-Georg-August-Wirth-Realschule Staatliche Realschule Hof</t>
  </si>
  <si>
    <t>0497</t>
  </si>
  <si>
    <t>0497 - Jacob-Curio-Realschule Staatliche Realschule Hofheim</t>
  </si>
  <si>
    <t>0498</t>
  </si>
  <si>
    <t>0498 - Johannes-von-La Salle-Realschule Illertissen des Schulwerks der Diözese Augsburg</t>
  </si>
  <si>
    <t>0499</t>
  </si>
  <si>
    <t>Staatliche Realschule für Knaben Immenstadt</t>
  </si>
  <si>
    <t>0499 - Staatliche Realschule für Knaben Immenstadt</t>
  </si>
  <si>
    <t>0500</t>
  </si>
  <si>
    <t>0500 - Mädchenrealschule Maria Stern Immenstadt des Schulwerks der Diözese Augsburg</t>
  </si>
  <si>
    <t>0501</t>
  </si>
  <si>
    <t>0501 - Erzbischöfliche Realschule Vinzenz von Paul Markt Indersdorf</t>
  </si>
  <si>
    <t>0502</t>
  </si>
  <si>
    <t>0502 - Freiherr-von-Ickstatt-Schule Staatliche Realschule Ingolstadt I</t>
  </si>
  <si>
    <t>0503</t>
  </si>
  <si>
    <t>0503 - Gnadenthal-Mädchenrealschule Ingolstadt der Diözese Eichstätt</t>
  </si>
  <si>
    <t>0504</t>
  </si>
  <si>
    <t>0504 - Johann-Rudolph-Glauber-Schule Staatliche Realschule Karlstadt</t>
  </si>
  <si>
    <t>0505</t>
  </si>
  <si>
    <t>0505 - Sophie-La-Roche-Realschule Staatl. Realschule Kaufbeuren</t>
  </si>
  <si>
    <t>0506</t>
  </si>
  <si>
    <t>0506 - Marien-Realschule Kaufbeuren d. Schulwerks d. Diözese Augsburg</t>
  </si>
  <si>
    <t>0507</t>
  </si>
  <si>
    <t>0507 - Staatliche Realschule Kemnath Realschule am Tor zur Oberpfalz</t>
  </si>
  <si>
    <t>0508</t>
  </si>
  <si>
    <t>0508 - Private Realschule Gut Warnberg der begemann gemeinnützige GmbH in München</t>
  </si>
  <si>
    <t>0509</t>
  </si>
  <si>
    <t>0509 - Realschule an der Salzstraße Staatliche Realschule Kempten</t>
  </si>
  <si>
    <t>0510</t>
  </si>
  <si>
    <t>Städtische Realschule Kempten</t>
  </si>
  <si>
    <t>0510 - Städtische Realschule Kempten</t>
  </si>
  <si>
    <t>0511</t>
  </si>
  <si>
    <t>0511 - Maria-Ward-Schule Kempten Mädchenrealschule d. Schulwerks d.Diözese Augsburg</t>
  </si>
  <si>
    <t>0512</t>
  </si>
  <si>
    <t>Staatliche Realschule Kitzingen</t>
  </si>
  <si>
    <t>0512 - Staatliche Realschule Kitzingen</t>
  </si>
  <si>
    <t>0513</t>
  </si>
  <si>
    <t>Staatliche Realschule Kaufering</t>
  </si>
  <si>
    <t>0513 - Staatliche Realschule Kaufering</t>
  </si>
  <si>
    <t>0514</t>
  </si>
  <si>
    <t>0514 - Via-Claudia-Realschule Staatliche Realschule Königsbrunn</t>
  </si>
  <si>
    <t>0515</t>
  </si>
  <si>
    <t>0515 - Dr.-Karl-Grünewald-Schule Staatliche Realschule Bad Königshofen i.Gr.</t>
  </si>
  <si>
    <t>0516</t>
  </si>
  <si>
    <t>0516 - Staatliche Realschule Bad Kötzting - Realschule der Pfingstrittstadt</t>
  </si>
  <si>
    <t>0517</t>
  </si>
  <si>
    <t>0517 - Maximilian-von-Welsch-Schule Staatliche Realschule Kronach I</t>
  </si>
  <si>
    <t>0518</t>
  </si>
  <si>
    <t>Staatliche Realschule Krumbach</t>
  </si>
  <si>
    <t>0518 - Staatliche Realschule Krumbach</t>
  </si>
  <si>
    <t>0519</t>
  </si>
  <si>
    <t>0519 - Carl-von-Linde-Schule Staatliche Realschule Kulmbach</t>
  </si>
  <si>
    <t>0520</t>
  </si>
  <si>
    <t>Viktor-Karell-Realschule, Staatliche Realschule Landau a d.Isar</t>
  </si>
  <si>
    <t>0520 - Viktor-Karell-Realschule, Staatliche Realschule Landau a d.Isar</t>
  </si>
  <si>
    <t>0521</t>
  </si>
  <si>
    <t>0521 - Johann-Winklhofer-Realschule Staatliche Realschule Landsberg</t>
  </si>
  <si>
    <t>0522</t>
  </si>
  <si>
    <t>Staatliche Realschule Landshut</t>
  </si>
  <si>
    <t>0522 - Staatliche Realschule Landshut</t>
  </si>
  <si>
    <t>0523</t>
  </si>
  <si>
    <t>Erzbischöfliche Ursulinen-Realschule Landshut</t>
  </si>
  <si>
    <t>0523 - Erzbischöfliche Ursulinen-Realschule Landshut</t>
  </si>
  <si>
    <t>0524</t>
  </si>
  <si>
    <t>0524 - Oskar-Sembach-Realschule Staatl. Realschule Lauf a.d.Pegnitz</t>
  </si>
  <si>
    <t>0525</t>
  </si>
  <si>
    <t>0525 - Staatliche Realschule Lauingen Donau-Realschule Lauingen</t>
  </si>
  <si>
    <t>0526</t>
  </si>
  <si>
    <t>0526 - Erzbischöfliche St.-Ursula-Mädchenrealschule Schloss Hohenburg Lenggries</t>
  </si>
  <si>
    <t>0527</t>
  </si>
  <si>
    <t>0527 - Dominik-Brunner-Realschule Staatliche Realschule Poing</t>
  </si>
  <si>
    <t>0528</t>
  </si>
  <si>
    <t>Staatliche Realschule Lindau Realschule im Dreiländereck</t>
  </si>
  <si>
    <t>0528 - Staatliche Realschule Lindau Realschule im Dreiländereck</t>
  </si>
  <si>
    <t>0529</t>
  </si>
  <si>
    <t>Maria-Ward-Realschule Lindau des Schulwerks der Diözese Augsburg</t>
  </si>
  <si>
    <t>0529 - Maria-Ward-Realschule Lindau des Schulwerks der Diözese Augsburg</t>
  </si>
  <si>
    <t>0530</t>
  </si>
  <si>
    <t>Staatliche Realschule Lindenberg i.Allgäu</t>
  </si>
  <si>
    <t>0530 - Staatliche Realschule Lindenberg i.Allgäu</t>
  </si>
  <si>
    <t>0531</t>
  </si>
  <si>
    <t>St.-Emmeram-Realschule Staatl. Realschule Aschheim</t>
  </si>
  <si>
    <t>0531 - St.-Emmeram-Realschule Staatl. Realschule Aschheim</t>
  </si>
  <si>
    <t>0532</t>
  </si>
  <si>
    <t>0532 - Nardini-Realschule der Schulstiftung d. Diözese Regensburg in Mallersdorf-Pfaffenberg</t>
  </si>
  <si>
    <t>0533</t>
  </si>
  <si>
    <t>0533 - Realschule Tegernseer Tal, Staatliche Realschule Gmund a.Tegernsee</t>
  </si>
  <si>
    <t>0534</t>
  </si>
  <si>
    <t>0534 - Leo Weismantel-Realschule Priv. Realschule d. Realschulver. Marktbreit e.V.</t>
  </si>
  <si>
    <t>0535</t>
  </si>
  <si>
    <t>Staatliche Realschule Marktheidenfeld</t>
  </si>
  <si>
    <t>0535 - Staatliche Realschule Marktheidenfeld</t>
  </si>
  <si>
    <t>0536</t>
  </si>
  <si>
    <t>Staatl. Realschule Marktoberdorf</t>
  </si>
  <si>
    <t>0536 - Staatl. Realschule Marktoberdorf</t>
  </si>
  <si>
    <t>0537</t>
  </si>
  <si>
    <t>0537 - Fichtelgebirgsrealschule Staatliche Realschule Marktredwitz</t>
  </si>
  <si>
    <t>0538</t>
  </si>
  <si>
    <t>0538 - Dr.-Max-Josef-Metzger-Schule Staatl. Realschule Meitingen</t>
  </si>
  <si>
    <t>0539</t>
  </si>
  <si>
    <t>0539 - Ignaz-Reder-Realschule Staatliche Realschule Mellrichstadt</t>
  </si>
  <si>
    <t>0540</t>
  </si>
  <si>
    <t>0540 - Sebastian-Lotzer-Realschule Städt. Realschule Memmingen</t>
  </si>
  <si>
    <t>0541</t>
  </si>
  <si>
    <t>0541 - Gunetzrhainer-Schule Staatliche Realschule Miesbach</t>
  </si>
  <si>
    <t>0542</t>
  </si>
  <si>
    <t>0542 - Johannes-Hartung-Realschule Staatliche Realschule Miltenberg</t>
  </si>
  <si>
    <t>0543</t>
  </si>
  <si>
    <t>Bischof-Ulrich-Realschule Augsburg des Schulwerks der Diözese Augsburg</t>
  </si>
  <si>
    <t>0543 - Bischof-Ulrich-Realschule Augsburg des Schulwerks der Diözese Augsburg</t>
  </si>
  <si>
    <t>0544</t>
  </si>
  <si>
    <t>0544 - Maria-Ward-Realschule Mindelheim des Schulwerks der Diözese Augsburg</t>
  </si>
  <si>
    <t>0545</t>
  </si>
  <si>
    <t>0545 - Maristenkolleg Mindelheim - Realschule - des Schulwerks der Diözese Augsburg</t>
  </si>
  <si>
    <t>0546</t>
  </si>
  <si>
    <t>Kastulus-Realschule Staatliche Realschule Moosburg</t>
  </si>
  <si>
    <t>0546 - Kastulus-Realschule Staatliche Realschule Moosburg</t>
  </si>
  <si>
    <t>0547</t>
  </si>
  <si>
    <t>Städtische Salvator-Realschule München</t>
  </si>
  <si>
    <t>0547 - Städtische Salvator-Realschule München</t>
  </si>
  <si>
    <t>0548</t>
  </si>
  <si>
    <t>Städtische Carl-von-Linde- Realschule München</t>
  </si>
  <si>
    <t>0548 - Städtische Carl-von-Linde- Realschule München</t>
  </si>
  <si>
    <t>0549</t>
  </si>
  <si>
    <t>Städtische Hermann-Frieb- Realschule München</t>
  </si>
  <si>
    <t>0549 - Städtische Hermann-Frieb- Realschule München</t>
  </si>
  <si>
    <t>0550</t>
  </si>
  <si>
    <t>Städtische Elly-Heuss-Realschule München</t>
  </si>
  <si>
    <t>0550 - Städtische Elly-Heuss-Realschule München</t>
  </si>
  <si>
    <t>0551</t>
  </si>
  <si>
    <t>Städtische Rudolf-Diesel- Realschule München</t>
  </si>
  <si>
    <t>0551 - Städtische Rudolf-Diesel- Realschule München</t>
  </si>
  <si>
    <t>0552</t>
  </si>
  <si>
    <t>Städtische Helen-Keller-Realschule München</t>
  </si>
  <si>
    <t>0552 - Städtische Helen-Keller-Realschule München</t>
  </si>
  <si>
    <t>0553</t>
  </si>
  <si>
    <t>Städtische Ricarda-Huch-Realschule München</t>
  </si>
  <si>
    <t>0553 - Städtische Ricarda-Huch-Realschule München</t>
  </si>
  <si>
    <t>0554</t>
  </si>
  <si>
    <t>Städtische Maria-Probst-Realschule München</t>
  </si>
  <si>
    <t>0554 - Städtische Maria-Probst-Realschule München</t>
  </si>
  <si>
    <t>0555</t>
  </si>
  <si>
    <t>Städtische Balthasar-Neumann- Realschule München</t>
  </si>
  <si>
    <t>0555 - Städtische Balthasar-Neumann- Realschule München</t>
  </si>
  <si>
    <t>0556</t>
  </si>
  <si>
    <t>0556 - Staatl. Realschule Röthenbach a.d.Pegnitz Realschule am Fränkischen Dünenweg</t>
  </si>
  <si>
    <t>0557</t>
  </si>
  <si>
    <t>Städtische Anne-Frank-Realschule München</t>
  </si>
  <si>
    <t>0557 - Städtische Anne-Frank-Realschule München</t>
  </si>
  <si>
    <t>0558</t>
  </si>
  <si>
    <t>Städtische Fridtjof-Nansen- Realschule München</t>
  </si>
  <si>
    <t>0558 - Städtische Fridtjof-Nansen- Realschule München</t>
  </si>
  <si>
    <t>0559</t>
  </si>
  <si>
    <t>Städtische Ludwig-Thoma-Realschule München</t>
  </si>
  <si>
    <t>0559 - Städtische Ludwig-Thoma-Realschule München</t>
  </si>
  <si>
    <t>0560</t>
  </si>
  <si>
    <t>Städtische Adalbert-Stifter- Realschule München</t>
  </si>
  <si>
    <t>0560 - Städtische Adalbert-Stifter- Realschule München</t>
  </si>
  <si>
    <t>0561</t>
  </si>
  <si>
    <t>0561 - Erzbischöfliche Maria-Ward-Realschule Nymphenburg, München</t>
  </si>
  <si>
    <t>0562</t>
  </si>
  <si>
    <t>0562 - Hans-Maier-Realschule Staatliche Realschule Ichenhausen</t>
  </si>
  <si>
    <t>0563</t>
  </si>
  <si>
    <t>Erzbischöfliche Maria-Ward-Mädchenrealschule Berg am Laim, München</t>
  </si>
  <si>
    <t>0563 - Erzbischöfliche Maria-Ward-Mädchenrealschule Berg am Laim, München</t>
  </si>
  <si>
    <t>0564</t>
  </si>
  <si>
    <t>0564 - Erzbischöfliche Theresia-Gerhardinger- Mädchenrealschule München-Au</t>
  </si>
  <si>
    <t>0565</t>
  </si>
  <si>
    <t>Staatliche Realschule Langenzenn</t>
  </si>
  <si>
    <t>0565 - Staatliche Realschule Langenzenn</t>
  </si>
  <si>
    <t>0566</t>
  </si>
  <si>
    <t>Staatl. Realschule Memmingen</t>
  </si>
  <si>
    <t>0566 - Staatl. Realschule Memmingen</t>
  </si>
  <si>
    <t>0567</t>
  </si>
  <si>
    <t>0567 - E.-Barlach-Schulen GmbH, Priv. Realschule z. sonderpäd. Förderung, München</t>
  </si>
  <si>
    <t>0568</t>
  </si>
  <si>
    <t>Naabtal-Realschule Staatliche Realschule Nabburg</t>
  </si>
  <si>
    <t>0568 - Naabtal-Realschule Staatliche Realschule Nabburg</t>
  </si>
  <si>
    <t>0569</t>
  </si>
  <si>
    <t>Staatliche Realschule Naila</t>
  </si>
  <si>
    <t>0569 - Staatliche Realschule Naila</t>
  </si>
  <si>
    <t>0570</t>
  </si>
  <si>
    <t>0570 - Paul-Winter-Schule Staatliche Realschule für Knaben Neuburg a.d.Donau</t>
  </si>
  <si>
    <t>0571</t>
  </si>
  <si>
    <t>0571 - Maria-Ward-Schule Neuburg a.d.Donau, Mädchenrealschule d. Schulw. d. Diözese Augsburg</t>
  </si>
  <si>
    <t>0572</t>
  </si>
  <si>
    <t>Laurentius-Realschule Neuendettelsau der Diakoneo KdöR</t>
  </si>
  <si>
    <t>0572 - Laurentius-Realschule Neuendettelsau der Diakoneo KdöR</t>
  </si>
  <si>
    <t>0573</t>
  </si>
  <si>
    <t>Staatliche Realschule Neufahrn i.NB</t>
  </si>
  <si>
    <t>0573 - Staatliche Realschule Neufahrn i.NB</t>
  </si>
  <si>
    <t>0574</t>
  </si>
  <si>
    <t>Maria-Ward-Realschule Neuhaus a.Inn</t>
  </si>
  <si>
    <t>0574 - Maria-Ward-Realschule Neuhaus a.Inn</t>
  </si>
  <si>
    <t>0575</t>
  </si>
  <si>
    <t>Staatliche Realschule für Knaben Neumarkt i.d.Opf.</t>
  </si>
  <si>
    <t>0575 - Staatliche Realschule für Knaben Neumarkt i.d.Opf.</t>
  </si>
  <si>
    <t>0576</t>
  </si>
  <si>
    <t>Staatliche Realschule für Mädchen Neumarkt i.d.Opf</t>
  </si>
  <si>
    <t>0576 - Staatliche Realschule für Mädchen Neumarkt i.d.Opf</t>
  </si>
  <si>
    <t>0577</t>
  </si>
  <si>
    <t>0577 - Gregor-von-Scherr-Schule Staatliche Realschule Neunburg vorm Wald</t>
  </si>
  <si>
    <t>0578</t>
  </si>
  <si>
    <t>0578 - Priv. staatl. anerk. Realschule Krauß, Priv. Schulen Krauß e.V., Aschaffenburg</t>
  </si>
  <si>
    <t>0579</t>
  </si>
  <si>
    <t>0579 - Dietrich-Bonhoeffer-Schule Staatliche Realschule Neustadt a.d.Aisch</t>
  </si>
  <si>
    <t>0580</t>
  </si>
  <si>
    <t>0580 - Lobkowitz-Realschule Staatliche Realschule Neustadt a.d.Waldnaab</t>
  </si>
  <si>
    <t>0581</t>
  </si>
  <si>
    <t>Staatliche Realschule Neustadt b.Coburg</t>
  </si>
  <si>
    <t>0581 - Staatliche Realschule Neustadt b.Coburg</t>
  </si>
  <si>
    <t>0582</t>
  </si>
  <si>
    <t>0582 - Columba-Neef-Realschule der Benediktinerinnen der Anbetung Neustift</t>
  </si>
  <si>
    <t>0583</t>
  </si>
  <si>
    <t>Staatliche Realschule Neutraubling</t>
  </si>
  <si>
    <t>0583 - Staatliche Realschule Neutraubling</t>
  </si>
  <si>
    <t>0584</t>
  </si>
  <si>
    <t>0584 - Christoph-Probst-Realschule Staatliche Realschule Neu-Ulm</t>
  </si>
  <si>
    <t>0585</t>
  </si>
  <si>
    <t>0585 - Realschule der Dominikanerinnen St. Maria a.d.Isar, Niederviehbach</t>
  </si>
  <si>
    <t>0586</t>
  </si>
  <si>
    <t>0586 - Realschule Maria Stern Nördlingen des Schulwerks der Diözese Augsburg</t>
  </si>
  <si>
    <t>0587</t>
  </si>
  <si>
    <t>0587 - Städtische Peter-Vischer-Schule Nürnberg -Realschule-</t>
  </si>
  <si>
    <t>0588</t>
  </si>
  <si>
    <t>Städtische Veit-Stoß-Realschule Nürnberg</t>
  </si>
  <si>
    <t>0588 - Städtische Veit-Stoß-Realschule Nürnberg</t>
  </si>
  <si>
    <t>0589</t>
  </si>
  <si>
    <t>Städtische Adam-Kraft-Realschule Nürnberg</t>
  </si>
  <si>
    <t>0589 - Städtische Adam-Kraft-Realschule Nürnberg</t>
  </si>
  <si>
    <t>0590</t>
  </si>
  <si>
    <t>Maria-Ward-Realschule Nürnberg der Erzdiözese Bamberg</t>
  </si>
  <si>
    <t>0590 - Maria-Ward-Realschule Nürnberg der Erzdiözese Bamberg</t>
  </si>
  <si>
    <t>0591</t>
  </si>
  <si>
    <t>Wilhelm-Löhe-Schule Nürnberg - Realschule -</t>
  </si>
  <si>
    <t>0591 - Wilhelm-Löhe-Schule Nürnberg - Realschule -</t>
  </si>
  <si>
    <t>0592</t>
  </si>
  <si>
    <t>0592 - Staatlich genehmigte Sabel Realschule Nürnberg II der Sabel Schulen Nürnberg gGmbH</t>
  </si>
  <si>
    <t>0593</t>
  </si>
  <si>
    <t>0593 - Private staatlich anerkannte neuhof pro Realschule München der neuhof Bildungswerk gGmbH</t>
  </si>
  <si>
    <t>0594</t>
  </si>
  <si>
    <t>0594 - Main-Limes-Realschule Staatliche Realschule Obernburg</t>
  </si>
  <si>
    <t>0595</t>
  </si>
  <si>
    <t>0595 - Realschule Oberroning der Schulstiftung d. Diözese Regensburg in Rottenburg</t>
  </si>
  <si>
    <t>0596</t>
  </si>
  <si>
    <t>0596 - Realschule am Maindreieck Staatliche Realschule Ochsenfurt</t>
  </si>
  <si>
    <t>0597</t>
  </si>
  <si>
    <t>0597 - Evangelische Realschule Ortenburg der Evang. Erziehungsstiftung</t>
  </si>
  <si>
    <t>0598</t>
  </si>
  <si>
    <t>0598 - Landgraf-Leuchtenberg-Realschule Staatl. Realschule Osterhofen</t>
  </si>
  <si>
    <t>0600</t>
  </si>
  <si>
    <t>0600 - Edith-Stein-Realschule Staatliche Realschule Parsberg</t>
  </si>
  <si>
    <t>0601</t>
  </si>
  <si>
    <t>Gisela-Realschule Passau-Niedernburg</t>
  </si>
  <si>
    <t>0601 - Gisela-Realschule Passau-Niedernburg</t>
  </si>
  <si>
    <t>0602</t>
  </si>
  <si>
    <t>Staatliche Realschule Pegnitz</t>
  </si>
  <si>
    <t>0602 - Staatliche Realschule Pegnitz</t>
  </si>
  <si>
    <t>0603</t>
  </si>
  <si>
    <t>0603 - Heinrich-Campendonk-Realschule Staatliche Realschule Penzberg</t>
  </si>
  <si>
    <t>0604</t>
  </si>
  <si>
    <t>0604 - Georg-Hipp-Realschule Staatliche Realschule Pfaffenhofen a.d.Ilm</t>
  </si>
  <si>
    <t>0605</t>
  </si>
  <si>
    <t>Staatliche Realschule Pfarrkirchen</t>
  </si>
  <si>
    <t>0605 - Staatliche Realschule Pfarrkirchen</t>
  </si>
  <si>
    <t>0606</t>
  </si>
  <si>
    <t>0606 - Private staatlich anerkannte Tilly-Realschule Ingolstadt</t>
  </si>
  <si>
    <t>0607</t>
  </si>
  <si>
    <t>0607 - Conrad-Graf-Preysing-Realschule Staatliche Realschule Plattling</t>
  </si>
  <si>
    <t>0608</t>
  </si>
  <si>
    <t>Realschule Herrieden</t>
  </si>
  <si>
    <t>0608 - Realschule Herrieden</t>
  </si>
  <si>
    <t>0609</t>
  </si>
  <si>
    <t>0609 - Erzbischöfliche Pater-Rupert-Mayer-Realschule Pullach</t>
  </si>
  <si>
    <t>0610</t>
  </si>
  <si>
    <t>Knabenrealschule Rebdorf der Diözese Eichstätt</t>
  </si>
  <si>
    <t>0610 - Knabenrealschule Rebdorf der Diözese Eichstätt</t>
  </si>
  <si>
    <t>0611</t>
  </si>
  <si>
    <t>0611 - Siegfried-von-Vegesack-Realschule Staatliche Realschule Regen</t>
  </si>
  <si>
    <t>0612</t>
  </si>
  <si>
    <t>0612 - Realschule am Judenstein Staatliche Realschule Regensburg I</t>
  </si>
  <si>
    <t>0613</t>
  </si>
  <si>
    <t>0613 - Albert-Schweitzer-Realschule Staatl. Realschule Regensburg II</t>
  </si>
  <si>
    <t>0614</t>
  </si>
  <si>
    <t>0614 - Mädchenrealschule der Armen Schulschwestern von Unserer Lieben Frau Regensburg-Niedermünster</t>
  </si>
  <si>
    <t>0615</t>
  </si>
  <si>
    <t>0615 - St. Marien-Realschule der Schulstiftung der Diözese Regensburg</t>
  </si>
  <si>
    <t>0616</t>
  </si>
  <si>
    <t>Private Schulen Pindl GmbH Realschule Regensburg</t>
  </si>
  <si>
    <t>0616 - Private Schulen Pindl GmbH Realschule Regensburg</t>
  </si>
  <si>
    <t>0617</t>
  </si>
  <si>
    <t>0617 - Markgraf-Friedrich-Schule Staatliche Realschule Rehau</t>
  </si>
  <si>
    <t>0618</t>
  </si>
  <si>
    <t>Staatl. Realschule Haag i.OB</t>
  </si>
  <si>
    <t>0618 - Staatl. Realschule Haag i.OB</t>
  </si>
  <si>
    <t>0619</t>
  </si>
  <si>
    <t>0619 - Johann-Simon-Mayr-Schule Staatliche Realschule Riedenburg</t>
  </si>
  <si>
    <t>0620</t>
  </si>
  <si>
    <t>0620 - Mädchenrealschule St. Anna Riedenburg der Schulstiftung der Diözese Regensburg</t>
  </si>
  <si>
    <t>0621</t>
  </si>
  <si>
    <t>0621 - Konrad-Adenauer-Schule Staatliche Realschule Roding</t>
  </si>
  <si>
    <t>0622</t>
  </si>
  <si>
    <t>0622 - Johann-Rieder-Realschule Staatliche Realschule Rosenheim</t>
  </si>
  <si>
    <t>0623</t>
  </si>
  <si>
    <t>Städtische Realschule für Mädchen Rosenheim</t>
  </si>
  <si>
    <t>0623 - Städtische Realschule für Mädchen Rosenheim</t>
  </si>
  <si>
    <t>0624</t>
  </si>
  <si>
    <t>0624 - Wilhelm-von-Stieber-Realschule Staatliche Realschule Roth</t>
  </si>
  <si>
    <t>0625</t>
  </si>
  <si>
    <t>0625 - Oskar-von-Miller-Realschule Staatliche Realschule Rothenburg o.d.Tauber</t>
  </si>
  <si>
    <t>0626</t>
  </si>
  <si>
    <t>0626 - Priv. staatl. anerkannte Realschule Schloß Schwarzenberg</t>
  </si>
  <si>
    <t>0627</t>
  </si>
  <si>
    <t>0627 - Edith-Stein-Realschule Schillingsfürst der Erzdiözese Bamberg</t>
  </si>
  <si>
    <t>0628</t>
  </si>
  <si>
    <t>0628 - Erzbischöfliche Realschule St. Immaculata Schlehdorf</t>
  </si>
  <si>
    <t>0629</t>
  </si>
  <si>
    <t>0629 - Wolfgang-Kubelka-Realschule Staatliche Realschule für Knaben Schondorf a. Ammersee</t>
  </si>
  <si>
    <t>0630</t>
  </si>
  <si>
    <t>0630 - Pfaffenwinkel-Realschule Staatl. Realschule Schongau</t>
  </si>
  <si>
    <t>0631</t>
  </si>
  <si>
    <t>0631 - Maria-Ward-Schule Schrobenhausen des Schulwerks der Diözese Augsburg</t>
  </si>
  <si>
    <t>0632</t>
  </si>
  <si>
    <t>Staatl. Realschule Bruckmühl</t>
  </si>
  <si>
    <t>0632 - Staatl. Realschule Bruckmühl</t>
  </si>
  <si>
    <t>0633</t>
  </si>
  <si>
    <t>0633 - Konrad-Max-Kunz-Realschule Staatl. Realschule Schwandorf</t>
  </si>
  <si>
    <t>0634</t>
  </si>
  <si>
    <t>Mädchenrealschule St. Josef Schwandorf</t>
  </si>
  <si>
    <t>0634 - Mädchenrealschule St. Josef Schwandorf</t>
  </si>
  <si>
    <t>0635</t>
  </si>
  <si>
    <t>0635 - Wilhelm-Sattler-Realschule Staatl. Realschule Schweinfurt</t>
  </si>
  <si>
    <t>0636</t>
  </si>
  <si>
    <t>Walther-Rathenau-Realschule der Stadt Schweinfurt</t>
  </si>
  <si>
    <t>0636 - Walther-Rathenau-Realschule der Stadt Schweinfurt</t>
  </si>
  <si>
    <t>0637</t>
  </si>
  <si>
    <t>Staatliche Realschule Selb</t>
  </si>
  <si>
    <t>0637 - Staatliche Realschule Selb</t>
  </si>
  <si>
    <t>0638</t>
  </si>
  <si>
    <t>0638 - Staatlich genehmigte Sabel Realschule München II der Stiftung Sabel Schulen</t>
  </si>
  <si>
    <t>0639</t>
  </si>
  <si>
    <t>Staatliche Realschule Sonthofen</t>
  </si>
  <si>
    <t>0639 - Staatliche Realschule Sonthofen</t>
  </si>
  <si>
    <t>0640</t>
  </si>
  <si>
    <t>0640 - Viktor-von-Scheffel-Schule Staatliche Realschule Bad Staffelstein</t>
  </si>
  <si>
    <t>0641</t>
  </si>
  <si>
    <t>0641 - Jakob-Sandtner-Schule Staatliche Realschule für Knaben Straubing</t>
  </si>
  <si>
    <t>0642</t>
  </si>
  <si>
    <t>Realschule der Ursulinen-Schulstiftung Straubing</t>
  </si>
  <si>
    <t>0642 - Realschule der Ursulinen-Schulstiftung Straubing</t>
  </si>
  <si>
    <t>0643</t>
  </si>
  <si>
    <t>Staatliche Realschule Sulzbach-Rosenberg</t>
  </si>
  <si>
    <t>0643 - Staatliche Realschule Sulzbach-Rosenberg</t>
  </si>
  <si>
    <t>0644</t>
  </si>
  <si>
    <t>0644 - Christoph-von-Schmid-Schule Staatliche Realschule Thannhausen</t>
  </si>
  <si>
    <t>0645</t>
  </si>
  <si>
    <t>Staatliche Realschule Tittling Realschule im Dreiburgenland</t>
  </si>
  <si>
    <t>0645 - Staatliche Realschule Tittling Realschule im Dreiburgenland</t>
  </si>
  <si>
    <t>0646</t>
  </si>
  <si>
    <t>0646 - Reiffenstuel-Realschule Staatl. Realschule Traunstein</t>
  </si>
  <si>
    <t>0647</t>
  </si>
  <si>
    <t>0647 - Erzbischöfliche Maria-Ward-Mädchenrealschule Traunstein-Sparz</t>
  </si>
  <si>
    <t>0648</t>
  </si>
  <si>
    <t>0648 - Staatlich anerkannte Herder-Realschule Pielenhofen des Herder-Schulvereins e.V.Kallmünz</t>
  </si>
  <si>
    <t>0649</t>
  </si>
  <si>
    <t>Staatliche Realschule Trostberg</t>
  </si>
  <si>
    <t>0649 - Staatliche Realschule Trostberg</t>
  </si>
  <si>
    <t>0650</t>
  </si>
  <si>
    <t>0650 - Benedictus-Realschule Tutzing des Schulwerks der Diözese Augsburg</t>
  </si>
  <si>
    <t>0651</t>
  </si>
  <si>
    <t>0651 - Christian-von-Bomhard-Schule Evang. Heimschule Uffenheim -Realschule-</t>
  </si>
  <si>
    <t>0652</t>
  </si>
  <si>
    <t>Staatl. Realschule Arnstorf</t>
  </si>
  <si>
    <t>0652 - Staatl. Realschule Arnstorf</t>
  </si>
  <si>
    <t>0653</t>
  </si>
  <si>
    <t>Staatliche Realschule Viechtach</t>
  </si>
  <si>
    <t>0653 - Staatliche Realschule Viechtach</t>
  </si>
  <si>
    <t>0654</t>
  </si>
  <si>
    <t>Staatliche Realschule Vilsbiburg</t>
  </si>
  <si>
    <t>0654 - Staatliche Realschule Vilsbiburg</t>
  </si>
  <si>
    <t>0655</t>
  </si>
  <si>
    <t>Staatliche Realschule Vöhringen</t>
  </si>
  <si>
    <t>0655 - Staatliche Realschule Vöhringen</t>
  </si>
  <si>
    <t>0656</t>
  </si>
  <si>
    <t>Staatliche Realschule Vohenstrauß</t>
  </si>
  <si>
    <t>0656 - Staatliche Realschule Vohenstrauß</t>
  </si>
  <si>
    <t>0657</t>
  </si>
  <si>
    <t>Mädchenrealschule der Franziskanerinnen Volkach</t>
  </si>
  <si>
    <t>0657 - Mädchenrealschule der Franziskanerinnen Volkach</t>
  </si>
  <si>
    <t>0658</t>
  </si>
  <si>
    <t>Staatliche Realschule Waldkraiburg</t>
  </si>
  <si>
    <t>0658 - Staatliche Realschule Waldkraiburg</t>
  </si>
  <si>
    <t>0659</t>
  </si>
  <si>
    <t>0659 - Realschule im Stiftland Staatliche Realschule für Knaben Waldsassen</t>
  </si>
  <si>
    <t>0660</t>
  </si>
  <si>
    <t>0660 - Mädchenrealschule der Zisterzienserinnen Waldsassen</t>
  </si>
  <si>
    <t>0661</t>
  </si>
  <si>
    <t>0661 - Maria-Ward-Realschule Wallerstein des Schulwerks der Diözese Augsburg</t>
  </si>
  <si>
    <t>0662</t>
  </si>
  <si>
    <t>0662 - Anton-Heilingbrunner-Schule Staatliche Realschule Wasserburg</t>
  </si>
  <si>
    <t>0663</t>
  </si>
  <si>
    <t>Imma-Mack-Realschule Staatl. Realschule Eching</t>
  </si>
  <si>
    <t>0663 - Imma-Mack-Realschule Staatl. Realschule Eching</t>
  </si>
  <si>
    <t>0664</t>
  </si>
  <si>
    <t>Staatliche Realschule Wassertrüdingen</t>
  </si>
  <si>
    <t>0664 - Staatliche Realschule Wassertrüdingen</t>
  </si>
  <si>
    <t>0665</t>
  </si>
  <si>
    <t>0665 - Erzbischöfliche Theresia-Gerhardinger-Realschule Weichs</t>
  </si>
  <si>
    <t>0666</t>
  </si>
  <si>
    <t>0666 - Private staatlich anerkannte Pestalozzi Realschule München der Offenes Bildungshaus gemeinn. GmbH</t>
  </si>
  <si>
    <t>0667</t>
  </si>
  <si>
    <t>Staatliche Realschule Weilheim</t>
  </si>
  <si>
    <t>0667 - Staatliche Realschule Weilheim</t>
  </si>
  <si>
    <t>0668</t>
  </si>
  <si>
    <t>Staatliche Realschule Weißenburg</t>
  </si>
  <si>
    <t>0668 - Staatliche Realschule Weißenburg</t>
  </si>
  <si>
    <t>0669</t>
  </si>
  <si>
    <t>Städtische Realschule Weißenhorn</t>
  </si>
  <si>
    <t>0669 - Städtische Realschule Weißenhorn</t>
  </si>
  <si>
    <t>0670</t>
  </si>
  <si>
    <t>0670 - Anton-Jaumann-Realschule Staatliche Realschule Wemding</t>
  </si>
  <si>
    <t>0671</t>
  </si>
  <si>
    <t>0671 - Anton-Rauch-Realschule Staatliche Realschule Wertingen</t>
  </si>
  <si>
    <t>0672</t>
  </si>
  <si>
    <t>Staatl. Realschule Bessenbach</t>
  </si>
  <si>
    <t>0672 - Staatl. Realschule Bessenbach</t>
  </si>
  <si>
    <t>0673</t>
  </si>
  <si>
    <t>0673 - Isar-Loisach-Realschule, Staatliche Realschule Wolfratshausen</t>
  </si>
  <si>
    <t>0674</t>
  </si>
  <si>
    <t>0674 - Jakob-Stoll-Schule Staatliche Realschule Würzburg I</t>
  </si>
  <si>
    <t>0675</t>
  </si>
  <si>
    <t>0675 - Wolffskeel-Schule Staatliche Realschule Würzburg II</t>
  </si>
  <si>
    <t>0677</t>
  </si>
  <si>
    <t>0677 - Maria-Ward-Schule Würzburg Mädchenrealschule der Maria-Ward-Stiftung</t>
  </si>
  <si>
    <t>0678</t>
  </si>
  <si>
    <t>0678 - St.-Ursula-Schule der Ursulinen Würzburg -Mädchenrealschule-</t>
  </si>
  <si>
    <t>0679</t>
  </si>
  <si>
    <t>0679 - Staatl. Realschule Holzkirchen Oberland-Realschule</t>
  </si>
  <si>
    <t>0680</t>
  </si>
  <si>
    <t>0680 - Marieluise-Fleißer-Realschule Staatl. Realschule München III</t>
  </si>
  <si>
    <t>0681</t>
  </si>
  <si>
    <t>0681 - Abendrealschule für Berufstätige der Stadt Augsburg</t>
  </si>
  <si>
    <t>0682</t>
  </si>
  <si>
    <t>0682 - Städt. Franz-Auweck-Abendschule München - Abendrealschule f.Berufstätige -</t>
  </si>
  <si>
    <t>0683</t>
  </si>
  <si>
    <t>0683 - Städtische Abendrealschule an der Veit-Stoß-Realschule Nürnberg</t>
  </si>
  <si>
    <t>0685</t>
  </si>
  <si>
    <t>Staatliche Realschule Dettelbach</t>
  </si>
  <si>
    <t>0685 - Staatliche Realschule Dettelbach</t>
  </si>
  <si>
    <t>0686</t>
  </si>
  <si>
    <t>0686 - Realschule am Europakanal Staatliche Realschule Erlangen II</t>
  </si>
  <si>
    <t>0687</t>
  </si>
  <si>
    <t>Staatl. Realschule Geretsried</t>
  </si>
  <si>
    <t>0687 - Staatl. Realschule Geretsried</t>
  </si>
  <si>
    <t>0688</t>
  </si>
  <si>
    <t>0688 - Georg-Büchner-Realschule Staatliche Realschule München I</t>
  </si>
  <si>
    <t>0689</t>
  </si>
  <si>
    <t>0689 - Peter-Henlein-Realschule Staatl. Realschule Nürnberg I</t>
  </si>
  <si>
    <t>0690</t>
  </si>
  <si>
    <t>0690 - Staatliche Realschule Passau Dreiflüsse-Realschule</t>
  </si>
  <si>
    <t>0691</t>
  </si>
  <si>
    <t>0691 - Inge-Aicher-Scholl-Realschule Staatliche Realschule Neu-Ulm-Pfuhl</t>
  </si>
  <si>
    <t>0692</t>
  </si>
  <si>
    <t>Staatliche Realschule Rain</t>
  </si>
  <si>
    <t>0692 - Staatliche Realschule Rain</t>
  </si>
  <si>
    <t>0693</t>
  </si>
  <si>
    <t>Staatliche Realschule Schöllnach</t>
  </si>
  <si>
    <t>0693 - Staatliche Realschule Schöllnach</t>
  </si>
  <si>
    <t>0694</t>
  </si>
  <si>
    <t>0694 - Hans-Scholl-Realschule Staatliche Realschule für Knaben Weiden</t>
  </si>
  <si>
    <t>0695</t>
  </si>
  <si>
    <t>0695 - Private staatlich anerkannte Pelzl-Realschule Schweinfurt</t>
  </si>
  <si>
    <t>0696</t>
  </si>
  <si>
    <t>Wallburg-Realschule Staatliche Realschule Eltmann</t>
  </si>
  <si>
    <t>0696 - Wallburg-Realschule Staatliche Realschule Eltmann</t>
  </si>
  <si>
    <t>0697</t>
  </si>
  <si>
    <t>0697 - Dominikus-Zimmermann-Realschule Staatl. Realschule Günzburg</t>
  </si>
  <si>
    <t>0698</t>
  </si>
  <si>
    <t>0698 - Jakob-Kaiser-Realschule Staatliche Realschule Hammelburg</t>
  </si>
  <si>
    <t>0699</t>
  </si>
  <si>
    <t>0699 - Realschule am Keltenwall Staatliche Realschule Manching</t>
  </si>
  <si>
    <t>0700</t>
  </si>
  <si>
    <t>Städtische Carl-Spitzweg-Realschule München</t>
  </si>
  <si>
    <t>0700 - Städtische Carl-Spitzweg-Realschule München</t>
  </si>
  <si>
    <t>0701</t>
  </si>
  <si>
    <t>Staatliche Realschule Bad Tölz</t>
  </si>
  <si>
    <t>0701 - Staatliche Realschule Bad Tölz</t>
  </si>
  <si>
    <t>0702</t>
  </si>
  <si>
    <t>0702 - Dr.-Josef-Schwalber-Realschule Staatliche Realschule Dachau</t>
  </si>
  <si>
    <t>0703</t>
  </si>
  <si>
    <t>Staatliche Realschule Elsenfeld</t>
  </si>
  <si>
    <t>0703 - Staatliche Realschule Elsenfeld</t>
  </si>
  <si>
    <t>0704</t>
  </si>
  <si>
    <t>0704 - Max-Ulrich-von-Drechsel-Realschule Staatliche Realschule Regenstauf</t>
  </si>
  <si>
    <t>0705</t>
  </si>
  <si>
    <t>Staatliche Realschule Rottenburg</t>
  </si>
  <si>
    <t>0705 - Staatliche Realschule Rottenburg</t>
  </si>
  <si>
    <t>0706</t>
  </si>
  <si>
    <t>0706 - Staatliche Realschule Schwabach Hermann-Stamm-Realschule</t>
  </si>
  <si>
    <t>0707</t>
  </si>
  <si>
    <t>0707 - Sigmund-Wann-Realschule Staatliche Realschule Wunsiedel</t>
  </si>
  <si>
    <t>0708</t>
  </si>
  <si>
    <t>0708 - David-Schuster-Realschule Staatl. Realschule Würzburg III</t>
  </si>
  <si>
    <t>0709</t>
  </si>
  <si>
    <t>Staatliche Realschule Ergolding</t>
  </si>
  <si>
    <t>0709 - Staatliche Realschule Ergolding</t>
  </si>
  <si>
    <t>0710</t>
  </si>
  <si>
    <t>Städtische Artur-Kutscher-Realschule München</t>
  </si>
  <si>
    <t>0710 - Städtische Artur-Kutscher-Realschule München</t>
  </si>
  <si>
    <t>0711</t>
  </si>
  <si>
    <t>Städtische Wilhelm-Röntgen-Realschule München</t>
  </si>
  <si>
    <t>0711 - Städtische Wilhelm-Röntgen-Realschule München</t>
  </si>
  <si>
    <t>0712</t>
  </si>
  <si>
    <t>Senefelder-Schule Treuchtlingen - Realschule</t>
  </si>
  <si>
    <t>0712 - Senefelder-Schule Treuchtlingen - Realschule</t>
  </si>
  <si>
    <t>0713</t>
  </si>
  <si>
    <t>Staatl. Realschule Berching</t>
  </si>
  <si>
    <t>0713 - Staatl. Realschule Berching</t>
  </si>
  <si>
    <t>0714</t>
  </si>
  <si>
    <t>0714 - Private staatl. anerkannte Lukas-Realschule der Lukas-Schulen gGmbH München</t>
  </si>
  <si>
    <t>0715</t>
  </si>
  <si>
    <t>0715 - Samuel-Heinicke-Schule, Priv. Realschule zur sonderpäd. Förd., Förderschwerpunkt Hören, München</t>
  </si>
  <si>
    <t>0716</t>
  </si>
  <si>
    <t>Staatl. Realschule Geisenfeld</t>
  </si>
  <si>
    <t>0716 - Staatl. Realschule Geisenfeld</t>
  </si>
  <si>
    <t>0717</t>
  </si>
  <si>
    <t>0717 - Lena-Christ-Realschule Staatl. Realschule Markt Schwaben</t>
  </si>
  <si>
    <t>0718</t>
  </si>
  <si>
    <t>Staatliche Realschule Zirndorf</t>
  </si>
  <si>
    <t>0718 - Staatliche Realschule Zirndorf</t>
  </si>
  <si>
    <t>0719</t>
  </si>
  <si>
    <t>Rupert-Ness-Realschule Ottobeuren</t>
  </si>
  <si>
    <t>0719 - Rupert-Ness-Realschule Ottobeuren</t>
  </si>
  <si>
    <t>0720</t>
  </si>
  <si>
    <t>Staatliche Realschule Scheßlitz</t>
  </si>
  <si>
    <t>0720 - Staatliche Realschule Scheßlitz</t>
  </si>
  <si>
    <t>0721</t>
  </si>
  <si>
    <t>Staatliche Realschule Neubiberg</t>
  </si>
  <si>
    <t>0721 - Staatliche Realschule Neubiberg</t>
  </si>
  <si>
    <t>0722</t>
  </si>
  <si>
    <t>Staatliche Realschule Taufkirchen (Vils)</t>
  </si>
  <si>
    <t>0722 - Staatliche Realschule Taufkirchen (Vils)</t>
  </si>
  <si>
    <t>0723</t>
  </si>
  <si>
    <t>0723 - Orlando-di-Lasso-Realschule Staatl. Realschule Maisach</t>
  </si>
  <si>
    <t>0724</t>
  </si>
  <si>
    <t>0724 - Georg-Ludwig-Rexroth-Realschule Staatliche Realschule Lohr</t>
  </si>
  <si>
    <t>0725</t>
  </si>
  <si>
    <t>0725 - Anton-Fugger-Realschule Staatliche Realschule Babenhausen</t>
  </si>
  <si>
    <t>0726</t>
  </si>
  <si>
    <t>Staatliche Realschule Zwiesel</t>
  </si>
  <si>
    <t>0726 - Staatliche Realschule Zwiesel</t>
  </si>
  <si>
    <t>0727</t>
  </si>
  <si>
    <t>0727 - Johann-Steingruber-Schule Staatliche Realschule Ansbach</t>
  </si>
  <si>
    <t>0728</t>
  </si>
  <si>
    <t>0728 - Michael-Ignaz-Schmidt-Schule Staatliche Realschule Arnstein</t>
  </si>
  <si>
    <t>0729</t>
  </si>
  <si>
    <t>0729 - Leopold-Sonnemann-Realschule Staatliche Realschule Höchberg</t>
  </si>
  <si>
    <t>0730</t>
  </si>
  <si>
    <t>Staatliche Realschule Mering</t>
  </si>
  <si>
    <t>0730 - Staatliche Realschule Mering</t>
  </si>
  <si>
    <t>0731</t>
  </si>
  <si>
    <t>Staatliche Realschule Obergünzburg</t>
  </si>
  <si>
    <t>0731 - Staatliche Realschule Obergünzburg</t>
  </si>
  <si>
    <t>0732</t>
  </si>
  <si>
    <t>0732 - Franz-von-Lenbach-Schule Staatliche Realschule für Knaben Schrobenhausen</t>
  </si>
  <si>
    <t>0733</t>
  </si>
  <si>
    <t>0733 - Sophie-Scholl-Realschule Staatl. Realschule für Mädchen Weiden</t>
  </si>
  <si>
    <t>0734</t>
  </si>
  <si>
    <t>0734 - Edith-Stein-Schule, st.anerk.Realschule z. sonderpäd. Förd., Förderschwerpunkt Sehen</t>
  </si>
  <si>
    <t>0735</t>
  </si>
  <si>
    <t>Städtische Werner-von-Siemens- Realschule München</t>
  </si>
  <si>
    <t>0735 - Städtische Werner-von-Siemens- Realschule München</t>
  </si>
  <si>
    <t>0736</t>
  </si>
  <si>
    <t>0736 - Franz-Xaver-von-Schönwerth- Realschule Staatliche Realschule Amberg</t>
  </si>
  <si>
    <t>0737</t>
  </si>
  <si>
    <t>Joseph-von-Fraunhofer-Schule, Staatl. Realschule München II</t>
  </si>
  <si>
    <t>0737 - Joseph-von-Fraunhofer-Schule, Staatl. Realschule München II</t>
  </si>
  <si>
    <t>0738</t>
  </si>
  <si>
    <t>Staatliche Realschule Simbach a.Inn</t>
  </si>
  <si>
    <t>0738 - Staatliche Realschule Simbach a.Inn</t>
  </si>
  <si>
    <t>0739</t>
  </si>
  <si>
    <t>0739 - Walter-Klingenbeck-Schule Staatliche Realschule Taufkirchen</t>
  </si>
  <si>
    <t>0740</t>
  </si>
  <si>
    <t>0740 - Staatliche Realschule Unterpfaffenhofen in Germering</t>
  </si>
  <si>
    <t>0741</t>
  </si>
  <si>
    <t>Private Isar-Realschule München</t>
  </si>
  <si>
    <t>0741 - Private Isar-Realschule München</t>
  </si>
  <si>
    <t>0742</t>
  </si>
  <si>
    <t>0742 - Adolf-Reichwein-Schule Nürnberg -Private Realschule-</t>
  </si>
  <si>
    <t>0743</t>
  </si>
  <si>
    <t>Staatliche Realschule Hösbach</t>
  </si>
  <si>
    <t>0743 - Staatliche Realschule Hösbach</t>
  </si>
  <si>
    <t>0744</t>
  </si>
  <si>
    <t>0744 - Ludwig-Fronhofer-Schule Staatl. Realschule Ingolstadt II</t>
  </si>
  <si>
    <t>0745</t>
  </si>
  <si>
    <t>0745 - Siegmund-Loewe-Schule Staatliche Realschule Kronach II</t>
  </si>
  <si>
    <t>0746</t>
  </si>
  <si>
    <t>0746 - Johann-Pachelbel-Realschule Staatl. Realschule Nürnberg III</t>
  </si>
  <si>
    <t>0747</t>
  </si>
  <si>
    <t>Staatliche Realschule Peißenberg</t>
  </si>
  <si>
    <t>0747 - Staatliche Realschule Peißenberg</t>
  </si>
  <si>
    <t>0748</t>
  </si>
  <si>
    <t>0748 - CJD Christophorusschule Berchtesgaden Staatl. anerk. Realschule in Schönau</t>
  </si>
  <si>
    <t>0749</t>
  </si>
  <si>
    <t>Kommunale Realschule Prien am Chiemsee</t>
  </si>
  <si>
    <t>0749 - Kommunale Realschule Prien am Chiemsee</t>
  </si>
  <si>
    <t>0750</t>
  </si>
  <si>
    <t>Städtische Realschule an der Blutenburg München</t>
  </si>
  <si>
    <t>0750 - Städtische Realschule an der Blutenburg München</t>
  </si>
  <si>
    <t>0753</t>
  </si>
  <si>
    <t>0753 - Bayerische Landesschule f.Körperbehinderte München Förderzentr., Förderschwerp.körperl.u.mot.Entw.</t>
  </si>
  <si>
    <t>0754</t>
  </si>
  <si>
    <t>0754 - Staatlich anerkannte Sabel Realschule München I der Stiftung Sabel Schulen</t>
  </si>
  <si>
    <t>0755</t>
  </si>
  <si>
    <t>0755 - Dientzenhofer-Schule Staatliche Realschule Brannenburg</t>
  </si>
  <si>
    <t>0756</t>
  </si>
  <si>
    <t>0756 - Therese-Giehse-Realschule Staatl. Realschule Unterschleißheim</t>
  </si>
  <si>
    <t>0757</t>
  </si>
  <si>
    <t>0757 - Nymphenburger Realschule München des Schulvereins Ernst Adam e.V.</t>
  </si>
  <si>
    <t>0758</t>
  </si>
  <si>
    <t>0758 - Johann-Andreas-Schmeller-Realschule Staatliche Realschule Ismaning</t>
  </si>
  <si>
    <t>0759</t>
  </si>
  <si>
    <t>0759 - Leonhard-Wagner-Realschule Staatl. Realschule Schwabmünchen</t>
  </si>
  <si>
    <t>0760</t>
  </si>
  <si>
    <t>Städt. Erich Kästner-Realschule München</t>
  </si>
  <si>
    <t>0760 - Städt. Erich Kästner-Realschule München</t>
  </si>
  <si>
    <t>0763</t>
  </si>
  <si>
    <t>Priv. Realschule Huber in München</t>
  </si>
  <si>
    <t>0763 - Priv. Realschule Huber in München</t>
  </si>
  <si>
    <t>0764</t>
  </si>
  <si>
    <t>0764 - Achental-Realschule Staatl. Realschule Marquartstein</t>
  </si>
  <si>
    <t>0765</t>
  </si>
  <si>
    <t>Staatliche Realschule Vaterstetten in Baldham</t>
  </si>
  <si>
    <t>0765 - Staatliche Realschule Vaterstetten in Baldham</t>
  </si>
  <si>
    <t>0766</t>
  </si>
  <si>
    <t>0766 - Zugspitz-Realschule Staatl. Realschule für Knaben Garmisch-Partenkirchen</t>
  </si>
  <si>
    <t>0767</t>
  </si>
  <si>
    <t>Staatliche Realschule Neusäß</t>
  </si>
  <si>
    <t>0767 - Staatliche Realschule Neusäß</t>
  </si>
  <si>
    <t>0768</t>
  </si>
  <si>
    <t>Staatliche Realschule Puchheim</t>
  </si>
  <si>
    <t>0768 - Staatliche Realschule Puchheim</t>
  </si>
  <si>
    <t>0769</t>
  </si>
  <si>
    <t>Städtische Wilhelm-Busch- Realschule München</t>
  </si>
  <si>
    <t>0769 - Städtische Wilhelm-Busch- Realschule München</t>
  </si>
  <si>
    <t>0770</t>
  </si>
  <si>
    <t>0770 - Landschulheim Elkofen, Realschule zur sonderpäd. Förderung Grafing Förderschwerp. emot.u.soz.Entw.</t>
  </si>
  <si>
    <t>0771</t>
  </si>
  <si>
    <t>Mindeltal-Realschule Jettingen-Scheppach der Vision Privatschulen gGmbH</t>
  </si>
  <si>
    <t>0771 - Mindeltal-Realschule Jettingen-Scheppach der Vision Privatschulen gGmbH</t>
  </si>
  <si>
    <t>0772</t>
  </si>
  <si>
    <t>0772 - Städtische Bertolt-Brecht-Schule Nürnberg - Realschule -</t>
  </si>
  <si>
    <t>0773</t>
  </si>
  <si>
    <t>0773 - Staatlich anerkannte Sabel Realschule Nürnberg I der Sabel Schulen Nürnberg gGmbH</t>
  </si>
  <si>
    <t>0774</t>
  </si>
  <si>
    <t>0774 - Private staatlich genehmigte neuhof neo Realschule München der neuhof Bildungswerk gGmbH</t>
  </si>
  <si>
    <t>0775</t>
  </si>
  <si>
    <t>0775 - Geschwister-Scholl-Realschule Staatl. Realschule Nürnberg II</t>
  </si>
  <si>
    <t>0776</t>
  </si>
  <si>
    <t>Staatl. Realschule Zusmarshausen</t>
  </si>
  <si>
    <t>0776 - Staatl. Realschule Zusmarshausen</t>
  </si>
  <si>
    <t>0777</t>
  </si>
  <si>
    <t>0777 - Coelestin-Maier-Realschule Schweiklberg in Vilshofen</t>
  </si>
  <si>
    <t>0778</t>
  </si>
  <si>
    <t>Staatl. Realschule Höchstadt a.d.Aisch</t>
  </si>
  <si>
    <t>0778 - Staatl. Realschule Höchstadt a.d.Aisch</t>
  </si>
  <si>
    <t>0779</t>
  </si>
  <si>
    <t>Staatl. Realschule Kösching</t>
  </si>
  <si>
    <t>0779 - Staatl. Realschule Kösching</t>
  </si>
  <si>
    <t>0781</t>
  </si>
  <si>
    <t>Staatl. Berufsoberschule Erding</t>
  </si>
  <si>
    <t>0781 - Staatl. Berufsoberschule Erding</t>
  </si>
  <si>
    <t>0782</t>
  </si>
  <si>
    <t>Staatl. Berufsoberschule Fürstenfeldbruck</t>
  </si>
  <si>
    <t>0782 - Staatl. Berufsoberschule Fürstenfeldbruck</t>
  </si>
  <si>
    <t>0783</t>
  </si>
  <si>
    <t>Therese-von-Bayern-Schule, staatl. Berufsoberschule für Wirtschaft München</t>
  </si>
  <si>
    <t>0783 - Therese-von-Bayern-Schule, staatl. Berufsoberschule für Wirtschaft München</t>
  </si>
  <si>
    <t>0784</t>
  </si>
  <si>
    <t>Staatl. Berufsoberschule Kelheim</t>
  </si>
  <si>
    <t>0784 - Staatl. Berufsoberschule Kelheim</t>
  </si>
  <si>
    <t>0785</t>
  </si>
  <si>
    <t>Staatl. Berufsoberschule Krumbach</t>
  </si>
  <si>
    <t>0785 - Staatl. Berufsoberschule Krumbach</t>
  </si>
  <si>
    <t>0786</t>
  </si>
  <si>
    <t>Staatliche Berufsoberschule Obernburg a.Main</t>
  </si>
  <si>
    <t>0786 - Staatliche Berufsoberschule Obernburg a.Main</t>
  </si>
  <si>
    <t>0787</t>
  </si>
  <si>
    <t>Staatliche Berufsoberschule Pfarrkirchen</t>
  </si>
  <si>
    <t>0787 - Staatliche Berufsoberschule Pfarrkirchen</t>
  </si>
  <si>
    <t>0788</t>
  </si>
  <si>
    <t>Staatl. Berufsoberschule Landsberg a.Lech</t>
  </si>
  <si>
    <t>0788 - Staatl. Berufsoberschule Landsberg a.Lech</t>
  </si>
  <si>
    <t>0790</t>
  </si>
  <si>
    <t>Staatliche Berufsoberschule Ingolstadt</t>
  </si>
  <si>
    <t>0790 - Staatliche Berufsoberschule Ingolstadt</t>
  </si>
  <si>
    <t>0791</t>
  </si>
  <si>
    <t>Staatliche Berufsoberschule Landshut</t>
  </si>
  <si>
    <t>0791 - Staatliche Berufsoberschule Landshut</t>
  </si>
  <si>
    <t>0792</t>
  </si>
  <si>
    <t>Staatliche Berufsoberschule für Technik München</t>
  </si>
  <si>
    <t>0792 - Staatliche Berufsoberschule für Technik München</t>
  </si>
  <si>
    <t>0794</t>
  </si>
  <si>
    <t>Staatliche Berufsoberschule Passau</t>
  </si>
  <si>
    <t>0794 - Staatliche Berufsoberschule Passau</t>
  </si>
  <si>
    <t>0795</t>
  </si>
  <si>
    <t>Staatliche Berufsoberschule Regensburg</t>
  </si>
  <si>
    <t>0795 - Staatliche Berufsoberschule Regensburg</t>
  </si>
  <si>
    <t>0796</t>
  </si>
  <si>
    <t>0796 - Staatliche Berufsoberschule Triesdorf in Weidenbach</t>
  </si>
  <si>
    <t>0797</t>
  </si>
  <si>
    <t>Staatl. Berufsoberschule Memmingen</t>
  </si>
  <si>
    <t>0797 - Staatl. Berufsoberschule Memmingen</t>
  </si>
  <si>
    <t>0798</t>
  </si>
  <si>
    <t>Staatliche Berufsoberschule Wasserburg a.Inn</t>
  </si>
  <si>
    <t>0798 - Staatliche Berufsoberschule Wasserburg a.Inn</t>
  </si>
  <si>
    <t>0800</t>
  </si>
  <si>
    <t>Staatliche Berufsoberschule Bad Neustadt a.d.Saale</t>
  </si>
  <si>
    <t>0800 - Staatliche Berufsoberschule Bad Neustadt a.d.Saale</t>
  </si>
  <si>
    <t>0802</t>
  </si>
  <si>
    <t>Staatliche Berufsoberschule Amberg</t>
  </si>
  <si>
    <t>0802 - Staatliche Berufsoberschule Amberg</t>
  </si>
  <si>
    <t>0803</t>
  </si>
  <si>
    <t>Staatliche Berufsoberschule Ansbach</t>
  </si>
  <si>
    <t>0803 - Staatliche Berufsoberschule Ansbach</t>
  </si>
  <si>
    <t>0804</t>
  </si>
  <si>
    <t>Staatliche Berufsoberschule Aschaffenburg</t>
  </si>
  <si>
    <t>0804 - Staatliche Berufsoberschule Aschaffenburg</t>
  </si>
  <si>
    <t>0805</t>
  </si>
  <si>
    <t>Städtische Nelson-Mandela-Berufsoberschule Wirtschaft in München</t>
  </si>
  <si>
    <t>0805 - Städtische Nelson-Mandela-Berufsoberschule Wirtschaft in München</t>
  </si>
  <si>
    <t>0806</t>
  </si>
  <si>
    <t>0806 - Städtische Anita-Augspurg-Berufsoberschule für Sozialwesen und Gesundheit München</t>
  </si>
  <si>
    <t>0808</t>
  </si>
  <si>
    <t>Staatliche Berufsoberschule Bamberg</t>
  </si>
  <si>
    <t>0808 - Staatliche Berufsoberschule Bamberg</t>
  </si>
  <si>
    <t>0809</t>
  </si>
  <si>
    <t>Berufsoberschule für Sozialwesen und Gesundheit</t>
  </si>
  <si>
    <t>0809 - Berufsoberschule für Sozialwesen und Gesundheit</t>
  </si>
  <si>
    <t>0813</t>
  </si>
  <si>
    <t>0813 - Hans-Leipelt-Schule Staatliche Berufsoberschule Donauwörth</t>
  </si>
  <si>
    <t>0815</t>
  </si>
  <si>
    <t>Staatl. Berufsoberschule Marktredwitz</t>
  </si>
  <si>
    <t>0815 - Staatl. Berufsoberschule Marktredwitz</t>
  </si>
  <si>
    <t>0816</t>
  </si>
  <si>
    <t>Staatl. Berufsoberschule Friedberg</t>
  </si>
  <si>
    <t>0816 - Staatl. Berufsoberschule Friedberg</t>
  </si>
  <si>
    <t>0817</t>
  </si>
  <si>
    <t>Städtische Berufsoberschule Augsburg</t>
  </si>
  <si>
    <t>0817 - Städtische Berufsoberschule Augsburg</t>
  </si>
  <si>
    <t>0818</t>
  </si>
  <si>
    <t>Staatl. Berufsoberschule Waldkirchen</t>
  </si>
  <si>
    <t>0818 - Staatl. Berufsoberschule Waldkirchen</t>
  </si>
  <si>
    <t>0819</t>
  </si>
  <si>
    <t>Staatl. Berufsoberschule Neusäß</t>
  </si>
  <si>
    <t>0819 - Staatl. Berufsoberschule Neusäß</t>
  </si>
  <si>
    <t>0820</t>
  </si>
  <si>
    <t>Staatliche Berufsoberschule Kaufbeuren</t>
  </si>
  <si>
    <t>0820 - Staatliche Berufsoberschule Kaufbeuren</t>
  </si>
  <si>
    <t>0821</t>
  </si>
  <si>
    <t>Staatliche Berufsoberschule Bad Tölz</t>
  </si>
  <si>
    <t>0821 - Staatliche Berufsoberschule Bad Tölz</t>
  </si>
  <si>
    <t>0822</t>
  </si>
  <si>
    <t>Staatliche Berufsoberschule Cham</t>
  </si>
  <si>
    <t>0822 - Staatliche Berufsoberschule Cham</t>
  </si>
  <si>
    <t>0823</t>
  </si>
  <si>
    <t>0823 - Regiomontanus-Schule Staatliche Berufsoberschule Coburg</t>
  </si>
  <si>
    <t>0824</t>
  </si>
  <si>
    <t>0824 - Aloys-Fischer-Schule Staatliche Berufsoberschule Deggendorf</t>
  </si>
  <si>
    <t>0825</t>
  </si>
  <si>
    <t>0825 - Städtische Berufsoberschule Regensburg Ausbildungsrichtung Wirtschaft</t>
  </si>
  <si>
    <t>0826</t>
  </si>
  <si>
    <t>Staatl. Berufsoberschule Kitzingen</t>
  </si>
  <si>
    <t>0826 - Staatl. Berufsoberschule Kitzingen</t>
  </si>
  <si>
    <t>0827</t>
  </si>
  <si>
    <t>Staatliche Berufsoberschule Erlangen</t>
  </si>
  <si>
    <t>0827 - Staatliche Berufsoberschule Erlangen</t>
  </si>
  <si>
    <t>0828</t>
  </si>
  <si>
    <t>Staatliche Berufsoberschule Freising</t>
  </si>
  <si>
    <t>0828 - Staatliche Berufsoberschule Freising</t>
  </si>
  <si>
    <t>0829</t>
  </si>
  <si>
    <t>0829 - Max-Grundig-Schule Staatliche Berufsoberschule Fürth</t>
  </si>
  <si>
    <t>0830</t>
  </si>
  <si>
    <t>Staatliche Berufsoberschule Hof</t>
  </si>
  <si>
    <t>0830 - Staatliche Berufsoberschule Hof</t>
  </si>
  <si>
    <t>0831</t>
  </si>
  <si>
    <t>Staatliche Berufsoberschule Marktheidenfeld</t>
  </si>
  <si>
    <t>0831 - Staatliche Berufsoberschule Marktheidenfeld</t>
  </si>
  <si>
    <t>0832</t>
  </si>
  <si>
    <t>0832 - Maximilian-Kolbe-Schule Staatliche Berufsoberschule Neumarkt i.d.OPf.</t>
  </si>
  <si>
    <t>0833</t>
  </si>
  <si>
    <t>Staatliche Berufsoberschule Neu-Ulm</t>
  </si>
  <si>
    <t>0833 - Staatliche Berufsoberschule Neu-Ulm</t>
  </si>
  <si>
    <t>0834</t>
  </si>
  <si>
    <t>Staatliche Berufsoberschule Straubing</t>
  </si>
  <si>
    <t>0834 - Staatliche Berufsoberschule Straubing</t>
  </si>
  <si>
    <t>0835</t>
  </si>
  <si>
    <t>Staatliche Berufsoberschule Schönbrunn in Landshut</t>
  </si>
  <si>
    <t>0835 - Staatliche Berufsoberschule Schönbrunn in Landshut</t>
  </si>
  <si>
    <t>0836</t>
  </si>
  <si>
    <t>Staatliche Berufsoberschule Miesbach</t>
  </si>
  <si>
    <t>0836 - Staatliche Berufsoberschule Miesbach</t>
  </si>
  <si>
    <t>0837</t>
  </si>
  <si>
    <t>Staatliche Berufsoberschule Nürnberg</t>
  </si>
  <si>
    <t>0837 - Staatliche Berufsoberschule Nürnberg</t>
  </si>
  <si>
    <t>0838</t>
  </si>
  <si>
    <t>Staatliche Berufsoberschule Scheyern</t>
  </si>
  <si>
    <t>0838 - Staatliche Berufsoberschule Scheyern</t>
  </si>
  <si>
    <t>0839</t>
  </si>
  <si>
    <t>Staatliche Berufsoberschule Altötting</t>
  </si>
  <si>
    <t>0839 - Staatliche Berufsoberschule Altötting</t>
  </si>
  <si>
    <t>0840</t>
  </si>
  <si>
    <t>Staatliche Berufsoberschule Rosenheim</t>
  </si>
  <si>
    <t>0840 - Staatliche Berufsoberschule Rosenheim</t>
  </si>
  <si>
    <t>0841</t>
  </si>
  <si>
    <t>Staatliche Berufsoberschule Kempten (Allgäu)</t>
  </si>
  <si>
    <t>0841 - Staatliche Berufsoberschule Kempten (Allgäu)</t>
  </si>
  <si>
    <t>0842</t>
  </si>
  <si>
    <t>Staatliche Berufsoberschule Schwandorf</t>
  </si>
  <si>
    <t>0842 - Staatliche Berufsoberschule Schwandorf</t>
  </si>
  <si>
    <t>0843</t>
  </si>
  <si>
    <t>0843 - Friedrich-Fischer-Schule Staatl.Berufsoberschule Schweinfurt</t>
  </si>
  <si>
    <t>0844</t>
  </si>
  <si>
    <t>Staatliche Berufsoberschule Traunstein</t>
  </si>
  <si>
    <t>0844 - Staatliche Berufsoberschule Traunstein</t>
  </si>
  <si>
    <t>0845</t>
  </si>
  <si>
    <t>Staatliche Berufsoberschule Augsburg</t>
  </si>
  <si>
    <t>0845 - Staatliche Berufsoberschule Augsburg</t>
  </si>
  <si>
    <t>0846</t>
  </si>
  <si>
    <t>0846 - Gustav-von-Schlör-Schule Staatliche Berufsoberschule Weiden i.d.OPf.</t>
  </si>
  <si>
    <t>0847</t>
  </si>
  <si>
    <t>Staatliche Berufsoberschule Weilheim i.OB</t>
  </si>
  <si>
    <t>0847 - Staatliche Berufsoberschule Weilheim i.OB</t>
  </si>
  <si>
    <t>0848</t>
  </si>
  <si>
    <t>Staatliche Berufsoberschule Weißenburg i.Bay.</t>
  </si>
  <si>
    <t>0848 - Staatliche Berufsoberschule Weißenburg i.Bay.</t>
  </si>
  <si>
    <t>0849</t>
  </si>
  <si>
    <t>Staatliche Berufsoberschule Bayreuth</t>
  </si>
  <si>
    <t>0849 - Staatliche Berufsoberschule Bayreuth</t>
  </si>
  <si>
    <t>0850</t>
  </si>
  <si>
    <t>0850 - Adalbert-Raps-Schule Staatliche Berufsoberschule Kulmbach</t>
  </si>
  <si>
    <t>0851</t>
  </si>
  <si>
    <t>Staatl. Fachoberschule Altötting</t>
  </si>
  <si>
    <t>0851 - Staatl. Fachoberschule Altötting</t>
  </si>
  <si>
    <t>0852</t>
  </si>
  <si>
    <t>Staatliche Fachoberschule Amberg</t>
  </si>
  <si>
    <t>0852 - Staatliche Fachoberschule Amberg</t>
  </si>
  <si>
    <t>0853</t>
  </si>
  <si>
    <t>Staatliche Fachoberschule Ansbach</t>
  </si>
  <si>
    <t>0853 - Staatliche Fachoberschule Ansbach</t>
  </si>
  <si>
    <t>0854</t>
  </si>
  <si>
    <t>Staatliche Fachoberschule Aschaffenburg</t>
  </si>
  <si>
    <t>0854 - Staatliche Fachoberschule Aschaffenburg</t>
  </si>
  <si>
    <t>0855</t>
  </si>
  <si>
    <t>Staatliche Fachoberschule Augsburg</t>
  </si>
  <si>
    <t>0855 - Staatliche Fachoberschule Augsburg</t>
  </si>
  <si>
    <t>0856</t>
  </si>
  <si>
    <t>Staatliche Fachoberschule Bad Tölz</t>
  </si>
  <si>
    <t>0856 - Staatliche Fachoberschule Bad Tölz</t>
  </si>
  <si>
    <t>0857</t>
  </si>
  <si>
    <t>Staatliche Fachoberschule Bad Neustadt a.d.Saale</t>
  </si>
  <si>
    <t>0857 - Staatliche Fachoberschule Bad Neustadt a.d.Saale</t>
  </si>
  <si>
    <t>0858</t>
  </si>
  <si>
    <t>Staatliche Fachoberschule Bamberg</t>
  </si>
  <si>
    <t>0858 - Staatliche Fachoberschule Bamberg</t>
  </si>
  <si>
    <t>0859</t>
  </si>
  <si>
    <t>Staatliche Fachoberschule Bayreuth</t>
  </si>
  <si>
    <t>0859 - Staatliche Fachoberschule Bayreuth</t>
  </si>
  <si>
    <t>0860</t>
  </si>
  <si>
    <t>Staatliche Fachoberschule Cham</t>
  </si>
  <si>
    <t>0860 - Staatliche Fachoberschule Cham</t>
  </si>
  <si>
    <t>0861</t>
  </si>
  <si>
    <t>0861 - Regiomontanus-Schule Staatliche Fachoberschule Coburg</t>
  </si>
  <si>
    <t>0862</t>
  </si>
  <si>
    <t>0862 - Aloys-Fischer-Schule Staatliche Fachoberschule Deggendorf</t>
  </si>
  <si>
    <t>0863</t>
  </si>
  <si>
    <t>0863 - Hans-Leipelt-Schule Staatliche Fachoberschule Donauwörth</t>
  </si>
  <si>
    <t>0864</t>
  </si>
  <si>
    <t>Staatliche Fachoberschule Erlangen</t>
  </si>
  <si>
    <t>0864 - Staatliche Fachoberschule Erlangen</t>
  </si>
  <si>
    <t>0865</t>
  </si>
  <si>
    <t>Staatliche Fachoberschule Freising</t>
  </si>
  <si>
    <t>0865 - Staatliche Fachoberschule Freising</t>
  </si>
  <si>
    <t>0866</t>
  </si>
  <si>
    <t>0866 - Priv. Fachoberschule d.Mathilde-Zimmer-Stiftung in Scheinfeld</t>
  </si>
  <si>
    <t>0867</t>
  </si>
  <si>
    <t>0867 - Max-Grundig-Schule Staatliche Fachoberschule Fürth</t>
  </si>
  <si>
    <t>0868</t>
  </si>
  <si>
    <t>Staatliche Fachoberschule Hof</t>
  </si>
  <si>
    <t>0868 - Staatliche Fachoberschule Hof</t>
  </si>
  <si>
    <t>0869</t>
  </si>
  <si>
    <t>Staatliche Fachoberschule Ingolstadt</t>
  </si>
  <si>
    <t>0869 - Staatliche Fachoberschule Ingolstadt</t>
  </si>
  <si>
    <t>0870</t>
  </si>
  <si>
    <t>Staatliche Fachoberschule Kaufbeuren</t>
  </si>
  <si>
    <t>0870 - Staatliche Fachoberschule Kaufbeuren</t>
  </si>
  <si>
    <t>0871</t>
  </si>
  <si>
    <t>Staatliche Fachoberschule Kempten (Allgäu)</t>
  </si>
  <si>
    <t>0871 - Staatliche Fachoberschule Kempten (Allgäu)</t>
  </si>
  <si>
    <t>0872</t>
  </si>
  <si>
    <t>Staatl. Fachoberschule Kitzingen</t>
  </si>
  <si>
    <t>0872 - Staatl. Fachoberschule Kitzingen</t>
  </si>
  <si>
    <t>0873</t>
  </si>
  <si>
    <t>Staatliche Fachoberschule Krumbach</t>
  </si>
  <si>
    <t>0873 - Staatliche Fachoberschule Krumbach</t>
  </si>
  <si>
    <t>0874</t>
  </si>
  <si>
    <t>Staatliche Fachoberschule Landshut</t>
  </si>
  <si>
    <t>0874 - Staatliche Fachoberschule Landshut</t>
  </si>
  <si>
    <t>0875</t>
  </si>
  <si>
    <t>Staatliche Fachoberschule Lindau (Bodensee)</t>
  </si>
  <si>
    <t>0875 - Staatliche Fachoberschule Lindau (Bodensee)</t>
  </si>
  <si>
    <t>0876</t>
  </si>
  <si>
    <t>Staatl. Fachoberschule Memmingen</t>
  </si>
  <si>
    <t>0876 - Staatl. Fachoberschule Memmingen</t>
  </si>
  <si>
    <t>0877</t>
  </si>
  <si>
    <t>Staatliche Fachoberschule für Technik München</t>
  </si>
  <si>
    <t>0877 - Staatliche Fachoberschule für Technik München</t>
  </si>
  <si>
    <t>0878</t>
  </si>
  <si>
    <t>0878 - Städt. Rainer-Werner-Fassbinder-Fachoberschule für Sozialwesen München</t>
  </si>
  <si>
    <t>0879</t>
  </si>
  <si>
    <t>0879 - Kath.Romano-Guardini-Fachoberschule für Sozialwesen München</t>
  </si>
  <si>
    <t>0880</t>
  </si>
  <si>
    <t>0880 - Evang. Friedrich Oberlin Fachoberschule f. Sozialw. u. Wirtsch., Verw. u. Rechtspfl. München</t>
  </si>
  <si>
    <t>0881</t>
  </si>
  <si>
    <t>Laurentius-Fachoberschule für Sozialwesen und Gestaltung Neuendettelsau der Diakoneo KdöR</t>
  </si>
  <si>
    <t>0881 - Laurentius-Fachoberschule für Sozialwesen und Gestaltung Neuendettelsau der Diakoneo KdöR</t>
  </si>
  <si>
    <t>0882</t>
  </si>
  <si>
    <t>0882 - Maximilian-Kolbe-Schule Staatliche Fachoberschule Neumarkt i.d.OPf.</t>
  </si>
  <si>
    <t>0883</t>
  </si>
  <si>
    <t>Staatliche Fachoberschule Neu-Ulm</t>
  </si>
  <si>
    <t>0883 - Staatliche Fachoberschule Neu-Ulm</t>
  </si>
  <si>
    <t>0884</t>
  </si>
  <si>
    <t>Städtische Fachoberschule Nürnberg</t>
  </si>
  <si>
    <t>0884 - Städtische Fachoberschule Nürnberg</t>
  </si>
  <si>
    <t>0885</t>
  </si>
  <si>
    <t>0885 - Wilhelm-Löhe-Schule Nürnberg Evang. Kooperative Gesamtschule - Fachoberschule</t>
  </si>
  <si>
    <t>0886</t>
  </si>
  <si>
    <t>Staatliche Fachoberschule Obernburg a.Main</t>
  </si>
  <si>
    <t>0886 - Staatliche Fachoberschule Obernburg a.Main</t>
  </si>
  <si>
    <t>0887</t>
  </si>
  <si>
    <t>Staatliche Fachoberschule Passau</t>
  </si>
  <si>
    <t>0887 - Staatliche Fachoberschule Passau</t>
  </si>
  <si>
    <t>0888</t>
  </si>
  <si>
    <t>Staatliche Fachoberschule Pfarrkirchen</t>
  </si>
  <si>
    <t>0888 - Staatliche Fachoberschule Pfarrkirchen</t>
  </si>
  <si>
    <t>0889</t>
  </si>
  <si>
    <t>Staatliche Fachoberschule Regensburg</t>
  </si>
  <si>
    <t>0889 - Staatliche Fachoberschule Regensburg</t>
  </si>
  <si>
    <t>0890</t>
  </si>
  <si>
    <t>Staatl. Fachoberschule Rosenheim</t>
  </si>
  <si>
    <t>0890 - Staatl. Fachoberschule Rosenheim</t>
  </si>
  <si>
    <t>0891</t>
  </si>
  <si>
    <t>Staatliche Fachoberschule Schönbrunn in Landshut</t>
  </si>
  <si>
    <t>0891 - Staatliche Fachoberschule Schönbrunn in Landshut</t>
  </si>
  <si>
    <t>0892</t>
  </si>
  <si>
    <t>Staatliche Fachoberschule Schwandorf</t>
  </si>
  <si>
    <t>0892 - Staatliche Fachoberschule Schwandorf</t>
  </si>
  <si>
    <t>0893</t>
  </si>
  <si>
    <t>0893 - Friedrich-Fischer-Schule Staatliche Fachoberschule Schweinfurt</t>
  </si>
  <si>
    <t>0894</t>
  </si>
  <si>
    <t>Staatliche Fachoberschule Traunstein</t>
  </si>
  <si>
    <t>0894 - Staatliche Fachoberschule Traunstein</t>
  </si>
  <si>
    <t>0895</t>
  </si>
  <si>
    <t>Staatliche Fachoberschule Triesdorf in Weidenbach</t>
  </si>
  <si>
    <t>0895 - Staatliche Fachoberschule Triesdorf in Weidenbach</t>
  </si>
  <si>
    <t>0896</t>
  </si>
  <si>
    <t>0896 - Gustav-von-Schlör-Schule Staatliche Fachoberschule Weiden i.d.OPf.</t>
  </si>
  <si>
    <t>0897</t>
  </si>
  <si>
    <t>Staatliche Fachoberschule Weilheim i.OB</t>
  </si>
  <si>
    <t>0897 - Staatliche Fachoberschule Weilheim i.OB</t>
  </si>
  <si>
    <t>0898</t>
  </si>
  <si>
    <t>Staatliche Fachoberschule Weißenburg i.Bay.</t>
  </si>
  <si>
    <t>0898 - Staatliche Fachoberschule Weißenburg i.Bay.</t>
  </si>
  <si>
    <t>0900</t>
  </si>
  <si>
    <t>0900 - Adalbert-Raps-Schule Staatl. Fachoberschule Kulmbach</t>
  </si>
  <si>
    <t>0901</t>
  </si>
  <si>
    <t>Staatliche Fachoberschule Marktheidenfeld</t>
  </si>
  <si>
    <t>0901 - Staatliche Fachoberschule Marktheidenfeld</t>
  </si>
  <si>
    <t>0902</t>
  </si>
  <si>
    <t>Institut Schloss Brannenburg, staatl. anerkannte private Fachoberschule</t>
  </si>
  <si>
    <t>0902 - Institut Schloss Brannenburg, staatl. anerkannte private Fachoberschule</t>
  </si>
  <si>
    <t>0903</t>
  </si>
  <si>
    <t>0903 - Lothar-von-Faber-Schule Staatliche Fachoberschule Nürnberg</t>
  </si>
  <si>
    <t>0904</t>
  </si>
  <si>
    <t>Staatl. Fachoberschule Sonthofen</t>
  </si>
  <si>
    <t>0904 - Staatl. Fachoberschule Sonthofen</t>
  </si>
  <si>
    <t>0905</t>
  </si>
  <si>
    <t>Staatl. Fachoberschule Straubing</t>
  </si>
  <si>
    <t>0905 - Staatl. Fachoberschule Straubing</t>
  </si>
  <si>
    <t>0906</t>
  </si>
  <si>
    <t>0906 - Private Christian-von-Bomhard- Fachoberschule für Sozialwesen Uffenheim</t>
  </si>
  <si>
    <t>0907</t>
  </si>
  <si>
    <t>Staatliche Fachoberschule Wasserburg a.Inn</t>
  </si>
  <si>
    <t>0907 - Staatliche Fachoberschule Wasserburg a.Inn</t>
  </si>
  <si>
    <t>0908</t>
  </si>
  <si>
    <t>0908 - Montessori-Fachoberschule Franken der MOS Franken GmbH in Nürnberg</t>
  </si>
  <si>
    <t>0909</t>
  </si>
  <si>
    <t>0909 - E.-Barlach-Schulen,Priv.Fachoberschule z.sonderpäd Förderung,Förderschwerp.körp.u.motor.Entw. München</t>
  </si>
  <si>
    <t>0910</t>
  </si>
  <si>
    <t>Staatliche Fachoberschule Regen</t>
  </si>
  <si>
    <t>0910 - Staatliche Fachoberschule Regen</t>
  </si>
  <si>
    <t>0911</t>
  </si>
  <si>
    <t>0911 - Erzbischöfliche Fachoberschule Franz von Assisi Freilassing</t>
  </si>
  <si>
    <t>0912</t>
  </si>
  <si>
    <t>Private Fachoberschule des Mesale e.V. in Nürnberg</t>
  </si>
  <si>
    <t>0912 - Private Fachoberschule des Mesale e.V. in Nürnberg</t>
  </si>
  <si>
    <t>0913</t>
  </si>
  <si>
    <t>0913 - Samuel-Heinicke-Schule, St. anerk. Fachoberschule z.sonderpäd.Förd.,Förderschwerpunkt Hören, München</t>
  </si>
  <si>
    <t>0914</t>
  </si>
  <si>
    <t>0914 - Städt. Robert-Bosch-Fachoberschule für Wirtschaft München</t>
  </si>
  <si>
    <t>0915</t>
  </si>
  <si>
    <t>0915 - Isar-Fachoberschule München der Wirtschaftsschule München-Ost gemeinnützige GmbH in München</t>
  </si>
  <si>
    <t>0916</t>
  </si>
  <si>
    <t>0916 - Private SABEL Fachoberschule der SABEL Schulen Nürnberg gGmbH, staatlich genehmigt</t>
  </si>
  <si>
    <t>0917</t>
  </si>
  <si>
    <t>0917 - Fachoberschule Bad Wörishofen des Zweckverbandes Beruflicher Schulen Bad Wörishofen</t>
  </si>
  <si>
    <t>0918</t>
  </si>
  <si>
    <t>0918 - Fachoberschule Karlsfeld des Fachoberschule Dachau e.V.</t>
  </si>
  <si>
    <t>0919</t>
  </si>
  <si>
    <t>Staatl. Fachoberschule Friedberg</t>
  </si>
  <si>
    <t>0919 - Staatl. Fachoberschule Friedberg</t>
  </si>
  <si>
    <t>0920</t>
  </si>
  <si>
    <t>Staatl. Fachoberschule Waldkirchen</t>
  </si>
  <si>
    <t>0920 - Staatl. Fachoberschule Waldkirchen</t>
  </si>
  <si>
    <t>0921</t>
  </si>
  <si>
    <t>Staatl. Fachoberschule Neuburg a.d.Donau</t>
  </si>
  <si>
    <t>0921 - Staatl. Fachoberschule Neuburg a.d.Donau</t>
  </si>
  <si>
    <t>0922</t>
  </si>
  <si>
    <t>Staatl. Fachoberschule Landsberg a.Lech</t>
  </si>
  <si>
    <t>0922 - Staatl. Fachoberschule Landsberg a.Lech</t>
  </si>
  <si>
    <t>0923</t>
  </si>
  <si>
    <t>Staatl. Fachoberschule Forchheim</t>
  </si>
  <si>
    <t>0923 - Staatl. Fachoberschule Forchheim</t>
  </si>
  <si>
    <t>0924</t>
  </si>
  <si>
    <t>Staatl. Fachoberschule Erding</t>
  </si>
  <si>
    <t>0924 - Staatl. Fachoberschule Erding</t>
  </si>
  <si>
    <t>0925</t>
  </si>
  <si>
    <t>Private Fachoberschule Reinhard, München</t>
  </si>
  <si>
    <t>0925 - Private Fachoberschule Reinhard, München</t>
  </si>
  <si>
    <t>0926</t>
  </si>
  <si>
    <t>0926 - Private staatlich anerkannte neuhof pro Fachoberschule München der neuhof Bildungswerk gGm</t>
  </si>
  <si>
    <t>0927</t>
  </si>
  <si>
    <t>Staatl. Fachoberschule Fürstenfeldbruck</t>
  </si>
  <si>
    <t>0927 - Staatl. Fachoberschule Fürstenfeldbruck</t>
  </si>
  <si>
    <t>0928</t>
  </si>
  <si>
    <t>Staatl. Fachoberschule Kelheim</t>
  </si>
  <si>
    <t>0928 - Staatl. Fachoberschule Kelheim</t>
  </si>
  <si>
    <t>0930</t>
  </si>
  <si>
    <t>Therese-von-Bayern-Schule, Staatl. Fachoberschule für Wirtschaft München</t>
  </si>
  <si>
    <t>0930 - Therese-von-Bayern-Schule, Staatl. Fachoberschule für Wirtschaft München</t>
  </si>
  <si>
    <t>0931</t>
  </si>
  <si>
    <t>0931 - Private Fachoberschule Fränkische Schweiz der Dr. Wiesent-Schulen in Eggolsheim</t>
  </si>
  <si>
    <t>0932</t>
  </si>
  <si>
    <t>Staatl. Fachoberschule Neusäß</t>
  </si>
  <si>
    <t>0932 - Staatl. Fachoberschule Neusäß</t>
  </si>
  <si>
    <t>0933</t>
  </si>
  <si>
    <t>0933 - Montessori-Fachoberschule des Montessori-Schule Rosenheim- Rohrdorf Fördervereins e.V. in Rohrdorf</t>
  </si>
  <si>
    <t>0934</t>
  </si>
  <si>
    <t>0934 - Montessori-Fachoberschule des Montessori Fördergem. Passau und Umgebung e.V. in Passau</t>
  </si>
  <si>
    <t>0936</t>
  </si>
  <si>
    <t>0936 - Priv. Montessori-Fachoberschule der Montessori Fördergemeinschaft Würzburg e.V. in Würzburg</t>
  </si>
  <si>
    <t>0937</t>
  </si>
  <si>
    <t>0937 - Montessori-Fachoberschule des Montessori Fördervereins des Kreises Dillingen e.V.Wertingen</t>
  </si>
  <si>
    <t>0938</t>
  </si>
  <si>
    <t>0938 - Montessori-Fachoberschule der Montessori-Zentrum München gemeinnützige GmbH in München</t>
  </si>
  <si>
    <t>0939</t>
  </si>
  <si>
    <t>Montessori-Fachoberschule Regensburg von montessori regensburg e.V.</t>
  </si>
  <si>
    <t>0939 - Montessori-Fachoberschule Regensburg von montessori regensburg e.V.</t>
  </si>
  <si>
    <t>0942</t>
  </si>
  <si>
    <t>Staatl. Fachoberschule Marktredwitz</t>
  </si>
  <si>
    <t>0942 - Staatl. Fachoberschule Marktredwitz</t>
  </si>
  <si>
    <t>0943</t>
  </si>
  <si>
    <t>0943 - Montessori-Fachoberschule der Montessori-Vereinigung Nürnberger Land e.V.,Lauf a</t>
  </si>
  <si>
    <t>0945</t>
  </si>
  <si>
    <t>0945 - Private Fachoberschule der Private Schulen Breitschaft gemeinnützige GmbH in Regensburg</t>
  </si>
  <si>
    <t>0946</t>
  </si>
  <si>
    <t>0946 - Private Fachoberschule der Private Schulen Pindl GmbH in Regensburg</t>
  </si>
  <si>
    <t>0947</t>
  </si>
  <si>
    <t>Private SABEL Fachoberschule Kronach der Stiftung SABEL Schulen, staatlich anerkannt</t>
  </si>
  <si>
    <t>0947 - Private SABEL Fachoberschule Kronach der Stiftung SABEL Schulen, staatlich anerkannt</t>
  </si>
  <si>
    <t>0948</t>
  </si>
  <si>
    <t>Staatliche Fachoberschule Scheyern</t>
  </si>
  <si>
    <t>0948 - Staatliche Fachoberschule Scheyern</t>
  </si>
  <si>
    <t>0949</t>
  </si>
  <si>
    <t>0949 - Private staatlich genehmigte neuhof neo Fachoberschule München der neuhof Bildungswerk gGm</t>
  </si>
  <si>
    <t>0950</t>
  </si>
  <si>
    <t>Rudolf-Diesel-Gymnasium Augsburg</t>
  </si>
  <si>
    <t>0950 - Rudolf-Diesel-Gymnasium Augsburg</t>
  </si>
  <si>
    <t>0951</t>
  </si>
  <si>
    <t>Ignaz-Kögler-Gymnasium Landsberg am Lech</t>
  </si>
  <si>
    <t>0951 - Ignaz-Kögler-Gymnasium Landsberg am Lech</t>
  </si>
  <si>
    <t>0952</t>
  </si>
  <si>
    <t>Gymnasium Neubiberg</t>
  </si>
  <si>
    <t>0952 - Gymnasium Neubiberg</t>
  </si>
  <si>
    <t>0953</t>
  </si>
  <si>
    <t>Frankenwald-Gymnasium Kronach</t>
  </si>
  <si>
    <t>0953 - Frankenwald-Gymnasium Kronach</t>
  </si>
  <si>
    <t>0954</t>
  </si>
  <si>
    <t>Gymnasium Oberhaching</t>
  </si>
  <si>
    <t>0954 - Gymnasium Oberhaching</t>
  </si>
  <si>
    <t>0955</t>
  </si>
  <si>
    <t>Feodor-Lynen-Gymnasium Planegg</t>
  </si>
  <si>
    <t>0955 - Feodor-Lynen-Gymnasium Planegg</t>
  </si>
  <si>
    <t>0956</t>
  </si>
  <si>
    <t>0956 - Jenaplan-Gymnasium Nürnberg der Jenaplan-Gymnasium Nürnberg gemeinnützige eG</t>
  </si>
  <si>
    <t>0957</t>
  </si>
  <si>
    <t>0957 - Günter-Stöhr-Gymnasium im St. Anna Schulverbund, Icking</t>
  </si>
  <si>
    <t>0958</t>
  </si>
  <si>
    <t>Gymnasium Immenstadt</t>
  </si>
  <si>
    <t>0958 - Gymnasium Immenstadt</t>
  </si>
  <si>
    <t>0959</t>
  </si>
  <si>
    <t>Carl-Orff-Gymnasium Unterschleißheim</t>
  </si>
  <si>
    <t>0959 - Carl-Orff-Gymnasium Unterschleißheim</t>
  </si>
  <si>
    <t>0960</t>
  </si>
  <si>
    <t>Leonhard-Wagner-Gymnasium Schwabmünchen</t>
  </si>
  <si>
    <t>0960 - Leonhard-Wagner-Gymnasium Schwabmünchen</t>
  </si>
  <si>
    <t>0961</t>
  </si>
  <si>
    <t>Städtisches Lion-Feuchtwanger- Gymnasium München</t>
  </si>
  <si>
    <t>0961 - Städtisches Lion-Feuchtwanger- Gymnasium München</t>
  </si>
  <si>
    <t>0962</t>
  </si>
  <si>
    <t>Städtisches Heinrich-Heine- Gymnasium München</t>
  </si>
  <si>
    <t>0962 - Städtisches Heinrich-Heine- Gymnasium München</t>
  </si>
  <si>
    <t>0963</t>
  </si>
  <si>
    <t>0963 - Carl-Spitzweg-Gymnasium Unterpfaffenhofen in Germering</t>
  </si>
  <si>
    <t>0964</t>
  </si>
  <si>
    <t>Gymnasium Stein</t>
  </si>
  <si>
    <t>0964 - Gymnasium Stein</t>
  </si>
  <si>
    <t>0965</t>
  </si>
  <si>
    <t>Senefelder-Schule Treuchtlingen - Gymnasium</t>
  </si>
  <si>
    <t>0965 - Senefelder-Schule Treuchtlingen - Gymnasium</t>
  </si>
  <si>
    <t>0966</t>
  </si>
  <si>
    <t>Wolfgang-Borchert-Gymnasium Langenzenn</t>
  </si>
  <si>
    <t>0966 - Wolfgang-Borchert-Gymnasium Langenzenn</t>
  </si>
  <si>
    <t>0967</t>
  </si>
  <si>
    <t>Gymnasium Gröbenzell</t>
  </si>
  <si>
    <t>0967 - Gymnasium Gröbenzell</t>
  </si>
  <si>
    <t>0968</t>
  </si>
  <si>
    <t>Gymnasium Penzberg</t>
  </si>
  <si>
    <t>0968 - Gymnasium Penzberg</t>
  </si>
  <si>
    <t>0969</t>
  </si>
  <si>
    <t>Gymnasium Veitshöchheim</t>
  </si>
  <si>
    <t>0969 - Gymnasium Veitshöchheim</t>
  </si>
  <si>
    <t>0970</t>
  </si>
  <si>
    <t>Ehrenbürg-Gymnasium Forchheim</t>
  </si>
  <si>
    <t>0970 - Ehrenbürg-Gymnasium Forchheim</t>
  </si>
  <si>
    <t>0971</t>
  </si>
  <si>
    <t>Gymnasium Kirchheim b.München</t>
  </si>
  <si>
    <t>0971 - Gymnasium Kirchheim b.München</t>
  </si>
  <si>
    <t>0972</t>
  </si>
  <si>
    <t>Oskar-Maria-Graf-Gymnasium Neufahrn b.Freising</t>
  </si>
  <si>
    <t>0972 - Oskar-Maria-Graf-Gymnasium Neufahrn b.Freising</t>
  </si>
  <si>
    <t>0973</t>
  </si>
  <si>
    <t>Hallertau-Gymnasium Wolnzach</t>
  </si>
  <si>
    <t>0973 - Hallertau-Gymnasium Wolnzach</t>
  </si>
  <si>
    <t>0974</t>
  </si>
  <si>
    <t>0974 - Gymnasium Huber München - Schule in freier Trägerschaft -</t>
  </si>
  <si>
    <t>0975</t>
  </si>
  <si>
    <t>Privates Abendgymnasium Nürnberg</t>
  </si>
  <si>
    <t>0975 - Privates Abendgymnasium Nürnberg</t>
  </si>
  <si>
    <t>0976</t>
  </si>
  <si>
    <t>Gymnasium Eckental</t>
  </si>
  <si>
    <t>0976 - Gymnasium Eckental</t>
  </si>
  <si>
    <t>0977</t>
  </si>
  <si>
    <t>0977 - Privates staatlich anerkanntes neuhof pro Gymnasium München der neuhof Bildungswerk gGmbH</t>
  </si>
  <si>
    <t>0978</t>
  </si>
  <si>
    <t>Gymnasium Markt Indersdorf</t>
  </si>
  <si>
    <t>0978 - Gymnasium Markt Indersdorf</t>
  </si>
  <si>
    <t>0979</t>
  </si>
  <si>
    <t>0979 - Städtische Bertolt-Brecht-Schule Nürnberg -Gymnasium-</t>
  </si>
  <si>
    <t>0980</t>
  </si>
  <si>
    <t>0980 - Montessori-Schule Gut Biberkor Gymnasium Berg-Höhenrain</t>
  </si>
  <si>
    <t>0981</t>
  </si>
  <si>
    <t>Gymnasium Beilngries</t>
  </si>
  <si>
    <t>0981 - Gymnasium Beilngries</t>
  </si>
  <si>
    <t>0982</t>
  </si>
  <si>
    <t>0982 - Privates staatlich genehmigtes neuhof neo Gymnasium München der neuhof Bildungswerk gGmbH</t>
  </si>
  <si>
    <t>0983</t>
  </si>
  <si>
    <t>Gymnasium Bruckmühl</t>
  </si>
  <si>
    <t>0983 - Gymnasium Bruckmühl</t>
  </si>
  <si>
    <t>0984</t>
  </si>
  <si>
    <t>0984 - Julius-Lohmann-Gymnasium Schondorf, staatl.gen. (wirtschafts- u. sozialwiss. Ausbildungsrichtung)</t>
  </si>
  <si>
    <t>0985</t>
  </si>
  <si>
    <t>Privatgymnasium Holzkirchen</t>
  </si>
  <si>
    <t>0985 - Privatgymnasium Holzkirchen</t>
  </si>
  <si>
    <t>0986</t>
  </si>
  <si>
    <t>Korbinian-Aigner-Gymnasium Erding</t>
  </si>
  <si>
    <t>0986 - Korbinian-Aigner-Gymnasium Erding</t>
  </si>
  <si>
    <t>0987</t>
  </si>
  <si>
    <t>Ammersee-Gymnasium Dießen</t>
  </si>
  <si>
    <t>0987 - Ammersee-Gymnasium Dießen</t>
  </si>
  <si>
    <t>0989</t>
  </si>
  <si>
    <t>Staatliches Gymnasium Kirchseeon</t>
  </si>
  <si>
    <t>0989 - Staatliches Gymnasium Kirchseeon</t>
  </si>
  <si>
    <t>0991</t>
  </si>
  <si>
    <t>0991 - SIS Swiss International School Ingolstadt - Gymnasium in Trägerschaft der SIS gem.GmbH</t>
  </si>
  <si>
    <t>0992</t>
  </si>
  <si>
    <t>0992 - Mindeltal-Gymnasium Jettingen-Scheppach der Vision Privatschulen gGmbH</t>
  </si>
  <si>
    <t>0993</t>
  </si>
  <si>
    <t>Gymnasium Gaimersheim</t>
  </si>
  <si>
    <t>0993 - Gymnasium Gaimersheim</t>
  </si>
  <si>
    <t>0994</t>
  </si>
  <si>
    <t>0994 - Privates Gymnasium des Private Oberlandschulen e.V. Weilheim</t>
  </si>
  <si>
    <t>0995</t>
  </si>
  <si>
    <t>0995 - Privates evangelisches Lukas-Gymnasium der Lukas-Schulen gGmbH München</t>
  </si>
  <si>
    <t>0996</t>
  </si>
  <si>
    <t>0996 - Dag-Hammarskjöld-Gymnasium, Evangelisches Gymnasium Würzburg</t>
  </si>
  <si>
    <t>0998</t>
  </si>
  <si>
    <t>0998 - SIS Swiss International School Regensburg, Priv. Gymnasium der SIS gemeinn. GmbH</t>
  </si>
  <si>
    <t>0999</t>
  </si>
  <si>
    <t>Staatl. Gymnasium Wendelstein</t>
  </si>
  <si>
    <t>0999 - Staatl. Gymnasium Wendelstein</t>
  </si>
  <si>
    <t>1002</t>
  </si>
  <si>
    <t>1002 - Freie Waldorfschule Weilheim (Grund- und weiterführende Schule), Huglfing</t>
  </si>
  <si>
    <t>1006</t>
  </si>
  <si>
    <t>Städt. Willy-Brandt-Gesamtschule München</t>
  </si>
  <si>
    <t>1006 - Städt. Willy-Brandt-Gesamtschule München</t>
  </si>
  <si>
    <t>1007</t>
  </si>
  <si>
    <t>Rudolf-Steiner-Schule München-Schwabing</t>
  </si>
  <si>
    <t>1007 - Rudolf-Steiner-Schule München-Schwabing</t>
  </si>
  <si>
    <t>1008</t>
  </si>
  <si>
    <t>Rudolf-Steiner-Schule Nürnberg</t>
  </si>
  <si>
    <t>1008 - Rudolf-Steiner-Schule Nürnberg</t>
  </si>
  <si>
    <t>1009</t>
  </si>
  <si>
    <t>1009 - Freie Waldorfschule Regensburg des Trägervereins Freie Waldorfschule Regensburg e.V.</t>
  </si>
  <si>
    <t>1011</t>
  </si>
  <si>
    <t>Senefelder-Schule Treuchtlingen - Staatl. kooperative Gesamtschule</t>
  </si>
  <si>
    <t>1011 - Senefelder-Schule Treuchtlingen - Staatl. kooperative Gesamtschule</t>
  </si>
  <si>
    <t>1012</t>
  </si>
  <si>
    <t>Staatl. Gesamtschule Hollfeld</t>
  </si>
  <si>
    <t>1012 - Staatl. Gesamtschule Hollfeld</t>
  </si>
  <si>
    <t>1013</t>
  </si>
  <si>
    <t>Wilhelm-Löhe-Schule Nürnberg Evang. kooperative Gesamtschule</t>
  </si>
  <si>
    <t>1013 - Wilhelm-Löhe-Schule Nürnberg Evang. kooperative Gesamtschule</t>
  </si>
  <si>
    <t>1016</t>
  </si>
  <si>
    <t>1016 - Städtische Schulartunabhängige Orientierungsstufe München-Neuperlach</t>
  </si>
  <si>
    <t>1018</t>
  </si>
  <si>
    <t>1018 - Freie Waldorfschule Würzburg Schule nach der Pädagogik Rudolf Steiners</t>
  </si>
  <si>
    <t>1019</t>
  </si>
  <si>
    <t>Freie Waldorfschule Chiemgau in Prien a.Chiemsee</t>
  </si>
  <si>
    <t>1019 - Freie Waldorfschule Chiemgau in Prien a.Chiemsee</t>
  </si>
  <si>
    <t>1020</t>
  </si>
  <si>
    <t>1020 - Freie Waldorfschule Augsburg der Freien Waldorfschule u. Waldorfkindergärten Augsburg e.V.</t>
  </si>
  <si>
    <t>1021</t>
  </si>
  <si>
    <t>1021 - Freie Schule Albris in Buchenberg, einheitl.Grund- u.Höhere Schule i.d.Erz.-Kunst Rudolf Steiners</t>
  </si>
  <si>
    <t>1022</t>
  </si>
  <si>
    <t>1022 - Freie Waldorfschule Wernstein des Junger Main e.V., Mainleus</t>
  </si>
  <si>
    <t>1023</t>
  </si>
  <si>
    <t>Rudolf-Steiner-Schule Gröbenzell</t>
  </si>
  <si>
    <t>1023 - Rudolf-Steiner-Schule Gröbenzell</t>
  </si>
  <si>
    <t>1026</t>
  </si>
  <si>
    <t>Europäische Schule München</t>
  </si>
  <si>
    <t>1026 - Europäische Schule München</t>
  </si>
  <si>
    <t>1033</t>
  </si>
  <si>
    <t>Rudolf-Steiner-Schule München-Daglfing</t>
  </si>
  <si>
    <t>1033 - Rudolf-Steiner-Schule München-Daglfing</t>
  </si>
  <si>
    <t>1034</t>
  </si>
  <si>
    <t>Freie Waldorfschule Erlangen</t>
  </si>
  <si>
    <t>1034 - Freie Waldorfschule Erlangen</t>
  </si>
  <si>
    <t>1035</t>
  </si>
  <si>
    <t>Freie Waldorfschule Landsberg</t>
  </si>
  <si>
    <t>1035 - Freie Waldorfschule Landsberg</t>
  </si>
  <si>
    <t>1037</t>
  </si>
  <si>
    <t>Rudolf-Steiner-Schule Coburg</t>
  </si>
  <si>
    <t>1037 - Rudolf-Steiner-Schule Coburg</t>
  </si>
  <si>
    <t>1038</t>
  </si>
  <si>
    <t>Rudolf-Steiner-Schule Ismaning</t>
  </si>
  <si>
    <t>1038 - Rudolf-Steiner-Schule Ismaning</t>
  </si>
  <si>
    <t>1039</t>
  </si>
  <si>
    <t>Freie Waldorfschule München Südwest</t>
  </si>
  <si>
    <t>1039 - Freie Waldorfschule München Südwest</t>
  </si>
  <si>
    <t>1041</t>
  </si>
  <si>
    <t>Priv. Waldorfschule Hof</t>
  </si>
  <si>
    <t>1041 - Priv. Waldorfschule Hof</t>
  </si>
  <si>
    <t>1042</t>
  </si>
  <si>
    <t>Freie Waldorfschule Wendelstein</t>
  </si>
  <si>
    <t>1042 - Freie Waldorfschule Wendelstein</t>
  </si>
  <si>
    <t>1044</t>
  </si>
  <si>
    <t>Freie Waldorfschule Rosenheim</t>
  </si>
  <si>
    <t>1044 - Freie Waldorfschule Rosenheim</t>
  </si>
  <si>
    <t>1045</t>
  </si>
  <si>
    <t>1045 - Freie Waldorfschule in den Mainauen Haßfurt des Gründungskreises Waldorfschule Mainfranken e.V.</t>
  </si>
  <si>
    <t>1046</t>
  </si>
  <si>
    <t>Freie Schule Glonntal in Baiern</t>
  </si>
  <si>
    <t>1046 - Freie Schule Glonntal in Baiern</t>
  </si>
  <si>
    <t>1048</t>
  </si>
  <si>
    <t>1048 - Freie Waldorfschule Isartal in Geretsried der Freie Waldorfschule Isartal in Geretsried gem.e.G.</t>
  </si>
  <si>
    <t>1049</t>
  </si>
  <si>
    <t>1049 - Freie Schule Lech-Donau einheitl. Grund- und höhere Schule n.d. Päd. R. Steiners Buttenwiesen</t>
  </si>
  <si>
    <t>1050</t>
  </si>
  <si>
    <t>Waldorfschule Landshut, Private Grundschule</t>
  </si>
  <si>
    <t>1050 - Waldorfschule Landshut, Private Grundschule</t>
  </si>
  <si>
    <t>1051</t>
  </si>
  <si>
    <t>Freie Waldorfschule Erlbach, Grundschule</t>
  </si>
  <si>
    <t>1051 - Freie Waldorfschule Erlbach, Grundschule</t>
  </si>
  <si>
    <t>1070</t>
  </si>
  <si>
    <t>Staatl. Realschule Affing</t>
  </si>
  <si>
    <t>1070 - Staatl. Realschule Affing</t>
  </si>
  <si>
    <t>1071</t>
  </si>
  <si>
    <t>Staatl. Realschule Großostheim</t>
  </si>
  <si>
    <t>1071 - Staatl. Realschule Großostheim</t>
  </si>
  <si>
    <t>1072</t>
  </si>
  <si>
    <t>1072 - Staatl.genehmigte DBBC-Privatschule - Realschule - Diakon.Institut f. Bildung u.Soziales, Bad Aibling</t>
  </si>
  <si>
    <t>1073</t>
  </si>
  <si>
    <t>Staatl. Realschule Schonungen</t>
  </si>
  <si>
    <t>1073 - Staatl. Realschule Schonungen</t>
  </si>
  <si>
    <t>1074</t>
  </si>
  <si>
    <t>Chiemsee-Realschule, Staatliche Realschule Prien a.Chiemsee</t>
  </si>
  <si>
    <t>1074 - Chiemsee-Realschule, Staatliche Realschule Prien a.Chiemsee</t>
  </si>
  <si>
    <t>1075</t>
  </si>
  <si>
    <t>Staatl. Realschule Oberding</t>
  </si>
  <si>
    <t>1075 - Staatl. Realschule Oberding</t>
  </si>
  <si>
    <t>1076</t>
  </si>
  <si>
    <t>Staatl. Realschule Mainburg</t>
  </si>
  <si>
    <t>1076 - Staatl. Realschule Mainburg</t>
  </si>
  <si>
    <t>1077</t>
  </si>
  <si>
    <t>1077 - Staatl. Realschule Murnau Realschule im Blauen Land</t>
  </si>
  <si>
    <t>1078</t>
  </si>
  <si>
    <t>1078 - Staatl. Realschule Odelzhausen Glonntal-Realschule</t>
  </si>
  <si>
    <t>1079</t>
  </si>
  <si>
    <t>1079 - Staatl. Realschule Freising II Realschule Gute Änger</t>
  </si>
  <si>
    <t>1080</t>
  </si>
  <si>
    <t>Ruth-Weiss-Realschule Aschaffenburg</t>
  </si>
  <si>
    <t>1080 - Ruth-Weiss-Realschule Aschaffenburg</t>
  </si>
  <si>
    <t>1081</t>
  </si>
  <si>
    <t>Staatl. Realschule Au</t>
  </si>
  <si>
    <t>1081 - Staatl. Realschule Au</t>
  </si>
  <si>
    <t>1082</t>
  </si>
  <si>
    <t>Staatl. Realschule Waldmünchen</t>
  </si>
  <si>
    <t>1082 - Staatl. Realschule Waldmünchen</t>
  </si>
  <si>
    <t>1083</t>
  </si>
  <si>
    <t>1083 - Staatl. gen. Innovative Realschule München der Innovative Schulen München gemeinn. GmbH</t>
  </si>
  <si>
    <t>1100</t>
  </si>
  <si>
    <t>Gymnasium Messestadt Riem, München</t>
  </si>
  <si>
    <t>1100 - Gymnasium Messestadt Riem, München</t>
  </si>
  <si>
    <t>1101</t>
  </si>
  <si>
    <t>Gymnasium München Feldmoching</t>
  </si>
  <si>
    <t>1101 - Gymnasium München Feldmoching</t>
  </si>
  <si>
    <t>1102</t>
  </si>
  <si>
    <t>Montessori-Gymnasium Ingolstadt d.Pädagogi. Zentr. Förderkreis + Haus Miteinander gGmbH</t>
  </si>
  <si>
    <t>1102 - Montessori-Gymnasium Ingolstadt d.Pädagogi. Zentr. Förderkreis + Haus Miteinander gGmbH</t>
  </si>
  <si>
    <t>1133</t>
  </si>
  <si>
    <t>Staatliche Berufsoberschule Neuburg a.d.Donau</t>
  </si>
  <si>
    <t>1133 - Staatliche Berufsoberschule Neuburg a.d.Donau</t>
  </si>
  <si>
    <t>1134</t>
  </si>
  <si>
    <t>Staatliche Berufsoberschule Würzburg</t>
  </si>
  <si>
    <t>1134 - Staatliche Berufsoberschule Würzburg</t>
  </si>
  <si>
    <t>1136</t>
  </si>
  <si>
    <t>Staatliche Berufsoberschule Unterschleißheim</t>
  </si>
  <si>
    <t>1136 - Staatliche Berufsoberschule Unterschleißheim</t>
  </si>
  <si>
    <t>1137</t>
  </si>
  <si>
    <t>1137 - Berufsoberschule Bad Wörishofen des Zweckverbandes Beruflicher Schulen Bad Wörishofen</t>
  </si>
  <si>
    <t>1170</t>
  </si>
  <si>
    <t>Staatliche Fachoberschule Holzkirchen</t>
  </si>
  <si>
    <t>1170 - Staatliche Fachoberschule Holzkirchen</t>
  </si>
  <si>
    <t>1171</t>
  </si>
  <si>
    <t>Private SABEL Fachoberschule München der Stiftung SABEL Schulen, staatlich genehmigt</t>
  </si>
  <si>
    <t>1171 - Private SABEL Fachoberschule München der Stiftung SABEL Schulen, staatlich genehmigt</t>
  </si>
  <si>
    <t>1172</t>
  </si>
  <si>
    <t>Staatliche Fachoberschule Würzburg</t>
  </si>
  <si>
    <t>1172 - Staatliche Fachoberschule Würzburg</t>
  </si>
  <si>
    <t>1173</t>
  </si>
  <si>
    <t>Staatliche Fachoberschule Unterschleißheim</t>
  </si>
  <si>
    <t>1173 - Staatliche Fachoberschule Unterschleißheim</t>
  </si>
  <si>
    <t>1174</t>
  </si>
  <si>
    <t>Städtische Fachoberschule für Gestaltung München</t>
  </si>
  <si>
    <t>1174 - Städtische Fachoberschule für Gestaltung München</t>
  </si>
  <si>
    <t>1175</t>
  </si>
  <si>
    <t>Staatliche Fachoberschule Lauf a.d.Pegnitz</t>
  </si>
  <si>
    <t>1175 - Staatliche Fachoberschule Lauf a.d.Pegnitz</t>
  </si>
  <si>
    <t>1176</t>
  </si>
  <si>
    <t>1176 - Erzbischöfliche St.-Irmengard-Fachoberschule Garmisch-Partenkirchen</t>
  </si>
  <si>
    <t>1178</t>
  </si>
  <si>
    <t>1178 - CJD Christophorusschulen Berchtesgaden - Private Fachoberschule des CJD in Schönau am Königssee</t>
  </si>
  <si>
    <t>1180</t>
  </si>
  <si>
    <t>1180 - Staatl. genehmigte DBBC-Privatschule - Fachoberschule - Diakon.Institut in Bad Aibling</t>
  </si>
  <si>
    <t>1181</t>
  </si>
  <si>
    <t>Herder-Schule, Private Fachoberschule des Herder-Schulvereins e.V. in Pielenhofen</t>
  </si>
  <si>
    <t>1181 - Herder-Schule, Private Fachoberschule des Herder-Schulvereins e.V. in Pielenhofen</t>
  </si>
  <si>
    <t>1182</t>
  </si>
  <si>
    <t>1182 - MOS Allgäu - Priv. Montessori Fachoberschule d. Augsburger Gesellsch.f.Lehmbau, Kempten</t>
  </si>
  <si>
    <t>1183</t>
  </si>
  <si>
    <t>MD.A - Priv. Fachoberschule München für Gestaltung und Internationale Wirtschaft</t>
  </si>
  <si>
    <t>1183 - MD.A - Priv. Fachoberschule München für Gestaltung und Internationale Wirtschaft</t>
  </si>
  <si>
    <t>1184</t>
  </si>
  <si>
    <t>Staatl. Fachoberschule Starnberg</t>
  </si>
  <si>
    <t>1184 - Staatl. Fachoberschule Starnberg</t>
  </si>
  <si>
    <t>1185</t>
  </si>
  <si>
    <t>1185 - Private Fachoberschule des Emile Montessori-Schulverein München-Südost in Neubiberg</t>
  </si>
  <si>
    <t>1186</t>
  </si>
  <si>
    <t>1186 - Private Fachoberschule für Wirtschaft und Verwaltung der EuroKolleg Privatschulen in München</t>
  </si>
  <si>
    <t>1187</t>
  </si>
  <si>
    <t>1187 - Städtische Fachoberschule für Sozialwesen und Gesundheit München Nord</t>
  </si>
  <si>
    <t>1188</t>
  </si>
  <si>
    <t>Staatliche Fachoberschule II Nürnberg</t>
  </si>
  <si>
    <t>1188 - Staatliche Fachoberschule II Nürnberg</t>
  </si>
  <si>
    <t>1189</t>
  </si>
  <si>
    <t>Private Fachoberschule des Montessori e.V. Neuötting</t>
  </si>
  <si>
    <t>1189 - Private Fachoberschule des Montessori e.V. Neuötting</t>
  </si>
  <si>
    <t>1190</t>
  </si>
  <si>
    <t>1190 - Erzbischöfliche Fachoberschule Vinzenz von Paul Markt Indersdorf</t>
  </si>
  <si>
    <t>1191</t>
  </si>
  <si>
    <t>Montessori-Fachoberschule Kronach</t>
  </si>
  <si>
    <t>1191 - Montessori-Fachoberschule Kronach</t>
  </si>
  <si>
    <t>1192</t>
  </si>
  <si>
    <t>Fachoberschule der Erzbischöflichen Stiftung St. Matthias Wolfratshausen-Waldram</t>
  </si>
  <si>
    <t>1192 - Fachoberschule der Erzbischöflichen Stiftung St. Matthias Wolfratshausen-Waldram</t>
  </si>
  <si>
    <t>1193</t>
  </si>
  <si>
    <t>Staatl. Fachoberschule Germering</t>
  </si>
  <si>
    <t>1193 - Staatl. Fachoberschule Germering</t>
  </si>
  <si>
    <t>1194</t>
  </si>
  <si>
    <t>Staatl. Fachoberschule Haar</t>
  </si>
  <si>
    <t>1194 - Staatl. Fachoberschule Haar</t>
  </si>
  <si>
    <t>1195</t>
  </si>
  <si>
    <t>Ellis-Kaut-Schule, Priv. Fachoberschule für Wirtschaft und Verwaltung sowie Sozialwesen</t>
  </si>
  <si>
    <t>1195 - Ellis-Kaut-Schule, Priv. Fachoberschule für Wirtschaft und Verwaltung sowie Sozialwesen</t>
  </si>
  <si>
    <t>1196</t>
  </si>
  <si>
    <t>1196 - St.-Bonaventura-Fachoberschule Dillingen des Schulwerks der Diözese Augsburg</t>
  </si>
  <si>
    <t>1197</t>
  </si>
  <si>
    <t>Staatliche Fachoberschule München-West</t>
  </si>
  <si>
    <t>1197 - Staatliche Fachoberschule München-West</t>
  </si>
  <si>
    <t>1198</t>
  </si>
  <si>
    <t>Montessori Fachoberschule Schweinfurt</t>
  </si>
  <si>
    <t>1198 - Montessori Fachoberschule Schweinfurt</t>
  </si>
  <si>
    <t>1199</t>
  </si>
  <si>
    <t>Staatliche Fachoberschule Schwabach</t>
  </si>
  <si>
    <t>1199 - Staatliche Fachoberschule Schwabach</t>
  </si>
  <si>
    <t>1200</t>
  </si>
  <si>
    <t>Mittelschule Rosenheim-Fürstätt</t>
  </si>
  <si>
    <t>1200 - Mittelschule Rosenheim-Fürstätt</t>
  </si>
  <si>
    <t>1201</t>
  </si>
  <si>
    <t>Mittelschule Rosenheim-Aising</t>
  </si>
  <si>
    <t>1201 - Mittelschule Rosenheim-Aising</t>
  </si>
  <si>
    <t>1202</t>
  </si>
  <si>
    <t>Mittelschule Rosenheim-Westerndorf St.Peter</t>
  </si>
  <si>
    <t>1202 - Mittelschule Rosenheim-Westerndorf St.Peter</t>
  </si>
  <si>
    <t>1203</t>
  </si>
  <si>
    <t>Max-Fellermeier-Grundschule Neuötting</t>
  </si>
  <si>
    <t>1203 - Max-Fellermeier-Grundschule Neuötting</t>
  </si>
  <si>
    <t>1204</t>
  </si>
  <si>
    <t>Grundschule Tüßling</t>
  </si>
  <si>
    <t>1204 - Grundschule Tüßling</t>
  </si>
  <si>
    <t>1205</t>
  </si>
  <si>
    <t>Grundschule Bad Tölz-Süd</t>
  </si>
  <si>
    <t>1205 - Grundschule Bad Tölz-Süd</t>
  </si>
  <si>
    <t>1206</t>
  </si>
  <si>
    <t>Jahn-Grundschule Bad Tölz</t>
  </si>
  <si>
    <t>1206 - Jahn-Grundschule Bad Tölz</t>
  </si>
  <si>
    <t>1207</t>
  </si>
  <si>
    <t>Grundschule Benediktbeuern</t>
  </si>
  <si>
    <t>1207 - Grundschule Benediktbeuern</t>
  </si>
  <si>
    <t>1208</t>
  </si>
  <si>
    <t>Grundschule Dietramszell</t>
  </si>
  <si>
    <t>1208 - Grundschule Dietramszell</t>
  </si>
  <si>
    <t>1209</t>
  </si>
  <si>
    <t>Grundschule Gaißach</t>
  </si>
  <si>
    <t>1209 - Grundschule Gaißach</t>
  </si>
  <si>
    <t>1210</t>
  </si>
  <si>
    <t>Grundschule Königsdorf</t>
  </si>
  <si>
    <t>1210 - Grundschule Königsdorf</t>
  </si>
  <si>
    <t>1211</t>
  </si>
  <si>
    <t>Grundschule Wolfratshausen</t>
  </si>
  <si>
    <t>1211 - Grundschule Wolfratshausen</t>
  </si>
  <si>
    <t>1212</t>
  </si>
  <si>
    <t>Grundschule Wolfratshausen-Waldram</t>
  </si>
  <si>
    <t>1212 - Grundschule Wolfratshausen-Waldram</t>
  </si>
  <si>
    <t>1213</t>
  </si>
  <si>
    <t>Grundschule Altomünster</t>
  </si>
  <si>
    <t>1213 - Grundschule Altomünster</t>
  </si>
  <si>
    <t>1214</t>
  </si>
  <si>
    <t>Grundschule Erdweg</t>
  </si>
  <si>
    <t>1214 - Grundschule Erdweg</t>
  </si>
  <si>
    <t>1215</t>
  </si>
  <si>
    <t>Grundschule Hebertshausen</t>
  </si>
  <si>
    <t>1215 - Grundschule Hebertshausen</t>
  </si>
  <si>
    <t>1216</t>
  </si>
  <si>
    <t>Mittelschule Aßling</t>
  </si>
  <si>
    <t>1216 - Mittelschule Aßling</t>
  </si>
  <si>
    <t>1217</t>
  </si>
  <si>
    <t>Mittelschule Ebersberg</t>
  </si>
  <si>
    <t>1217 - Mittelschule Ebersberg</t>
  </si>
  <si>
    <t>1218</t>
  </si>
  <si>
    <t>Mittelschule Glonn</t>
  </si>
  <si>
    <t>1218 - Mittelschule Glonn</t>
  </si>
  <si>
    <t>1219</t>
  </si>
  <si>
    <t>Mittelschule Kirchseeon</t>
  </si>
  <si>
    <t>1219 - Mittelschule Kirchseeon</t>
  </si>
  <si>
    <t>1220</t>
  </si>
  <si>
    <t>Karlheinz-Böhm-Mittelschule Vaterstetten am Hans-Luft-Weg</t>
  </si>
  <si>
    <t>1220 - Karlheinz-Böhm-Mittelschule Vaterstetten am Hans-Luft-Weg</t>
  </si>
  <si>
    <t>1221</t>
  </si>
  <si>
    <t>Anni-Pickert-Mittelschule Poing</t>
  </si>
  <si>
    <t>1221 - Anni-Pickert-Mittelschule Poing</t>
  </si>
  <si>
    <t>1222</t>
  </si>
  <si>
    <t>Grundschule Denkendorf</t>
  </si>
  <si>
    <t>1222 - Grundschule Denkendorf</t>
  </si>
  <si>
    <t>1223</t>
  </si>
  <si>
    <t>Grundschule Großmehring</t>
  </si>
  <si>
    <t>1223 - Grundschule Großmehring</t>
  </si>
  <si>
    <t>1224</t>
  </si>
  <si>
    <t>Rudolf-Winterstein-Grundschule Kösching</t>
  </si>
  <si>
    <t>1224 - Rudolf-Winterstein-Grundschule Kösching</t>
  </si>
  <si>
    <t>1225</t>
  </si>
  <si>
    <t>August-Horch-Grundschule Titting</t>
  </si>
  <si>
    <t>1225 - August-Horch-Grundschule Titting</t>
  </si>
  <si>
    <t>1226</t>
  </si>
  <si>
    <t>Marie-Pettenbeck-Grundschule Wartenberg</t>
  </si>
  <si>
    <t>1226 - Marie-Pettenbeck-Grundschule Wartenberg</t>
  </si>
  <si>
    <t>1227</t>
  </si>
  <si>
    <t>Grundschule Finsing</t>
  </si>
  <si>
    <t>1227 - Grundschule Finsing</t>
  </si>
  <si>
    <t>1228</t>
  </si>
  <si>
    <t>Grundschule Forstern</t>
  </si>
  <si>
    <t>1228 - Grundschule Forstern</t>
  </si>
  <si>
    <t>1229</t>
  </si>
  <si>
    <t>Grundschule Isen</t>
  </si>
  <si>
    <t>1229 - Grundschule Isen</t>
  </si>
  <si>
    <t>1230</t>
  </si>
  <si>
    <t>Grundschule Oberding</t>
  </si>
  <si>
    <t>1230 - Grundschule Oberding</t>
  </si>
  <si>
    <t>1231</t>
  </si>
  <si>
    <t>Orterer Schule Wörth, Grundschule</t>
  </si>
  <si>
    <t>1231 - Orterer Schule Wörth, Grundschule</t>
  </si>
  <si>
    <t>1232</t>
  </si>
  <si>
    <t>Mittelschule Allershausen</t>
  </si>
  <si>
    <t>1232 - Mittelschule Allershausen</t>
  </si>
  <si>
    <t>1233</t>
  </si>
  <si>
    <t>Mittelschule Eching, an der Danziger Straße</t>
  </si>
  <si>
    <t>1233 - Mittelschule Eching, an der Danziger Straße</t>
  </si>
  <si>
    <t>1234</t>
  </si>
  <si>
    <t>Mittelschule Neustift in Freising</t>
  </si>
  <si>
    <t>1234 - Mittelschule Neustift in Freising</t>
  </si>
  <si>
    <t>1235</t>
  </si>
  <si>
    <t>Paul-Gerhardt-Mittelschule Freising</t>
  </si>
  <si>
    <t>1235 - Paul-Gerhardt-Mittelschule Freising</t>
  </si>
  <si>
    <t>1236</t>
  </si>
  <si>
    <t>Mittelschule Hallbergmoos</t>
  </si>
  <si>
    <t>1236 - Mittelschule Hallbergmoos</t>
  </si>
  <si>
    <t>1237</t>
  </si>
  <si>
    <t>Mittelschule Nandlstadt</t>
  </si>
  <si>
    <t>1237 - Mittelschule Nandlstadt</t>
  </si>
  <si>
    <t>1238</t>
  </si>
  <si>
    <t>Mittelschule Zolling</t>
  </si>
  <si>
    <t>1238 - Mittelschule Zolling</t>
  </si>
  <si>
    <t>1239</t>
  </si>
  <si>
    <t>1239 - Bürgermeister-Hans-Reiner- Mittelschule Bad Kohlgrub</t>
  </si>
  <si>
    <t>1240</t>
  </si>
  <si>
    <t>Mittelschule Garmisch-Partenkirchen am Gröben</t>
  </si>
  <si>
    <t>1240 - Mittelschule Garmisch-Partenkirchen am Gröben</t>
  </si>
  <si>
    <t>1241</t>
  </si>
  <si>
    <t>1241 - Bürgermeister-Schütte-Mittelschule Garmisch-Partenkirchen</t>
  </si>
  <si>
    <t>1242</t>
  </si>
  <si>
    <t>Mittelschule Oberammergau</t>
  </si>
  <si>
    <t>1242 - Mittelschule Oberammergau</t>
  </si>
  <si>
    <t>1243</t>
  </si>
  <si>
    <t>Mittelschule Oberau</t>
  </si>
  <si>
    <t>1243 - Mittelschule Oberau</t>
  </si>
  <si>
    <t>1244</t>
  </si>
  <si>
    <t>Mittelschule Mittenwald</t>
  </si>
  <si>
    <t>1244 - Mittelschule Mittenwald</t>
  </si>
  <si>
    <t>1245</t>
  </si>
  <si>
    <t>Grundschule Rottach-Egern</t>
  </si>
  <si>
    <t>1245 - Grundschule Rottach-Egern</t>
  </si>
  <si>
    <t>1246</t>
  </si>
  <si>
    <t>Grundschule Waakirchen</t>
  </si>
  <si>
    <t>1246 - Grundschule Waakirchen</t>
  </si>
  <si>
    <t>1247</t>
  </si>
  <si>
    <t>Grundschule Valley</t>
  </si>
  <si>
    <t>1247 - Grundschule Valley</t>
  </si>
  <si>
    <t>1248</t>
  </si>
  <si>
    <t>1248 - Mittelschule Kirchheim b.München, an der Heimstettner Straße</t>
  </si>
  <si>
    <t>1249</t>
  </si>
  <si>
    <t>Mittelschule Unterhaching, am Sportpark</t>
  </si>
  <si>
    <t>1249 - Mittelschule Unterhaching, am Sportpark</t>
  </si>
  <si>
    <t>1250</t>
  </si>
  <si>
    <t>1250 - Erich Kästner-Mittelschule Höhenkirchen-Siegertsbrunn</t>
  </si>
  <si>
    <t>1251</t>
  </si>
  <si>
    <t>Grundschule Burgheim</t>
  </si>
  <si>
    <t>1251 - Grundschule Burgheim</t>
  </si>
  <si>
    <t>1252</t>
  </si>
  <si>
    <t>Grundschule Ehekirchen</t>
  </si>
  <si>
    <t>1252 - Grundschule Ehekirchen</t>
  </si>
  <si>
    <t>1253</t>
  </si>
  <si>
    <t>Maurus-Gerle-Grundschule Karlshuld</t>
  </si>
  <si>
    <t>1253 - Maurus-Gerle-Grundschule Karlshuld</t>
  </si>
  <si>
    <t>1254</t>
  </si>
  <si>
    <t>Freiherr-von-Hertling-Grundschule Karlskron</t>
  </si>
  <si>
    <t>1254 - Freiherr-von-Hertling-Grundschule Karlskron</t>
  </si>
  <si>
    <t>1255</t>
  </si>
  <si>
    <t>Irlanda-Riedl-Mittelschule Geisenfeld</t>
  </si>
  <si>
    <t>1255 - Irlanda-Riedl-Mittelschule Geisenfeld</t>
  </si>
  <si>
    <t>1256</t>
  </si>
  <si>
    <t>Mittelschule Hohenwart</t>
  </si>
  <si>
    <t>1256 - Mittelschule Hohenwart</t>
  </si>
  <si>
    <t>1257</t>
  </si>
  <si>
    <t>Mittelschule Pfaffenhofen a.d.Ilm</t>
  </si>
  <si>
    <t>1257 - Mittelschule Pfaffenhofen a.d.Ilm</t>
  </si>
  <si>
    <t>1258</t>
  </si>
  <si>
    <t>Hans-Oberhauser-Mittelschule Reichertshausen</t>
  </si>
  <si>
    <t>1258 - Hans-Oberhauser-Mittelschule Reichertshausen</t>
  </si>
  <si>
    <t>1259</t>
  </si>
  <si>
    <t>Mittelschule Reichertshofen</t>
  </si>
  <si>
    <t>1259 - Mittelschule Reichertshofen</t>
  </si>
  <si>
    <t>1260</t>
  </si>
  <si>
    <t>Landrat-von-Koch-Mittelschule Rohrbach</t>
  </si>
  <si>
    <t>1260 - Landrat-von-Koch-Mittelschule Rohrbach</t>
  </si>
  <si>
    <t>1261</t>
  </si>
  <si>
    <t>Mittelschule Schweitenkirchen - Paunzhausen</t>
  </si>
  <si>
    <t>1261 - Mittelschule Schweitenkirchen - Paunzhausen</t>
  </si>
  <si>
    <t>1262</t>
  </si>
  <si>
    <t>Mittelschule Vohburg a.d.Donau</t>
  </si>
  <si>
    <t>1262 - Mittelschule Vohburg a.d.Donau</t>
  </si>
  <si>
    <t>1263</t>
  </si>
  <si>
    <t>St. Georg-Mittelschule Bad Aibling</t>
  </si>
  <si>
    <t>1263 - St. Georg-Mittelschule Bad Aibling</t>
  </si>
  <si>
    <t>1264</t>
  </si>
  <si>
    <t>1264 - Fritz-Schäffer-Mittelschule Ostermünchen in Tuntenhausen</t>
  </si>
  <si>
    <t>1265</t>
  </si>
  <si>
    <t>Maria-Caspar-Filser-Mittelschule Brannenburg</t>
  </si>
  <si>
    <t>1265 - Maria-Caspar-Filser-Mittelschule Brannenburg</t>
  </si>
  <si>
    <t>1266</t>
  </si>
  <si>
    <t>1266 - Justus-von-Liebig-Mittelschule Heufeld, Markt Bruckmühl</t>
  </si>
  <si>
    <t>1267</t>
  </si>
  <si>
    <t>Franziska-Lechner-Mittelschule Edling</t>
  </si>
  <si>
    <t>1267 - Franziska-Lechner-Mittelschule Edling</t>
  </si>
  <si>
    <t>1268</t>
  </si>
  <si>
    <t>Mittelschule Eiselfing</t>
  </si>
  <si>
    <t>1268 - Mittelschule Eiselfing</t>
  </si>
  <si>
    <t>1269</t>
  </si>
  <si>
    <t>Mittelschule Markt Bad Endorf</t>
  </si>
  <si>
    <t>1269 - Mittelschule Markt Bad Endorf</t>
  </si>
  <si>
    <t>1270</t>
  </si>
  <si>
    <t>Leo-von-Welden-Mittelschule Bad Feilnbach</t>
  </si>
  <si>
    <t>1270 - Leo-von-Welden-Mittelschule Bad Feilnbach</t>
  </si>
  <si>
    <t>1271</t>
  </si>
  <si>
    <t>Max-Joseph-Mittelschule Großkarolinenfeld</t>
  </si>
  <si>
    <t>1271 - Max-Joseph-Mittelschule Großkarolinenfeld</t>
  </si>
  <si>
    <t>1272</t>
  </si>
  <si>
    <t>Mittelschule Kiefersfelden</t>
  </si>
  <si>
    <t>1272 - Mittelschule Kiefersfelden</t>
  </si>
  <si>
    <t>1273</t>
  </si>
  <si>
    <t>Michael-Ende-Mittelschule Raubling</t>
  </si>
  <si>
    <t>1273 - Michael-Ende-Mittelschule Raubling</t>
  </si>
  <si>
    <t>1274</t>
  </si>
  <si>
    <t>1274 - Berufsfachschule f.Altenpflegehilfe der Hans-Weinberger-Akademie d.Arbeiterwohlfahrt Münch</t>
  </si>
  <si>
    <t>1275</t>
  </si>
  <si>
    <t>Mittelschule München, Weilerstraße 1</t>
  </si>
  <si>
    <t>1275 - Mittelschule München, Weilerstraße 1</t>
  </si>
  <si>
    <t>1276</t>
  </si>
  <si>
    <t>Hohenau-Mittelschule Neubeuern</t>
  </si>
  <si>
    <t>1276 - Hohenau-Mittelschule Neubeuern</t>
  </si>
  <si>
    <t>1277</t>
  </si>
  <si>
    <t>Grundschule Bergen</t>
  </si>
  <si>
    <t>1277 - Grundschule Bergen</t>
  </si>
  <si>
    <t>1278</t>
  </si>
  <si>
    <t>Grundschule Chieming</t>
  </si>
  <si>
    <t>1278 - Grundschule Chieming</t>
  </si>
  <si>
    <t>1279</t>
  </si>
  <si>
    <t>Grundschule Grassau</t>
  </si>
  <si>
    <t>1279 - Grundschule Grassau</t>
  </si>
  <si>
    <t>1280</t>
  </si>
  <si>
    <t>Grundschule Inzell</t>
  </si>
  <si>
    <t>1280 - Grundschule Inzell</t>
  </si>
  <si>
    <t>1281</t>
  </si>
  <si>
    <t>Grundschule Obing</t>
  </si>
  <si>
    <t>1281 - Grundschule Obing</t>
  </si>
  <si>
    <t>1282</t>
  </si>
  <si>
    <t>Grundschule Ruhpolding</t>
  </si>
  <si>
    <t>1282 - Grundschule Ruhpolding</t>
  </si>
  <si>
    <t>1283</t>
  </si>
  <si>
    <t>Grundschule Schnaitsee</t>
  </si>
  <si>
    <t>1283 - Grundschule Schnaitsee</t>
  </si>
  <si>
    <t>1284</t>
  </si>
  <si>
    <t>1284 - Berufsfachschule für Altenpflege des Caritasverbandes d. Erzdiözese München u. Freising</t>
  </si>
  <si>
    <t>1285</t>
  </si>
  <si>
    <t>Berufsfachschule für Altenpflegehilfe der Gemeinn. Gesellsch. für soz. Dienste -DAA- mbH Rosenheim</t>
  </si>
  <si>
    <t>1285 - Berufsfachschule für Altenpflegehilfe der Gemeinn. Gesellsch. für soz. Dienste -DAA- mbH Rosenheim</t>
  </si>
  <si>
    <t>1286</t>
  </si>
  <si>
    <t>Grundschule Unterwössen</t>
  </si>
  <si>
    <t>1286 - Grundschule Unterwössen</t>
  </si>
  <si>
    <t>1287</t>
  </si>
  <si>
    <t>Mittelschule Rott a.Inn</t>
  </si>
  <si>
    <t>1287 - Mittelschule Rott a.Inn</t>
  </si>
  <si>
    <t>1288</t>
  </si>
  <si>
    <t>Otfried-Preußler-Mittelschule Stephanskirchen</t>
  </si>
  <si>
    <t>1288 - Otfried-Preußler-Mittelschule Stephanskirchen</t>
  </si>
  <si>
    <t>1289</t>
  </si>
  <si>
    <t>Grundschule Siegsdorf</t>
  </si>
  <si>
    <t>1289 - Grundschule Siegsdorf</t>
  </si>
  <si>
    <t>1290</t>
  </si>
  <si>
    <t>1290 - Berufsfachschule für Altenpflegehilfe der Gemeinn. Gesellschaft für soziale Dienste DAA-mbH Miesbach</t>
  </si>
  <si>
    <t>1291</t>
  </si>
  <si>
    <t>Berufsfachschule für Altenpflegehilfe der Berufsfachschulen Heimerer GmbH, Schongau</t>
  </si>
  <si>
    <t>1291 - Berufsfachschule für Altenpflegehilfe der Berufsfachschulen Heimerer GmbH, Schongau</t>
  </si>
  <si>
    <t>1292</t>
  </si>
  <si>
    <t>1292 - EURO Fachakademie Ingolstadt, Fachakademie f. Übersetzen u. Dolmetschen d. EURO Schulvereins</t>
  </si>
  <si>
    <t>1294</t>
  </si>
  <si>
    <t>1294 - Berufsfachschule f.Altenpflegehilfe Insula d.Evang.-Luth.Diakoniewerks Hohenbrunn in Strub</t>
  </si>
  <si>
    <t>1295</t>
  </si>
  <si>
    <t>1295 - Berufsfachschule für Ergotherapie der IB Gesellschaft für interdiszipl. Studien in München</t>
  </si>
  <si>
    <t>1296</t>
  </si>
  <si>
    <t>Grundschule Übersee</t>
  </si>
  <si>
    <t>1296 - Grundschule Übersee</t>
  </si>
  <si>
    <t>1298</t>
  </si>
  <si>
    <t>Isar-Grundschule München</t>
  </si>
  <si>
    <t>1298 - Isar-Grundschule München</t>
  </si>
  <si>
    <t>1299</t>
  </si>
  <si>
    <t>1299 - Private Grundschule Bildungshaus Bad Aibling des Diakonischen Werks Rosenheim e.V.</t>
  </si>
  <si>
    <t>1300</t>
  </si>
  <si>
    <t>1300 - Berufsfachschule f.Altenpflegehilfe des Caritasverbandes d. Erzdiözese München u. Freising</t>
  </si>
  <si>
    <t>1302</t>
  </si>
  <si>
    <t>1302 - Parzival-Schule München, privates Förderzentrum, Förderschwerpunkt Lernen</t>
  </si>
  <si>
    <t>1304</t>
  </si>
  <si>
    <t>1304 - Berufsfachschule f. Physiotherapie der IB Gesellsch. für interdiszipl.Studien in Starnberg</t>
  </si>
  <si>
    <t>1307</t>
  </si>
  <si>
    <t>Berufsfachschule für Altenpflegehilfe der Berufsfachschulen Heimerer GmbH, Landsberg am Lech</t>
  </si>
  <si>
    <t>1307 - Berufsfachschule für Altenpflegehilfe der Berufsfachschulen Heimerer GmbH, Landsberg am Lech</t>
  </si>
  <si>
    <t>1308</t>
  </si>
  <si>
    <t>Städtische Fachschule für Fahrzeugtechnik und Elektromobilität München</t>
  </si>
  <si>
    <t>1308 - Städtische Fachschule für Fahrzeugtechnik und Elektromobilität München</t>
  </si>
  <si>
    <t>1309</t>
  </si>
  <si>
    <t>1309 - Staatliche Fachschule für Kunststofftechnik und Faserverbundtechnologie Wasserburg</t>
  </si>
  <si>
    <t>1310</t>
  </si>
  <si>
    <t>Sonderpädagogisches Förderzentrum Dorfen</t>
  </si>
  <si>
    <t>1310 - Sonderpädagogisches Förderzentrum Dorfen</t>
  </si>
  <si>
    <t>1311</t>
  </si>
  <si>
    <t>1311 - Berufsfachschule für Altenpflege Altenhohenau des Caritasverbandes d.Erzdiözese München und Freising</t>
  </si>
  <si>
    <t>1312</t>
  </si>
  <si>
    <t>1312 - Berufsfachschule für Altenpflege der Hans-Weinberger-Akademie d.Arbeiterwohlf. e.V. Mün</t>
  </si>
  <si>
    <t>1313</t>
  </si>
  <si>
    <t>1313 - Fachschule f. Heilerziehungspflege u. -pflegehilfe Markt Indersdorf d. Franziskuswerk Schönbrunn</t>
  </si>
  <si>
    <t>1314</t>
  </si>
  <si>
    <t>Berufsfachschule für Altenpflege der Berufsfachschulen Heimerer GmbH, Landsberg am Lech</t>
  </si>
  <si>
    <t>1314 - Berufsfachschule für Altenpflege der Berufsfachschulen Heimerer GmbH, Landsberg am Lech</t>
  </si>
  <si>
    <t>1315</t>
  </si>
  <si>
    <t>Staatl. Wirtschaftsschule Altötting in Burgkirchen</t>
  </si>
  <si>
    <t>1315 - Staatl. Wirtschaftsschule Altötting in Burgkirchen</t>
  </si>
  <si>
    <t>1316</t>
  </si>
  <si>
    <t>1316 - Staatliche Fachschule für Umweltschutztechnik und regenerative Energien Altötting</t>
  </si>
  <si>
    <t>1317</t>
  </si>
  <si>
    <t>1317 - Fachakademie für Sozialpädagogik des Diakonischen Werks Traunstein e.V., Traunstein</t>
  </si>
  <si>
    <t>1318</t>
  </si>
  <si>
    <t>1318 - Fachakademie f. Sozialpädagogik d. Arbeiterwohlfahrt in München u. Oberbayern gGmbH</t>
  </si>
  <si>
    <t>1319</t>
  </si>
  <si>
    <t>1319 - Berufsfachschule für Physiotherapie der Heimerer Stiftung, München</t>
  </si>
  <si>
    <t>1320</t>
  </si>
  <si>
    <t>Berufsfachschule für Altenpflege der Gemeinn. Gesellsch. für soz. Dienste -DAA- mbH Rosenheim</t>
  </si>
  <si>
    <t>1320 - Berufsfachschule für Altenpflege der Gemeinn. Gesellsch. für soz. Dienste -DAA- mbH Rosenheim</t>
  </si>
  <si>
    <t>1321</t>
  </si>
  <si>
    <t>1321 - Berufsfachschule für Krankenpflegehilfe d.Kliniken d.Stadt u.d. Landkreises Rosenheim GmbH, Rosenheim</t>
  </si>
  <si>
    <t>1322</t>
  </si>
  <si>
    <t>1322 - Berufsfachschule für Altenpflege der Gemeinn. Gesellschaft für soziale Dienste DAA-mbH Miesbach</t>
  </si>
  <si>
    <t>1323</t>
  </si>
  <si>
    <t>Berufsfachschule f. Altenpflege der Hans-Weinberger-Akademie der Arbeiterwohlfahrt Ma</t>
  </si>
  <si>
    <t>1323 - Berufsfachschule f. Altenpflege der Hans-Weinberger-Akademie der Arbeiterwohlfahrt Ma</t>
  </si>
  <si>
    <t>1326</t>
  </si>
  <si>
    <t>Staatliche Fachakademie Sozialpädagogik Freising</t>
  </si>
  <si>
    <t>1326 - Staatliche Fachakademie Sozialpädagogik Freising</t>
  </si>
  <si>
    <t>1327</t>
  </si>
  <si>
    <t>1327 - Fachakademie für Sozialpädagogik Rosenheim der gem. Gesellschaft für soziale Dienste - DAA - mbH</t>
  </si>
  <si>
    <t>1329</t>
  </si>
  <si>
    <t>1329 - Berufsfachschule für Altenpflege der Franziskuswerk Schönbrunn gGmbH Markt Indersdorf</t>
  </si>
  <si>
    <t>1331</t>
  </si>
  <si>
    <t>1331 - Priv. Berufsfachschule für Physiotherapie d. Ludwig Fresenius Schulen gem. GmbH München</t>
  </si>
  <si>
    <t>1332</t>
  </si>
  <si>
    <t>Fachschule f. Maschinenbautechnik Traunstein d. Berufl. Fortbildungszentren d. Bayer. Wirtschaft</t>
  </si>
  <si>
    <t>1332 - Fachschule f. Maschinenbautechnik Traunstein d. Berufl. Fortbildungszentren d. Bayer. Wirtschaft</t>
  </si>
  <si>
    <t>1333</t>
  </si>
  <si>
    <t>1333 - Berufsfachschule f.Altenpflege Insula d.Evang.-Luth.Diakoniewerks Hohenbrunn in Strub</t>
  </si>
  <si>
    <t>1334</t>
  </si>
  <si>
    <t>1334 - Private Berufsfachschule für Krankenpflegehilfe Dachau der HELIOS Gesellschaft</t>
  </si>
  <si>
    <t>1335</t>
  </si>
  <si>
    <t>1335 - Staatl. Berufsfachschule für Assistenten für Hotel- und Tourismusmanagement Freilassing</t>
  </si>
  <si>
    <t>1336</t>
  </si>
  <si>
    <t>Staatl. Berufsfachschule für Sozialpflege Schongau</t>
  </si>
  <si>
    <t>1336 - Staatl. Berufsfachschule für Sozialpflege Schongau</t>
  </si>
  <si>
    <t>1337</t>
  </si>
  <si>
    <t>1337 - Staatl. Berufsfachschule f. Sozialpflege Traunstein</t>
  </si>
  <si>
    <t>1338</t>
  </si>
  <si>
    <t>1338 - Berufsfachschule für Podologie der Heimerer Stiftung, München</t>
  </si>
  <si>
    <t>1340</t>
  </si>
  <si>
    <t>1340 - Berufsfachschule für Assistenten f. Hotel- und Tourismusmanagement Traunstein</t>
  </si>
  <si>
    <t>1342</t>
  </si>
  <si>
    <t>1342 - Berufsfachschule für Krankenpflege der Berufsgenossenschaftlichen Klinikum Murnau gGmbH</t>
  </si>
  <si>
    <t>1343</t>
  </si>
  <si>
    <t>1343 - Städt. Berufsschule für den Einzelhandel München Nord</t>
  </si>
  <si>
    <t>1344</t>
  </si>
  <si>
    <t>1344 - Fachakademie für Sozialpädagogik München der gemeinn. Gesellschaft für soziale Dienste -DAA-mbH</t>
  </si>
  <si>
    <t>1345</t>
  </si>
  <si>
    <t>1345 - Schule für Kranke an der Klinik Hochried/Murnau Zentrum für Kinder- und Jugendmedizin Murnau</t>
  </si>
  <si>
    <t>1348</t>
  </si>
  <si>
    <t>1348 - Staatl. Berufsfachschule für Altenpflege Mühldorf a.Inn</t>
  </si>
  <si>
    <t>1349</t>
  </si>
  <si>
    <t>1349 - Berufsfachschule für Altenpflege der Rummelsberger Dienste für Menschen gGmbH, Penzberg</t>
  </si>
  <si>
    <t>1351</t>
  </si>
  <si>
    <t>1351 - Berufsfachschule f.Altenpflegehilfe der Rummelsberger Dienste für Menschen gGmbH, Penzberg</t>
  </si>
  <si>
    <t>1353</t>
  </si>
  <si>
    <t>1353 - Berufsfachschule für Ergotherapie der Franziskuswerk Schönbrunn gGmbH Markt Indersdorf</t>
  </si>
  <si>
    <t>1354</t>
  </si>
  <si>
    <t>Berufsfachschule für Altenpflege der Berufsfachschulen Heimerer GmbH, Schongau</t>
  </si>
  <si>
    <t>1354 - Berufsfachschule für Altenpflege der Berufsfachschulen Heimerer GmbH, Schongau</t>
  </si>
  <si>
    <t>1356</t>
  </si>
  <si>
    <t>1356 - Berufsfachschule f. Altenpflege der Hans-Weinberger-Akademie der AWO e.V., Eichstätt</t>
  </si>
  <si>
    <t>1357</t>
  </si>
  <si>
    <t>1357 - Berufsfachschule für Altenpflege der Hilfe im Alter - gemeinn. GmbH der Inneren Mission München</t>
  </si>
  <si>
    <t>1358</t>
  </si>
  <si>
    <t>1358 - Berufsfachschule für Bürokommunikation des Priv. Wirtschaftsschule Oberland e.V. in Weilheim</t>
  </si>
  <si>
    <t>1360</t>
  </si>
  <si>
    <t>1360 - Berufsfachschule für Musik - Fachr. Rock/Pop/Jazz des Vereins Neue Jazzschool München e.V., München</t>
  </si>
  <si>
    <t>1361</t>
  </si>
  <si>
    <t>1361 - Raphael-Schule Bad Aibling Heilpäd. Waldorfschule, Priv. Förderzentrum, Förderschwerp. geist. Entw.</t>
  </si>
  <si>
    <t>1363</t>
  </si>
  <si>
    <t>1363 - Berufsfachschule für Sozialpflege der Franziskuswerk Schönbrunn gGmbH Markt Indersdorf</t>
  </si>
  <si>
    <t>1365</t>
  </si>
  <si>
    <t>1365 - Berufsfachschule für Altenpflegehilfe d. Gemeinn. Gesellschaft f. soziale Dienste DAA-mbH in München</t>
  </si>
  <si>
    <t>1366</t>
  </si>
  <si>
    <t>1366 - Berufsfachschule f. Altenpflegehilfe der Hilfe im Alter- gemeinn.GmbH d.Inn.Miss. München in München</t>
  </si>
  <si>
    <t>1367</t>
  </si>
  <si>
    <t>Berufsfachschule für Altenpflege der Berufsfachschulen Heimerer GmbH, München</t>
  </si>
  <si>
    <t>1367 - Berufsfachschule für Altenpflege der Berufsfachschulen Heimerer GmbH, München</t>
  </si>
  <si>
    <t>1368</t>
  </si>
  <si>
    <t>1368 - Priv. Berufsfachschule für Fremdsprachenberufe des Vereins Priv.Oberlandschulen Weilh. e.V., Weilheim</t>
  </si>
  <si>
    <t>1371</t>
  </si>
  <si>
    <t>1371 - Phoenix-Schule München, Priv. kond. Förderzentrum, Förderschwerp.körperl. u. motor. Entwickl.</t>
  </si>
  <si>
    <t>1373</t>
  </si>
  <si>
    <t>1373 - Fachschule f.Informatik-, Chemie-, Elektro- u. Maschinenbautechnik Burgkirchen</t>
  </si>
  <si>
    <t>1374</t>
  </si>
  <si>
    <t>1374 - Staatliche Dieter-Hildebrandt-Wirtschaftsschule München</t>
  </si>
  <si>
    <t>1375</t>
  </si>
  <si>
    <t>1375 - Berufsfachschule f.Altenpflegehilfe der Hans-Weinberger-Akademie der AWO e.V., Eichstätt</t>
  </si>
  <si>
    <t>1378</t>
  </si>
  <si>
    <t>1378 - Priv. Fachakademie für Darstellende Kunst Passau des Vereins zur Förderung der Kunst des Theaters</t>
  </si>
  <si>
    <t>1380</t>
  </si>
  <si>
    <t>1380 - Berufsfachschule f.Altenpflegehilfe d. Franziskuswerks Schönbrunn in Markt Indersdorf</t>
  </si>
  <si>
    <t>1381</t>
  </si>
  <si>
    <t>1381 - Berufsfachschule f.Altenpflegehilfe der Hans-Weinberger-Akademie der Arbeiterwohlfahrt Mar</t>
  </si>
  <si>
    <t>1382</t>
  </si>
  <si>
    <t>1382 - Berufsfachschule für Altenpflege der Schwesternschaft vom BRK München e.V. in Erding</t>
  </si>
  <si>
    <t>1383</t>
  </si>
  <si>
    <t>Berufsfachschule für Altenpflege der Stiftung Behindertenwerk St.Johannes in Neuburg a.d. Donau</t>
  </si>
  <si>
    <t>1383 - Berufsfachschule für Altenpflege der Stiftung Behindertenwerk St.Johannes in Neuburg a.d. Donau</t>
  </si>
  <si>
    <t>1384</t>
  </si>
  <si>
    <t>1384 - Berufsfachschule für Altenpflegehilfe der Gemeinn. Gesellschaft f. soz. Dienste DAA-mbH in Ingolstadt</t>
  </si>
  <si>
    <t>1385</t>
  </si>
  <si>
    <t>1385 - Berufsfachschule für Altenpflege d. Gemeinnützigen Gesellschaft f. soziale Dienste DAA-mbH in München</t>
  </si>
  <si>
    <t>1386</t>
  </si>
  <si>
    <t>1386 - Berufsfachschule für Ergotherapie Neuötting d. Berufl. Fortbildungszentren der Bayer. Wirtschaft</t>
  </si>
  <si>
    <t>1388</t>
  </si>
  <si>
    <t>1388 - Städt. Meisterschule für das Vergolderhandwerk München</t>
  </si>
  <si>
    <t>1389</t>
  </si>
  <si>
    <t>1389 - Städt. Meisterschule für das Maler und Lackiererhandwerk München</t>
  </si>
  <si>
    <t>1390</t>
  </si>
  <si>
    <t>Berufsfachschule für Altenpflegehilfe der Berufsfachschulen Heimerer GmbH, München</t>
  </si>
  <si>
    <t>1390 - Berufsfachschule für Altenpflegehilfe der Berufsfachschulen Heimerer GmbH, München</t>
  </si>
  <si>
    <t>1391</t>
  </si>
  <si>
    <t>1391 - Berufsfachschule für Altenpflege der Stiftung Kath. Familien- und Altenpflegewerk in München</t>
  </si>
  <si>
    <t>1392</t>
  </si>
  <si>
    <t>1392 - Berufsfachschule f.Altenpflegehilfe der Stiftung Kath. Familien- und Altenpflegewerk in München</t>
  </si>
  <si>
    <t>1393</t>
  </si>
  <si>
    <t>1393 - Berufsfachschule für Altenpflege der Gemeinn. Gesellschaft f. soz. Dienste DAA-mbH in Ingolstadt</t>
  </si>
  <si>
    <t>1397</t>
  </si>
  <si>
    <t>1397 - Priv. Berufsfachschule für Euromanagement-Ass. München der Bayer. Akademie für Außenwirtschaft</t>
  </si>
  <si>
    <t>1399</t>
  </si>
  <si>
    <t>1399 - Berufsfachschule für Logopädie Ingolstadt des Krankenhauszweckverbandes Ingolstadt</t>
  </si>
  <si>
    <t>1401</t>
  </si>
  <si>
    <t>1401 - Priv. Berufsfachschule für Sozialpflege zur sonderpäd.Förd. in Traunreut, Förderschwerp.Lernen</t>
  </si>
  <si>
    <t>1404</t>
  </si>
  <si>
    <t>1404 - Private GBS Fachschule für Informationstechnik der GBS Schulen München</t>
  </si>
  <si>
    <t>1405</t>
  </si>
  <si>
    <t>1405 - Berufsfachschule für technische Assistenten für Informatik der BIT in Burgkirchen</t>
  </si>
  <si>
    <t>1407</t>
  </si>
  <si>
    <t>1407 - Berufsfachschule für Krankenpflege der Krankenhaus Agatharied GmbH, Hausham</t>
  </si>
  <si>
    <t>1411</t>
  </si>
  <si>
    <t>1411 - Fachakademie für Heilpädagogik Markt Indersdorf der Franziskuswerk Schönbrunn gGmbH</t>
  </si>
  <si>
    <t>1412</t>
  </si>
  <si>
    <t>1412 - Berufsfachschule für Krankenpflegehilfe Gabersee am Bezirkskrankenhaus des Bezirks Oberbayern</t>
  </si>
  <si>
    <t>1413</t>
  </si>
  <si>
    <t>1413 - Berufsfachschule für Assistenten für Hotel- und Tourismusmanagement in Bad Reichenhall</t>
  </si>
  <si>
    <t>1414</t>
  </si>
  <si>
    <t>Städt. Berufsschule für Medienberufe München</t>
  </si>
  <si>
    <t>1414 - Städt. Berufsschule für Medienberufe München</t>
  </si>
  <si>
    <t>1415</t>
  </si>
  <si>
    <t>Städtische Berufsschule für Büromanagement und Industriekaufleute München</t>
  </si>
  <si>
    <t>1415 - Städtische Berufsschule für Büromanagement und Industriekaufleute München</t>
  </si>
  <si>
    <t>1418</t>
  </si>
  <si>
    <t>Städt. Berufsfachschule für Sozialpflege München</t>
  </si>
  <si>
    <t>1418 - Städt. Berufsfachschule für Sozialpflege München</t>
  </si>
  <si>
    <t>1422</t>
  </si>
  <si>
    <t>1422 - Priv. Berufsfachschule f. Sozialpflege d. Gemein. Gesellsch. f. soz. Dienste, Ingolstadt</t>
  </si>
  <si>
    <t>1424</t>
  </si>
  <si>
    <t>1424 - Private Berufsfachschule für kaufm. Assistenten Dr. Kalscheuer Rosenheim</t>
  </si>
  <si>
    <t>1427</t>
  </si>
  <si>
    <t>Liselotte von Lepel-Gnitz-Schule, Evang. Fachschule f. Heilerziehungspflege u.-pflegehilfe</t>
  </si>
  <si>
    <t>1427 - Liselotte von Lepel-Gnitz-Schule, Evang. Fachschule f. Heilerziehungspflege u.-pflegehilfe</t>
  </si>
  <si>
    <t>1428</t>
  </si>
  <si>
    <t>Berufsfachschule für Kinderkrankenpflege, Kreisklinik Altötting des InnKlinikum</t>
  </si>
  <si>
    <t>1428 - Berufsfachschule für Kinderkrankenpflege, Kreisklinik Altötting des InnKlinikum</t>
  </si>
  <si>
    <t>1434</t>
  </si>
  <si>
    <t>1434 - Staatl. Berufsfachschule für gastgewerbliche Berufe in Freilassing</t>
  </si>
  <si>
    <t>1436</t>
  </si>
  <si>
    <t>1436 - Fachschule f. Heilerziehungspflege u. -pflegehilfe der Stiftung St.Johannes in Neuburg a.d.Donau</t>
  </si>
  <si>
    <t>1438</t>
  </si>
  <si>
    <t>1438 - Fachschule für Bautechnik des Berufsförderungswerkes München gGmbH in Kirchseeon</t>
  </si>
  <si>
    <t>1440</t>
  </si>
  <si>
    <t>1440 - Adolf-Rebl-Schule Pfaffenhofen Förderzentrum, Förderschwerpunkt geistige Entwicklung</t>
  </si>
  <si>
    <t>1441</t>
  </si>
  <si>
    <t>1441 - Priv. GBS Berufsfachschule für techn. Assistenten f.Informatik München, st. anerk.</t>
  </si>
  <si>
    <t>1444</t>
  </si>
  <si>
    <t>1444 - Blocherer-Schule München Berufsfachschule für Kommunikationsdesign</t>
  </si>
  <si>
    <t>1446</t>
  </si>
  <si>
    <t>1446 - Berufsfachschule für Physiotherapie der Döpfer Schulen München GmbH</t>
  </si>
  <si>
    <t>1447</t>
  </si>
  <si>
    <t>1447 - Priv. Berufsfachschule für Physiotherapie Traunstein Chiemsee-Schule-Zimmermann GmbH</t>
  </si>
  <si>
    <t>1449</t>
  </si>
  <si>
    <t>1449 - Staatl. Berufsfachschule für Sozialpflege Neuburg a.d.Donau</t>
  </si>
  <si>
    <t>1453</t>
  </si>
  <si>
    <t>1453 - Berufsfachschule für Logopädie der Döpfer Schulen München GmbH</t>
  </si>
  <si>
    <t>1455</t>
  </si>
  <si>
    <t>Alfons-Brandl-Schule, staatl. anerk. priv. Förderzentrum, Diakonie Herzogsägmühle gGmbH, Peit</t>
  </si>
  <si>
    <t>1455 - Alfons-Brandl-Schule, staatl. anerk. priv. Förderzentrum, Diakonie Herzogsägmühle gGmbH, Peit</t>
  </si>
  <si>
    <t>1456</t>
  </si>
  <si>
    <t>1456 - Berufsfachschule für Krankenpflege der Asklepios Krankenpflegeschulen an der Stadtklinik Bad Tölz</t>
  </si>
  <si>
    <t>1458</t>
  </si>
  <si>
    <t>1458 - Städt. Fachschule für industrielle Buchbindetechnik (Meisterschule) München</t>
  </si>
  <si>
    <t>1461</t>
  </si>
  <si>
    <t>1461 - Fachschule für Braumeister (Meisterschule) Gräfelfing des Doemens e.V.</t>
  </si>
  <si>
    <t>1462</t>
  </si>
  <si>
    <t>1462 - Fachschule f.d. Hotel- u. Gaststättengewerbe Bad Reichenhall d. Steigenb. Hotelfachschule GmbH</t>
  </si>
  <si>
    <t>1466</t>
  </si>
  <si>
    <t>1466 - Staatl. Berufsfachschule für Sozialpflege Mühldorf a.Inn</t>
  </si>
  <si>
    <t>1468</t>
  </si>
  <si>
    <t>1468 - Sonderpädagogisches Förderzentrum Sankt Zeno Bad Reichenhall</t>
  </si>
  <si>
    <t>1469</t>
  </si>
  <si>
    <t>1469 - Priv. Berufsfachschule f. Kinderpflege d. Gemeinn.Gesellsch. f. soz. Dienste, Ingolstadt</t>
  </si>
  <si>
    <t>1471</t>
  </si>
  <si>
    <t>1471 - Fachakademie für Brau- und Getränketechnologie Gräfelfing des Doemens e.V.</t>
  </si>
  <si>
    <t>1473</t>
  </si>
  <si>
    <t>1473 - Städt. Fachschule für Heizungs-, Lüftungs-, Klima- und Sanitärtechnik München</t>
  </si>
  <si>
    <t>1474</t>
  </si>
  <si>
    <t>1474 - Silvia-Görres-Schule, Priv. Förderzentrum, Förderschwerpunkt geist. Entwickl., München</t>
  </si>
  <si>
    <t>1479</t>
  </si>
  <si>
    <t>1479 - Private Heimschule, Förderzentrum, Förderschwerpunkt emot. u. soz. Entwicklung</t>
  </si>
  <si>
    <t>1480</t>
  </si>
  <si>
    <t>1480 - Berufsfachschule f. Krankenpflege der Klinikum Garmisch-Partenkirchen GmbH</t>
  </si>
  <si>
    <t>1481</t>
  </si>
  <si>
    <t>1481 - Berufsfachschule für Physiotherapie d. Kliniken d. Stadt u.d. Lkr. Rosenheim GmbH Wasserburg am Inn</t>
  </si>
  <si>
    <t>1484</t>
  </si>
  <si>
    <t>1484 - Meisterschule f.Orthopädietechnik (Fachschule der Stadt München)</t>
  </si>
  <si>
    <t>1486</t>
  </si>
  <si>
    <t>1486 - Katharina-Fischer-Schule Sonderpädagogisches Förderzentrum Erding</t>
  </si>
  <si>
    <t>1487</t>
  </si>
  <si>
    <t>1487 - Berufsfachschule für Hebammen d. Krankenhauszweckverbands Ingolstadt am Klinikum</t>
  </si>
  <si>
    <t>1491</t>
  </si>
  <si>
    <t>1491 - Berufsfachschule für Krankenpflegehilfe des Krankenhauszweckverbandes am Klinikum Ingolstadt</t>
  </si>
  <si>
    <t>1494</t>
  </si>
  <si>
    <t>1494 - Berufsfachschule f.Physiotherapie der IB Gesellschaft f.interdiszipl.Studien gGmbH München</t>
  </si>
  <si>
    <t>1495</t>
  </si>
  <si>
    <t>1495 - Berufsfachschule für Assistenten für Hotel- und Tourismusmanagement des Kermess e.V. in München</t>
  </si>
  <si>
    <t>1496</t>
  </si>
  <si>
    <t>1496 - Fachschule für das Hotel- u.Gaststättengewerbe des Vereins Bayer. Akad. f. Außenwirtschaft in München</t>
  </si>
  <si>
    <t>1497</t>
  </si>
  <si>
    <t>1497 - Berufsfachschule für Logopädie der Medizinische Akademie IB MEDAU GmbH, München</t>
  </si>
  <si>
    <t>1498</t>
  </si>
  <si>
    <t>Fachschule des Heeres für Bautechnik Ingolstadt</t>
  </si>
  <si>
    <t>1498 - Fachschule des Heeres für Bautechnik Ingolstadt</t>
  </si>
  <si>
    <t>1500</t>
  </si>
  <si>
    <t>1500 - Fachakademie für Sozialpädagogik der Heimerer Stiftung, München</t>
  </si>
  <si>
    <t>1501</t>
  </si>
  <si>
    <t>1501 - Pestalozzischule Sonderpädagogisches Förderzentrum Neuötting</t>
  </si>
  <si>
    <t>1502</t>
  </si>
  <si>
    <t>Marie-Luise-Schultze-Jahn-Schule, Sonderpädagogisches Förderzentrum Bad Tölz</t>
  </si>
  <si>
    <t>1502 - Marie-Luise-Schultze-Jahn-Schule, Sonderpädagogisches Förderzentrum Bad Tölz</t>
  </si>
  <si>
    <t>1505</t>
  </si>
  <si>
    <t>1505 - Johannesschule Haus Hohenfried, Priv. Förderzentr. mit Schwerpunkt geistige Entwicklung Bayer.Gmain</t>
  </si>
  <si>
    <t>1506</t>
  </si>
  <si>
    <t>1506 - Dr.-Elisabeth-Bamberger-Schule Hebertshausen,Priv. Förderzentrum, Förderschwerp.emot.u.soz.Entwickl.</t>
  </si>
  <si>
    <t>1507</t>
  </si>
  <si>
    <t>1507 - Johannes-Neuhäusler-Schule Schönbr.,Priv.Förderz., Förderschwerp. geist.Entwickl.,d.Franziskuswerks</t>
  </si>
  <si>
    <t>1508</t>
  </si>
  <si>
    <t>1508 - Johann-Comenius-Schule Sonderpädagogisches Förderzentrum Grafing</t>
  </si>
  <si>
    <t>1510</t>
  </si>
  <si>
    <t>1510 - Schloss Zinneberg, st. anerk. priv. Förderzentrum mit Förderschwerpunkt emot. u. soz. Entwicklung</t>
  </si>
  <si>
    <t>1511</t>
  </si>
  <si>
    <t>1511 - Berufsfachschule für Ergotherapie der Heimerer Stiftung, München</t>
  </si>
  <si>
    <t>1512</t>
  </si>
  <si>
    <t>1512 - Sonderpädag. Förderzentrum Freising, Förderschwerp. Sprache, Lernen, Sozial-emot.Entw.</t>
  </si>
  <si>
    <t>1513</t>
  </si>
  <si>
    <t>1513 - St.Nikolaus-Schule Erding, Priv. Förderzentr., Förderschwerp.geist.Entwickl., München</t>
  </si>
  <si>
    <t>1514</t>
  </si>
  <si>
    <t>1514 - Pestalozzi-Schule Sonderpädagogisches Förderzentrum Fürstenfeldbruck</t>
  </si>
  <si>
    <t>1515</t>
  </si>
  <si>
    <t>1515 - Maria-Ludwig-Ferdinand-Schule, Priv.Förderzentrum, Förderschwerp. Sehen u. weit. Förderbed., München</t>
  </si>
  <si>
    <t>1516</t>
  </si>
  <si>
    <t>1516 - Priv.Schule für Kranke am Dt. Zentrum für Kinder- und Jugendrheumatologie Garmisch-Partenkirchen</t>
  </si>
  <si>
    <t>1519</t>
  </si>
  <si>
    <t>1519 - August-Horch-Schule, Sonderpädagogisches Förderzentrum Ingolstadt I</t>
  </si>
  <si>
    <t>1520</t>
  </si>
  <si>
    <t>1520 - Schule am Luisenhof, Sonderpädagogisches Förderzentrum Landsberg a.Lech</t>
  </si>
  <si>
    <t>1521</t>
  </si>
  <si>
    <t>1521 - Regens-Wagner-Schule Holzhausen,Priv.Förderz. Förderschwerp. Lernen u.geist.Entw.,Igling,</t>
  </si>
  <si>
    <t>1523</t>
  </si>
  <si>
    <t>1523 - Anton-Weilmaier-Schule Sonderpädagogisches Förderzentrum Hausham</t>
  </si>
  <si>
    <t>1524</t>
  </si>
  <si>
    <t>1524 - Joseph-von-Eichendorff-Schule Sonderpädagogisches Förderzentrum Waldkraiburg</t>
  </si>
  <si>
    <t>1526</t>
  </si>
  <si>
    <t>1526 - Sonderpädagogisches Förderzentrum München Mitte 3, Am Westpark</t>
  </si>
  <si>
    <t>1527</t>
  </si>
  <si>
    <t>1527 - Sonderpädagogisches Förderzentrum Dachauer Straße 98 / Nadistraße / München Mitte 1</t>
  </si>
  <si>
    <t>1528</t>
  </si>
  <si>
    <t>1528 - Berufsfachschule für Ergotherapie der Döpfer Schulen München GmbH</t>
  </si>
  <si>
    <t>1529</t>
  </si>
  <si>
    <t>1529 - Sonderpädagogisches Förderzentrum Innsbrucker Ring/Berg-am-Laim-Str./ München Mitte 4</t>
  </si>
  <si>
    <t>1531</t>
  </si>
  <si>
    <t>1531 - Sonderpädagogisches Förderzentrum München-Ost an der Astrid-Lindgren-Str. 5</t>
  </si>
  <si>
    <t>1534</t>
  </si>
  <si>
    <t>1534 - Städtische Fachschule für Umwelttechnik und erneuerbare Energien München</t>
  </si>
  <si>
    <t>1536</t>
  </si>
  <si>
    <t>1536 - Mathilde-Eller-Schule, Förderzentrum mit Förderschwerpunkt geist. Entw. München</t>
  </si>
  <si>
    <t>1537</t>
  </si>
  <si>
    <t>Sonderpädagogisches Förderzentrum München Nord-Ost</t>
  </si>
  <si>
    <t>1537 - Sonderpädagogisches Förderzentrum München Nord-Ost</t>
  </si>
  <si>
    <t>1539</t>
  </si>
  <si>
    <t>1539 - Musenbergschule, Förderzentrum, Förderschwerpunkt Hören, München</t>
  </si>
  <si>
    <t>1540</t>
  </si>
  <si>
    <t>1540 - Clemens-Maria-Hofbauer-Schule, Priv. Förderz. m.d. Förderschw. emot. u. soz. Entw.,Putzbrunn</t>
  </si>
  <si>
    <t>1542</t>
  </si>
  <si>
    <t>1542 - Ernst-Barlach-Schule, Priv. Förderzentrum, Förderschwerp. körperl.u.motor. Entwickl., München</t>
  </si>
  <si>
    <t>1543</t>
  </si>
  <si>
    <t>Luise-Kiesselbach-Schule, Priv.Förderzentrum, Förderschwerpunkt körperl.u.motor. Entwickl. d.Sti</t>
  </si>
  <si>
    <t>1543 - Luise-Kiesselbach-Schule, Priv.Förderzentrum, Förderschwerpunkt körperl.u.motor. Entwickl. d.Sti</t>
  </si>
  <si>
    <t>1544</t>
  </si>
  <si>
    <t>1544 - Rupert-Egenberger-Schule, Sonderpädagogisches Förderzentrum Unterschleißheim</t>
  </si>
  <si>
    <t>1546</t>
  </si>
  <si>
    <t>1546 - Philipp Neri Schule Rosenheim, Staatl.anerk.priv. Förderzentrum m. Förderschwerpunkt geist.Entwickl.</t>
  </si>
  <si>
    <t>1547</t>
  </si>
  <si>
    <t>1547 - Priv. Förderzentrum, Förderschwerp. körperl. und motor. Entwickl. Aschau i.Chiemgau</t>
  </si>
  <si>
    <t>1549</t>
  </si>
  <si>
    <t>1549 - Regens-Wagner-Schule Hohenwart, Priv.Förderzentr., Förderschwerpunkt Hören und weiterer Förderbedarf</t>
  </si>
  <si>
    <t>1550</t>
  </si>
  <si>
    <t>1550 - Berufsfachschule für Notfallsanitäter der MKT-Institut für Notfallmedizin in München</t>
  </si>
  <si>
    <t>1551</t>
  </si>
  <si>
    <t>1551 - Wilhelm-Löhe-Schule, Privates Sonderpädagogisches Förderzentrum Traunreut des Diakonischen Werkes</t>
  </si>
  <si>
    <t>1552</t>
  </si>
  <si>
    <t>1552 - Schule im Englischen Institut, Sonderpädagogisches Förderzentrum Wasserburg a.Inn</t>
  </si>
  <si>
    <t>1553</t>
  </si>
  <si>
    <t>1553 - Sonderpädagogisches Förderzentrum Weilheim - Schule am Gögerl</t>
  </si>
  <si>
    <t>1554</t>
  </si>
  <si>
    <t>1554 - Janusz-Korczak-Schule Penzberg Sonderpädagogisches Förderzentrum</t>
  </si>
  <si>
    <t>1555</t>
  </si>
  <si>
    <t>1555 - Franz-Marc-Schule Geretsried Sonderpädagogisches Förderzentrum</t>
  </si>
  <si>
    <t>1556</t>
  </si>
  <si>
    <t>1556 - Berufsfachschule für Podologie d.Berufsförderungswerk München gGmbH Kirchseeon</t>
  </si>
  <si>
    <t>1557</t>
  </si>
  <si>
    <t>1557 - Eugen-Papst-Schule Sonderpädagogisches Förderzentrum Unterpfaffenhofen in Germering</t>
  </si>
  <si>
    <t>1558</t>
  </si>
  <si>
    <t>Sonderpädagogisches Förderzentrum München-West</t>
  </si>
  <si>
    <t>1558 - Sonderpädagogisches Förderzentrum München-West</t>
  </si>
  <si>
    <t>1560</t>
  </si>
  <si>
    <t>1560 - Makarius-Wiedemann-Schule Wasserb. a.Inn, Priv. Förderzentrum, Förderschwerpunkt geist. Entwickl.</t>
  </si>
  <si>
    <t>1561</t>
  </si>
  <si>
    <t>Staatl. Berufsschule Bad Tölz-Wolfratshausen</t>
  </si>
  <si>
    <t>1561 - Staatl. Berufsschule Bad Tölz-Wolfratshausen</t>
  </si>
  <si>
    <t>1562</t>
  </si>
  <si>
    <t>1562 - Berufsfachschule für Notfallsanitäter des Bayer. Roten Kreuzes in Burghausen</t>
  </si>
  <si>
    <t>1563</t>
  </si>
  <si>
    <t>Staatl. Berufsschule Dachau</t>
  </si>
  <si>
    <t>1563 - Staatl. Berufsschule Dachau</t>
  </si>
  <si>
    <t>1564</t>
  </si>
  <si>
    <t>1564 - Dr.Herb.-Weinberger-Schule Erding Staatl. Berufsschule</t>
  </si>
  <si>
    <t>1565</t>
  </si>
  <si>
    <t>1565 - Staatl. Berufsschule Berchtesgadener Land Freilassing</t>
  </si>
  <si>
    <t>1566</t>
  </si>
  <si>
    <t>Staatl. Berufsschule Freising</t>
  </si>
  <si>
    <t>1566 - Staatl. Berufsschule Freising</t>
  </si>
  <si>
    <t>1567</t>
  </si>
  <si>
    <t>Staatl. Berufsschule Fürstenfeldbruck</t>
  </si>
  <si>
    <t>1567 - Staatl. Berufsschule Fürstenfeldbruck</t>
  </si>
  <si>
    <t>1568</t>
  </si>
  <si>
    <t>Staatl. Berufsschule Garmisch-Partenkirchen</t>
  </si>
  <si>
    <t>1568 - Staatl. Berufsschule Garmisch-Partenkirchen</t>
  </si>
  <si>
    <t>1569</t>
  </si>
  <si>
    <t>Staatl. Berufsschule I Ingolstadt</t>
  </si>
  <si>
    <t>1569 - Staatl. Berufsschule I Ingolstadt</t>
  </si>
  <si>
    <t>1570</t>
  </si>
  <si>
    <t>1570 - Leo-von-Klenze-Schule Staatl. Berufsschule II Ingolstadt</t>
  </si>
  <si>
    <t>1571</t>
  </si>
  <si>
    <t>Staatl. Berufsschule Landsberg a.Lech</t>
  </si>
  <si>
    <t>1571 - Staatl. Berufsschule Landsberg a.Lech</t>
  </si>
  <si>
    <t>1572</t>
  </si>
  <si>
    <t>Staatl. Berufsschule Miesbach</t>
  </si>
  <si>
    <t>1572 - Staatl. Berufsschule Miesbach</t>
  </si>
  <si>
    <t>1573</t>
  </si>
  <si>
    <t>Staatl. Berufsschule II Mühldorf a.Inn</t>
  </si>
  <si>
    <t>1573 - Staatl. Berufsschule II Mühldorf a.Inn</t>
  </si>
  <si>
    <t>1574</t>
  </si>
  <si>
    <t>Städt. Berufsschule für Fertigungstechnik München</t>
  </si>
  <si>
    <t>1574 - Städt. Berufsschule für Fertigungstechnik München</t>
  </si>
  <si>
    <t>1575</t>
  </si>
  <si>
    <t>1575 - Berufsfachschule f. Notfallsanitäter d. Lehrinstitut f. präklin. Rettungsmedizin München</t>
  </si>
  <si>
    <t>1576</t>
  </si>
  <si>
    <t>Berufsfachschule für Notfallsanitäter der Medical Rescue College gemeinn. GmbH in Wolfratshausen</t>
  </si>
  <si>
    <t>1576 - Berufsfachschule für Notfallsanitäter der Medical Rescue College gemeinn. GmbH in Wolfratshausen</t>
  </si>
  <si>
    <t>1577</t>
  </si>
  <si>
    <t>Schule für Kranke München</t>
  </si>
  <si>
    <t>1577 - Schule für Kranke München</t>
  </si>
  <si>
    <t>1579</t>
  </si>
  <si>
    <t>Städt. Berufsschule für Metall-Design-Mechatronik München</t>
  </si>
  <si>
    <t>1579 - Städt. Berufsschule für Metall-Design-Mechatronik München</t>
  </si>
  <si>
    <t>1580</t>
  </si>
  <si>
    <t>1580 - Cäcilien-Schule Fürstenfeldbruck, Priv. Förder zentrum, Förderschwerp. geistige Entwicklung</t>
  </si>
  <si>
    <t>1583</t>
  </si>
  <si>
    <t>1583 - Städt. Berufsschule für Industrieelektronik München</t>
  </si>
  <si>
    <t>1585</t>
  </si>
  <si>
    <t>1585 - Fünfseen-Schule Starnberg Sonderpädagogisches Förderzentrum</t>
  </si>
  <si>
    <t>1586</t>
  </si>
  <si>
    <t>1586 - Städt. Berufsschule für Holztechnik und Innenausbau München</t>
  </si>
  <si>
    <t>1587</t>
  </si>
  <si>
    <t>1587 - Meisterschule für das Schreinerhandwerk (Fachschule der Landeshauptstadt München)</t>
  </si>
  <si>
    <t>1588</t>
  </si>
  <si>
    <t>1588 - Private SABEL Berufsfachschule für kaufmännische Assistenten München, staatlich anerkannt</t>
  </si>
  <si>
    <t>1589</t>
  </si>
  <si>
    <t>Städt. Fachschule f. Steintechnik München</t>
  </si>
  <si>
    <t>1589 - Städt. Fachschule f. Steintechnik München</t>
  </si>
  <si>
    <t>1590</t>
  </si>
  <si>
    <t>1590 - Städt. Berufsschule für das Bau- und Kunsthandwerk München</t>
  </si>
  <si>
    <t>1591</t>
  </si>
  <si>
    <t>Städt. Fachschule für Bautechnik München</t>
  </si>
  <si>
    <t>1591 - Städt. Fachschule für Bautechnik München</t>
  </si>
  <si>
    <t>1592</t>
  </si>
  <si>
    <t>1592 - Städt. Fachschule für Farb- und Lacktechnik München</t>
  </si>
  <si>
    <t>1593</t>
  </si>
  <si>
    <t>1593 - Meisterschule f.d. Gold- u. Silberschmiedehandwerk Fachschule der Landeshauptstadt München</t>
  </si>
  <si>
    <t>1594</t>
  </si>
  <si>
    <t>1594 - Städt. Berufsschule für Buchbindetechnik und Fotografie München</t>
  </si>
  <si>
    <t>1595</t>
  </si>
  <si>
    <t>Städt. Fachschule für Buchbindetechnik und Fotografie (Meisterschule) München</t>
  </si>
  <si>
    <t>1595 - Städt. Fachschule für Buchbindetechnik und Fotografie (Meisterschule) München</t>
  </si>
  <si>
    <t>1596</t>
  </si>
  <si>
    <t>1596 - Städt. Fachschule für Drucktechnik und Papierverarbeitung München</t>
  </si>
  <si>
    <t>1597</t>
  </si>
  <si>
    <t>1597 - Städt. Berufsschule für elektrische Anlagen- und Gebäudetechnik München</t>
  </si>
  <si>
    <t>1598</t>
  </si>
  <si>
    <t>1598 - Privates Förderzentrum, Förderschwerpunkt körperl. und motorische Entwicklung Murnau/Hochried</t>
  </si>
  <si>
    <t>1599</t>
  </si>
  <si>
    <t>1599 - Städt. Berufsschule für Gartenbau, Floristik und Vermessungstechnik München</t>
  </si>
  <si>
    <t>1600</t>
  </si>
  <si>
    <t>1600 - Meisterschule f. d. Konditorenhandwerk (Fachschule d. Landeshauptstadt München)</t>
  </si>
  <si>
    <t>1601</t>
  </si>
  <si>
    <t>Technikersch. d. Landeshauptst. München,Fachschule f.Elektro-,Maschinenbau-,Metallbau-,Informatiktech</t>
  </si>
  <si>
    <t>1601 - Technikersch. d. Landeshauptst. München,Fachschule f.Elektro-,Maschinenbau-,Metallbau-,Informatiktech</t>
  </si>
  <si>
    <t>1602</t>
  </si>
  <si>
    <t>1602 - Städt. Berufsschule für das Bekleidungsgewerbe München</t>
  </si>
  <si>
    <t>1603</t>
  </si>
  <si>
    <t>1603 - Berufsfachschule für Krankenpflegehilfe am Kreiskrankenhaus Schongau</t>
  </si>
  <si>
    <t>1604</t>
  </si>
  <si>
    <t>1604 - Städt. Berufsschule zur Berufsvorbereitung am Bogenhauser Kirchplatz München</t>
  </si>
  <si>
    <t>1607</t>
  </si>
  <si>
    <t>Städt. Berufsschule für Steuern München</t>
  </si>
  <si>
    <t>1607 - Städt. Berufsschule für Steuern München</t>
  </si>
  <si>
    <t>1609</t>
  </si>
  <si>
    <t>1609 - Städt. Berufsschule f. Spedition und Touristik München</t>
  </si>
  <si>
    <t>1610</t>
  </si>
  <si>
    <t>1610 - Städt. Berufsschule für Finanz-, Immobilien- und Automobilwirtschaft München</t>
  </si>
  <si>
    <t>1616</t>
  </si>
  <si>
    <t>1616 - CJD Christophorusschule Berchtesg. Priv. Förderzentrum, Förderschwerp. körp.u.motor.Entw.</t>
  </si>
  <si>
    <t>1617</t>
  </si>
  <si>
    <t>1617 - Städt. Berufsschule für den Einzelhandel München Mitte</t>
  </si>
  <si>
    <t>1619</t>
  </si>
  <si>
    <t>1619 - Städt. Berufsschule für Versicherungs- und Personalwesen München</t>
  </si>
  <si>
    <t>1620</t>
  </si>
  <si>
    <t>Staatl. Berufsschule Mittenwald</t>
  </si>
  <si>
    <t>1620 - Staatl. Berufsschule Mittenwald</t>
  </si>
  <si>
    <t>1622</t>
  </si>
  <si>
    <t>1622 - Carl-August-Heckscher-Schule, Förderschule und Schule für Kranke in München</t>
  </si>
  <si>
    <t>1623</t>
  </si>
  <si>
    <t>1623 - Fachschule f.d. Ausbild. für Werklehrer/-innen im sozialen Bereich der Landeshauptstadt München</t>
  </si>
  <si>
    <t>1627</t>
  </si>
  <si>
    <t>Staatl. Berufsschule I Rosenheim</t>
  </si>
  <si>
    <t>1627 - Staatl. Berufsschule I Rosenheim</t>
  </si>
  <si>
    <t>1628</t>
  </si>
  <si>
    <t>Staatl. Berufsschule Bad Aibling</t>
  </si>
  <si>
    <t>1628 - Staatl. Berufsschule Bad Aibling</t>
  </si>
  <si>
    <t>1629</t>
  </si>
  <si>
    <t>1629 - Städt. Berufsschule für Kraftfahrzeugtechnik München</t>
  </si>
  <si>
    <t>1630</t>
  </si>
  <si>
    <t>1630 - Städt. Berufsschule für Fahrzeugtechnik, Eisenbahn und Fahrbetrieb München</t>
  </si>
  <si>
    <t>1632</t>
  </si>
  <si>
    <t>Staatl. Berufsschule Wasserburg a.Inn</t>
  </si>
  <si>
    <t>1632 - Staatl. Berufsschule Wasserburg a.Inn</t>
  </si>
  <si>
    <t>1634</t>
  </si>
  <si>
    <t>Staatl. Berufsschule Neuburg a.d.Donau</t>
  </si>
  <si>
    <t>1634 - Staatl. Berufsschule Neuburg a.d.Donau</t>
  </si>
  <si>
    <t>1635</t>
  </si>
  <si>
    <t>1635 - Priv. Berufsfachschule für Krankenpflegehilfe der Kliniken Dritten Orden gGmbH München</t>
  </si>
  <si>
    <t>1636</t>
  </si>
  <si>
    <t>1636 - Fachakademie für Sozialpädagogik Ingolstadt der bfz gemeinnützige GmbH</t>
  </si>
  <si>
    <t>1637</t>
  </si>
  <si>
    <t>Staatl. Berufsschule II Rosenheim</t>
  </si>
  <si>
    <t>1637 - Staatl. Berufsschule II Rosenheim</t>
  </si>
  <si>
    <t>1638</t>
  </si>
  <si>
    <t>Fachschule für Heilerziehungspflegehilfe der Franziskuswerk Schönbrunn gGmbH in München</t>
  </si>
  <si>
    <t>1638 - Fachschule für Heilerziehungspflegehilfe der Franziskuswerk Schönbrunn gGmbH in München</t>
  </si>
  <si>
    <t>1640</t>
  </si>
  <si>
    <t>Städt. Berufsschule für Augenoptik München</t>
  </si>
  <si>
    <t>1640 - Städt. Berufsschule für Augenoptik München</t>
  </si>
  <si>
    <t>1642</t>
  </si>
  <si>
    <t>Staatl. Berufsschule II Traunstein</t>
  </si>
  <si>
    <t>1642 - Staatl. Berufsschule II Traunstein</t>
  </si>
  <si>
    <t>1644</t>
  </si>
  <si>
    <t>1644 - Fachschule für Heilerziehungspflegehilfe Wolfratshausen der bfz gemeinnützige GmbH</t>
  </si>
  <si>
    <t>1645</t>
  </si>
  <si>
    <t>1645 - Städt. Berufsschule für das Bäcker- und Konditorenhandwerk München</t>
  </si>
  <si>
    <t>1646</t>
  </si>
  <si>
    <t>Staatl. Berufsschule Eichstätt</t>
  </si>
  <si>
    <t>1646 - Staatl. Berufsschule Eichstätt</t>
  </si>
  <si>
    <t>1647</t>
  </si>
  <si>
    <t>1647 - Fachschule für Heilerziehungspflege der Franziskuswerk Schönbrunn gGmbH in München</t>
  </si>
  <si>
    <t>1648</t>
  </si>
  <si>
    <t>1648 - Berufsfachschule f. Altenpflegehilfe Pfaffenhofen d. Gemeinn.Gesellschaft f. soziale Dienste-DAA-mbH</t>
  </si>
  <si>
    <t>1649</t>
  </si>
  <si>
    <t>1649 - Fachschule für Heilerziehungspflege Wolfratshausen der bfz gemeinnützige GmbH</t>
  </si>
  <si>
    <t>1650</t>
  </si>
  <si>
    <t>1650 - Städt. Berufsschule f. das Hotel-, Gaststätten- und Braugewerbe München</t>
  </si>
  <si>
    <t>1651</t>
  </si>
  <si>
    <t>Staatl. Berufsschule München-Land</t>
  </si>
  <si>
    <t>1651 - Staatl. Berufsschule München-Land</t>
  </si>
  <si>
    <t>1652</t>
  </si>
  <si>
    <t>1652 - Fachakademie f. Sozialpäd. Ingolstadt i.Marienheim d. Gemeinn. Gesellsch.f.soz.Dienste-DAA-mbH</t>
  </si>
  <si>
    <t>1653</t>
  </si>
  <si>
    <t>1653 - Berufsfachschule für Krankenpflegehilfe der Asklepios Krankenpflegeschulen Bad Tölz</t>
  </si>
  <si>
    <t>1656</t>
  </si>
  <si>
    <t>1656 - Städt. Berufsschule für das Metzgerhandwerk München</t>
  </si>
  <si>
    <t>1657</t>
  </si>
  <si>
    <t>Staatl. Berufsschule III Traunstein</t>
  </si>
  <si>
    <t>1657 - Staatl. Berufsschule III Traunstein</t>
  </si>
  <si>
    <t>1659</t>
  </si>
  <si>
    <t>Städtische Berufsschule zur Berufsintegration</t>
  </si>
  <si>
    <t>1659 - Städtische Berufsschule zur Berufsintegration</t>
  </si>
  <si>
    <t>1660</t>
  </si>
  <si>
    <t>1660 - Staatl. Fachakademie für Sozialpädagogik Traunstein</t>
  </si>
  <si>
    <t>1661</t>
  </si>
  <si>
    <t>Berufsfachschule für Krankenpflege der Berufsfachschulen Heimerer GmbH, München</t>
  </si>
  <si>
    <t>1661 - Berufsfachschule für Krankenpflege der Berufsfachschulen Heimerer GmbH, München</t>
  </si>
  <si>
    <t>1662</t>
  </si>
  <si>
    <t>1662 - Staatliche Berufsfachschule für Krankenpflegehilfe am Klinikum der Universität München</t>
  </si>
  <si>
    <t>1663</t>
  </si>
  <si>
    <t>1663 - Priv. Berufsschule zur sonderpäd. Förd., Förder- schwerpunkt soz.u.emot. Entwicklung, Hallbergmoos</t>
  </si>
  <si>
    <t>1665</t>
  </si>
  <si>
    <t>1665 - Agnes-Neuhaus-Berufsschule Gauting,Staatl. anerk. Priv. Berufsschule zur sonderpädagog. Förderung</t>
  </si>
  <si>
    <t>1666</t>
  </si>
  <si>
    <t>Albrecht-Schnitter-Schule,Priv.Berufsschule, Sonderpäd.Förderung,Lernen, Peiting</t>
  </si>
  <si>
    <t>1666 - Albrecht-Schnitter-Schule,Priv.Berufsschule, Sonderpäd.Förderung,Lernen, Peiting</t>
  </si>
  <si>
    <t>1667</t>
  </si>
  <si>
    <t>1667 - Berufsschule St.Zeno Kirchseeon Priv.Berufsschule zur sonderpäd. Förderung, Förderschwerp. Lernen</t>
  </si>
  <si>
    <t>1670</t>
  </si>
  <si>
    <t>1670 - Berufsfachschule für Notfallsanitäterinnen und Notfallsanitäter der Landeshauptstadt München</t>
  </si>
  <si>
    <t>1671</t>
  </si>
  <si>
    <t>Luise-Kiesselbach-Berufsschule, Priv. Berufsschule zur sonderpäd. Förd., Förderschwerp. körp.u.motor.</t>
  </si>
  <si>
    <t>1671 - Luise-Kiesselbach-Berufsschule, Priv. Berufsschule zur sonderpäd. Förd., Förderschwerp. körp.u.motor.</t>
  </si>
  <si>
    <t>1672</t>
  </si>
  <si>
    <t>1672 - Berufsfachschule für Kinderkrankenpflege der Kliniken der Stadt u. d. Lkr. Rosenheim</t>
  </si>
  <si>
    <t>1673</t>
  </si>
  <si>
    <t>1673 - Luise-Kiesselbach-Fachschule für Heilerziehungspflege München</t>
  </si>
  <si>
    <t>1674</t>
  </si>
  <si>
    <t>1674 - Regens-Wagner-Schule Schrobenh.,Priv. Berufsschule z.sonderpäd.Förd.,Förderschwerpunkt Lernen u.Hören</t>
  </si>
  <si>
    <t>1675</t>
  </si>
  <si>
    <t>1675 - Don Bosco Berufsschule Waldwinkel, st.anerk.Berufsschule z. sonderpäd. Förderung</t>
  </si>
  <si>
    <t>1676</t>
  </si>
  <si>
    <t>1676 - Berufsschule der Jugendsiedlung Traunreut, Priv. Berufsch.z.sonderpäd.Förd.,Förderschwerp. Lernen</t>
  </si>
  <si>
    <t>1679</t>
  </si>
  <si>
    <t>1679 - Regens-Wagner-Schule Holzhausen, Priv.Berufssch.z. sonderpäd.Förd., Förderschwerpunkt Lernen, Igling</t>
  </si>
  <si>
    <t>1681</t>
  </si>
  <si>
    <t>Berufsfachschule für Pharm.-techn. Assistenten der Chemieschule Dr. Elhardt gGmbH, München</t>
  </si>
  <si>
    <t>1681 - Berufsfachschule für Pharm.-techn. Assistenten der Chemieschule Dr. Elhardt gGmbH, München</t>
  </si>
  <si>
    <t>1682</t>
  </si>
  <si>
    <t>1682 - Schloss Zinneberg, St.anerk. priv. Berufsschule z. sonderpäd.Förd.,Förderschwerpunkt emot.u.soz.Entw.</t>
  </si>
  <si>
    <t>1683</t>
  </si>
  <si>
    <t>1683 - Adolf-Kolping-Berufsschule, Priv. Berufsschule zur sonderpäd. Förderung, Förderschwerp.Lernen München</t>
  </si>
  <si>
    <t>1685</t>
  </si>
  <si>
    <t>1685 - Städtische Fachschule für Grundschulkindbetreuung der Landeshauptstadt München</t>
  </si>
  <si>
    <t>1686</t>
  </si>
  <si>
    <t>1686 - Fachschule für Grundschulkindbetreuung München der Kongregation der Armen Schulschwestern</t>
  </si>
  <si>
    <t>1688</t>
  </si>
  <si>
    <t>Berufsfachschule für Pflege der Kliniken d. Stadt u.d. Lkr. Rosenheim GmbH, Wasserburg am Inn</t>
  </si>
  <si>
    <t>1688 - Berufsfachschule für Pflege der Kliniken d. Stadt u.d. Lkr. Rosenheim GmbH, Wasserburg am Inn</t>
  </si>
  <si>
    <t>1689</t>
  </si>
  <si>
    <t>Berufsfachschule für Pflege der Kliniken Südostbayern AG in Traunstein</t>
  </si>
  <si>
    <t>1689 - Berufsfachschule für Pflege der Kliniken Südostbayern AG in Traunstein</t>
  </si>
  <si>
    <t>1690</t>
  </si>
  <si>
    <t>Berufsfachschule für Pflege München der Schwesternschaft München vom BRK e.V.</t>
  </si>
  <si>
    <t>1690 - Berufsfachschule für Pflege München der Schwesternschaft München vom BRK e.V.</t>
  </si>
  <si>
    <t>1691</t>
  </si>
  <si>
    <t>kbo-Berufsfachschule für Pflege Kliniken des Bezirks Oberbayern, Haar</t>
  </si>
  <si>
    <t>1691 - kbo-Berufsfachschule für Pflege Kliniken des Bezirks Oberbayern, Haar</t>
  </si>
  <si>
    <t>1693</t>
  </si>
  <si>
    <t>1693 - Christophorus-Schule, Priv. Förderzentrum, Förderschwp. emot. u.soz. Entw. München</t>
  </si>
  <si>
    <t>1694</t>
  </si>
  <si>
    <t>1694 - Schule an der Altmühl, Sonderpädagogisches Förderzentrum Eichstätt mit Außenstelle Beilngries</t>
  </si>
  <si>
    <t>1695</t>
  </si>
  <si>
    <t>1695 - Meisterschule für Metallbau d. Zweckverbandes d. Landeshauptst. München</t>
  </si>
  <si>
    <t>1696</t>
  </si>
  <si>
    <t>1696 - Meisterschule für Landmaschinenmechanik d. Zweckverb. Meisterschulen am Ostbahnhof</t>
  </si>
  <si>
    <t>1697</t>
  </si>
  <si>
    <t>1697 - Meisterschule f. Feinwerkmechanik d. Zweckverb. Meisterschulen am Ostbahnhof</t>
  </si>
  <si>
    <t>1698</t>
  </si>
  <si>
    <t>1698 - Meisterschule für Installateure und Heizungsbau d.Zweckverb.Meisterschulen am Ostbahnhof</t>
  </si>
  <si>
    <t>1700</t>
  </si>
  <si>
    <t>1700 - Meisterschule für Zahntechnik d. Zweckverb. Meisterschulen am Ostbahnhof</t>
  </si>
  <si>
    <t>1701</t>
  </si>
  <si>
    <t>Berufsfachschule für Pflege am Krankenhaus Schongau</t>
  </si>
  <si>
    <t>1701 - Berufsfachschule für Pflege am Krankenhaus Schongau</t>
  </si>
  <si>
    <t>1702</t>
  </si>
  <si>
    <t>1702 - Meisterschule für Friseure d. Zweckverb. Meisterschulen am Ostbahnhof</t>
  </si>
  <si>
    <t>1704</t>
  </si>
  <si>
    <t>1704 - Berufsschule z. sonderpäd. Förderung des Bezirks Oberbayern Förderschwerp. Hören u.Sprache, München</t>
  </si>
  <si>
    <t>1706</t>
  </si>
  <si>
    <t>Berufsfachschule für Pflege der Franziskuswerk Schönbrunn gGmbH Markt Indersdorf</t>
  </si>
  <si>
    <t>1706 - Berufsfachschule für Pflege der Franziskuswerk Schönbrunn gGmbH Markt Indersdorf</t>
  </si>
  <si>
    <t>1708</t>
  </si>
  <si>
    <t>1708 - Anton-von-Bucher-Schule,Geisenfeld, priv.Sonderpäd Förderzentrum des Heilpäd. Zentrums</t>
  </si>
  <si>
    <t>1709</t>
  </si>
  <si>
    <t>Private Wirtschaftsschule Scheibner e.V. Dachau</t>
  </si>
  <si>
    <t>1709 - Private Wirtschaftsschule Scheibner e.V. Dachau</t>
  </si>
  <si>
    <t>1710</t>
  </si>
  <si>
    <t>Staatliche Wirtschaftsschule Neuburg a.d. Donau</t>
  </si>
  <si>
    <t>1710 - Staatliche Wirtschaftsschule Neuburg a.d. Donau</t>
  </si>
  <si>
    <t>1711</t>
  </si>
  <si>
    <t>Staatliche Wirtschaftsschule Freising</t>
  </si>
  <si>
    <t>1711 - Staatliche Wirtschaftsschule Freising</t>
  </si>
  <si>
    <t>1712</t>
  </si>
  <si>
    <t>1712 - Staatliche Wirtschaftsschule Garmisch-Partenkirchen</t>
  </si>
  <si>
    <t>1713</t>
  </si>
  <si>
    <t>1713 - Private Wirtschaftsschule Pasold-Weissauer Holzkirchen</t>
  </si>
  <si>
    <t>1714</t>
  </si>
  <si>
    <t>1714 - Wirtschaftsschule der Privaten Schulen von Dr. Limmer - Prof. Appelt GmbH Ingolstadt</t>
  </si>
  <si>
    <t>1715</t>
  </si>
  <si>
    <t>1715 - Wirtschaftsschule Alpenland des Landkreises Rosenheim Bad Aibling</t>
  </si>
  <si>
    <t>1716</t>
  </si>
  <si>
    <t>Staatl.Berufsfachschule für Kinderpflege Miesbach</t>
  </si>
  <si>
    <t>1716 - Staatl.Berufsfachschule für Kinderpflege Miesbach</t>
  </si>
  <si>
    <t>1717</t>
  </si>
  <si>
    <t>1717 - Private Wirtschaftsschule Gester Schulbetriebs-GmbH</t>
  </si>
  <si>
    <t>1718</t>
  </si>
  <si>
    <t>1718 - Städtische Friedrich-List- Wirtschaftsschule München</t>
  </si>
  <si>
    <t>1719</t>
  </si>
  <si>
    <t>Städtische Riemerschmid-Wirtschaftsschule München</t>
  </si>
  <si>
    <t>1719 - Städtische Riemerschmid-Wirtschaftsschule München</t>
  </si>
  <si>
    <t>1720</t>
  </si>
  <si>
    <t>Teresa-von-Avila-Berufsfachschule für Pflege in Griesstätt</t>
  </si>
  <si>
    <t>1720 - Teresa-von-Avila-Berufsfachschule für Pflege in Griesstätt</t>
  </si>
  <si>
    <t>1721</t>
  </si>
  <si>
    <t>1721 - Private Wirtschaftsschule München-Ost Dipl.-Kfm. Dipl.-Hdl. E.Morawetz, Gemeinn. GmbH</t>
  </si>
  <si>
    <t>1723</t>
  </si>
  <si>
    <t>Private SABEL Wirtschaftsschule München I, staatlich anerkannt</t>
  </si>
  <si>
    <t>1723 - Private SABEL Wirtschaftsschule München I, staatlich anerkannt</t>
  </si>
  <si>
    <t>1724</t>
  </si>
  <si>
    <t>Berufsfachschule f. Pflege Maria Regina d. Barmherz.Schwe.v.hl.Vinzenz v.Paul München</t>
  </si>
  <si>
    <t>1724 - Berufsfachschule f. Pflege Maria Regina d. Barmherz.Schwe.v.hl.Vinzenz v.Paul München</t>
  </si>
  <si>
    <t>1725</t>
  </si>
  <si>
    <t>Private Wirtschaftsschule Begemann e.V. München</t>
  </si>
  <si>
    <t>1725 - Private Wirtschaftsschule Begemann e.V. München</t>
  </si>
  <si>
    <t>1726</t>
  </si>
  <si>
    <t>Private Wirtschaftsschule Kermess e.V., München</t>
  </si>
  <si>
    <t>1726 - Private Wirtschaftsschule Kermess e.V., München</t>
  </si>
  <si>
    <t>1727</t>
  </si>
  <si>
    <t>1727 - Staatl. Wirtschaftsschule München an der Bayer. Landesschule für Körperbehinderte</t>
  </si>
  <si>
    <t>1730</t>
  </si>
  <si>
    <t>1730 - Private Wirtschaftsschule des Vereins Priv. Oberlandschulen Weilheim e.V., Weilheim</t>
  </si>
  <si>
    <t>1731</t>
  </si>
  <si>
    <t>Private Wirtschaftsschule Dr. Kalscheuer Rosenheim</t>
  </si>
  <si>
    <t>1731 - Private Wirtschaftsschule Dr. Kalscheuer Rosenheim</t>
  </si>
  <si>
    <t>1732</t>
  </si>
  <si>
    <t>1732 - Private Wirtschaftsschule Dr. Kalscheuer Traunstein</t>
  </si>
  <si>
    <t>1733</t>
  </si>
  <si>
    <t>Berufsfachschule für Pflege der Berufsfachschulen Heimerer GmbH, Landsberg a. Lech</t>
  </si>
  <si>
    <t>1733 - Berufsfachschule für Pflege der Berufsfachschulen Heimerer GmbH, Landsberg a. Lech</t>
  </si>
  <si>
    <t>1734</t>
  </si>
  <si>
    <t>1734 - Berufsfachschule z. sonderpäd.Förd. f. Bürokräfte, Förderschwerp. körp.u.mot. Entwickl. in München</t>
  </si>
  <si>
    <t>1735</t>
  </si>
  <si>
    <t>1735 - Fachakademie f. Sozialpädagogik d. Inn.Miss. Mü. - Diakonie in München u. Oberbayern e.V., München</t>
  </si>
  <si>
    <t>1737</t>
  </si>
  <si>
    <t>Staatl. Berufsschule Altötting</t>
  </si>
  <si>
    <t>1737 - Staatl. Berufsschule Altötting</t>
  </si>
  <si>
    <t>1740</t>
  </si>
  <si>
    <t>1740 - Private Berufsfachschule für Krankenpflege Dachau der HELIOS Gesellschaft für berufliche Bildung mbH</t>
  </si>
  <si>
    <t>1741</t>
  </si>
  <si>
    <t>1741 - Städt. Berufsschule für Informationstechnik München</t>
  </si>
  <si>
    <t>1745</t>
  </si>
  <si>
    <t>1745 - Priv. Berufsfachschule f. Ernährung u. Versorgung d. Gem.Gesellsch.f.soz.Dienste, Ingolstadt</t>
  </si>
  <si>
    <t>1746</t>
  </si>
  <si>
    <t>1746 - Berufsfachschule für Fremdsprachenberufe der Private Berufsfachschule IFB GmbH Rosenheim</t>
  </si>
  <si>
    <t>1747</t>
  </si>
  <si>
    <t>Staatl. Berufsschule I Mühldorf a.Inn</t>
  </si>
  <si>
    <t>1747 - Staatl. Berufsschule I Mühldorf a.Inn</t>
  </si>
  <si>
    <t>1748</t>
  </si>
  <si>
    <t>1748 - Staatl. Berufsfachschule für Ernährung und Versorgung Mühldorf a.Inn</t>
  </si>
  <si>
    <t>1749</t>
  </si>
  <si>
    <t>1749 - Berufsfachschule für Ernährung und Versorgung der Armen Schulschwestern v.U.L.Fr. München</t>
  </si>
  <si>
    <t>1750</t>
  </si>
  <si>
    <t>Berufsfachschule für Pflege der Hans-Weinberger-Akademie Arbeiterwohl. e.V., Münch</t>
  </si>
  <si>
    <t>1750 - Berufsfachschule für Pflege der Hans-Weinberger-Akademie Arbeiterwohl. e.V., Münch</t>
  </si>
  <si>
    <t>1751</t>
  </si>
  <si>
    <t>1751 - Berufsfachschule für Informatik und Wirtschaft der Private Berufsfachschule IFB GmbH Rosenheim</t>
  </si>
  <si>
    <t>1753</t>
  </si>
  <si>
    <t>1753 - Staatl. Berufsfachschule für Ernährung und Versorgung Neuburg a.d.Donau</t>
  </si>
  <si>
    <t>1754</t>
  </si>
  <si>
    <t>1754 - Staatl. Berufsfachschule f. Kinderpflege Neuburg a.d.Donau</t>
  </si>
  <si>
    <t>1755</t>
  </si>
  <si>
    <t>1755 - Städt. Berufsschule München für Orthopädie- und Umwelttechnik</t>
  </si>
  <si>
    <t>1756</t>
  </si>
  <si>
    <t>Städt. Berufsschule für Körperpflege München</t>
  </si>
  <si>
    <t>1756 - Städt. Berufsschule für Körperpflege München</t>
  </si>
  <si>
    <t>1757</t>
  </si>
  <si>
    <t>Staatl. Berufsschule Pfaffenhofen a.d.Ilm</t>
  </si>
  <si>
    <t>1757 - Staatl. Berufsschule Pfaffenhofen a.d.Ilm</t>
  </si>
  <si>
    <t>1759</t>
  </si>
  <si>
    <t>1759 - Städt. Meisterschule für das Holzbildhauerhandwerk München</t>
  </si>
  <si>
    <t>1760</t>
  </si>
  <si>
    <t>Fachakademie für Raum- und Objektdesign des Bezirks Oberbayern in Garmisch-Partenkirchen</t>
  </si>
  <si>
    <t>1760 - Fachakademie für Raum- und Objektdesign des Bezirks Oberbayern in Garmisch-Partenkirchen</t>
  </si>
  <si>
    <t>1762</t>
  </si>
  <si>
    <t>Staatl. Berufsschule Starnberg</t>
  </si>
  <si>
    <t>1762 - Staatl. Berufsschule Starnberg</t>
  </si>
  <si>
    <t>1765</t>
  </si>
  <si>
    <t>1765 - Private SABEL Berufsfachschule für kaufmännische Assistenten Schongau, staatlich anerkannt</t>
  </si>
  <si>
    <t>1766</t>
  </si>
  <si>
    <t>1766 - Berufsfachschule des Landkreises Garmisch-Partenk. für kaufm. Assistenten in Garmisch-Partenkirchen</t>
  </si>
  <si>
    <t>1768</t>
  </si>
  <si>
    <t>Staatl. Berufsschule I Traunstein</t>
  </si>
  <si>
    <t>1768 - Staatl. Berufsschule I Traunstein</t>
  </si>
  <si>
    <t>1769</t>
  </si>
  <si>
    <t>1769 - Staatl. Berufsfachschule für Ernährung und Versorgung Traunstein</t>
  </si>
  <si>
    <t>1771</t>
  </si>
  <si>
    <t>Städt. Berufsschule für Druck und Mediengestaltung München</t>
  </si>
  <si>
    <t>1771 - Städt. Berufsschule für Druck und Mediengestaltung München</t>
  </si>
  <si>
    <t>1772</t>
  </si>
  <si>
    <t>1772 - Städt. Berufsschule für das Spenglerhandwerk und für Versorgungstechnik München</t>
  </si>
  <si>
    <t>1773</t>
  </si>
  <si>
    <t>Staatl. Berufsschule Weilheim i.OB</t>
  </si>
  <si>
    <t>1773 - Staatl. Berufsschule Weilheim i.OB</t>
  </si>
  <si>
    <t>1774</t>
  </si>
  <si>
    <t>1774 - Staatl. Berufsfachschule für Ernährung und Versorgung Schongau</t>
  </si>
  <si>
    <t>1776</t>
  </si>
  <si>
    <t>Staatl. Berufsschule Schongau</t>
  </si>
  <si>
    <t>1776 - Staatl. Berufsschule Schongau</t>
  </si>
  <si>
    <t>1779</t>
  </si>
  <si>
    <t>1779 - Staatl.Fachschule (Technikerschule) für Elektrotechnik Altötting</t>
  </si>
  <si>
    <t>1780</t>
  </si>
  <si>
    <t>Berufsfachschule für Pflege der Starnberger Kliniken GmbH, Starnberg</t>
  </si>
  <si>
    <t>1780 - Berufsfachschule für Pflege der Starnberger Kliniken GmbH, Starnberg</t>
  </si>
  <si>
    <t>1781</t>
  </si>
  <si>
    <t>1781 - Berufsfachschule f. Holzschnitzer u. Schreiner des Landkreises Berchtesgadener Land</t>
  </si>
  <si>
    <t>1782</t>
  </si>
  <si>
    <t>1782 - Berufsfachschule für Schreiner und Holzbildhauer des Bezirks Oberbayern in Garmisch-Partenkirchen</t>
  </si>
  <si>
    <t>1783</t>
  </si>
  <si>
    <t>1783 - Städt. Berufsfachschule für das Holzbildhauerhandwerk München</t>
  </si>
  <si>
    <t>1784</t>
  </si>
  <si>
    <t>1784 - Städt. Berufsfachschule für Kommunikationsdesign der Deutschen Meisterschule f. Mode München</t>
  </si>
  <si>
    <t>1785</t>
  </si>
  <si>
    <t>1785 - Chemieschule Dr. Erwin Elhardt, Berufsfachschule f chem.-techn.u.umweltschutztechn.Ass., München</t>
  </si>
  <si>
    <t>1787</t>
  </si>
  <si>
    <t>1787 - Priv. Berufsfachschule für Fremdsprachenberufe des gemeinn.Schulver.inlingua BFS f.Fremdspr.Ingolst.</t>
  </si>
  <si>
    <t>1789</t>
  </si>
  <si>
    <t>1789 - Otto-Falckenberg-Schule München Städt. Fachakademie für Darstellende Kunst</t>
  </si>
  <si>
    <t>1791</t>
  </si>
  <si>
    <t>1791 - Neue Münchner Schauspielschule UG (haftungsbeschr) Berufsfachschule für Schauspiel München</t>
  </si>
  <si>
    <t>1792</t>
  </si>
  <si>
    <t>1792 - Internat. Schule f. Schauspiel u. Acting München, Berufsfachschule für Schauspieler</t>
  </si>
  <si>
    <t>1794</t>
  </si>
  <si>
    <t>1794 - Private Hotelberufsfachschule Steigenberger Bad Reichenhall</t>
  </si>
  <si>
    <t>1799</t>
  </si>
  <si>
    <t>Staatl. Fachakademie für Sozialpädagogik Starnberg</t>
  </si>
  <si>
    <t>1799 - Staatl. Fachakademie für Sozialpädagogik Starnberg</t>
  </si>
  <si>
    <t>1801</t>
  </si>
  <si>
    <t>1801 - Chemieschule Dr. Erwin Elhardt, Berufsfachschule für biol.-techn. Assistenten, Planegg/Martinsried</t>
  </si>
  <si>
    <t>1804</t>
  </si>
  <si>
    <t>1804 - Staatliche Berufsfachschule für Krankenpflege am Klinikum der Universität München</t>
  </si>
  <si>
    <t>1805</t>
  </si>
  <si>
    <t>1805 - Staatl. Berufsfachschule für Hebammen am Klinikum der Universität München</t>
  </si>
  <si>
    <t>1806</t>
  </si>
  <si>
    <t>1806 - Staatl. Berufsfachschule für Massage am Klinikum der Universität München</t>
  </si>
  <si>
    <t>1807</t>
  </si>
  <si>
    <t>1807 - Staatl. Berufsfachschule für Physiotherapie am Klinikum der Universität München</t>
  </si>
  <si>
    <t>1808</t>
  </si>
  <si>
    <t>1808 - Staatl. Berufsfachschule für Logopädie am Klinikum der Universität München</t>
  </si>
  <si>
    <t>1809</t>
  </si>
  <si>
    <t>1809 - Staatl. Berufsfachschule für med.-technische Laboratoriumsassistenten der Universität München</t>
  </si>
  <si>
    <t>1810</t>
  </si>
  <si>
    <t>1810 - Staatl. Berufsfachschule f. med.-techn. Radiologieassistenten a. Klinikum d. Univ. München</t>
  </si>
  <si>
    <t>1811</t>
  </si>
  <si>
    <t>1811 - Staatl. Berufsfachschule für veterinärmed.-techn. Assistenten Oberschleißheim</t>
  </si>
  <si>
    <t>1812</t>
  </si>
  <si>
    <t>Berufsfachschule f. Kinderkrankenpflege der Kinderklinik Garmisch-Partenkirchen gGmbH</t>
  </si>
  <si>
    <t>1812 - Berufsfachschule f. Kinderkrankenpflege der Kinderklinik Garmisch-Partenkirchen gGmbH</t>
  </si>
  <si>
    <t>1813</t>
  </si>
  <si>
    <t>Berufsfachschule für Krankenpflege, Kreisklinik Altötting des InnKlinikum</t>
  </si>
  <si>
    <t>1813 - Berufsfachschule für Krankenpflege, Kreisklinik Altötting des InnKlinikum</t>
  </si>
  <si>
    <t>1814</t>
  </si>
  <si>
    <t>1814 - Berufsfachschule für Krankenpflege Bad Reichenhall der Kliniken Südostbayern AG</t>
  </si>
  <si>
    <t>1816</t>
  </si>
  <si>
    <t>1816 - Berufsfachschule für Krankenpflege der Kreisklinik Ebersberg gGmbH</t>
  </si>
  <si>
    <t>1817</t>
  </si>
  <si>
    <t>1817 - Berufsfachschule für Krankenpflegehilfe am Klinikum Landkreis Erding in Erding</t>
  </si>
  <si>
    <t>1818</t>
  </si>
  <si>
    <t>1818 - Berufsfachschule für Krankenpflege der Krankenhaus Freising GmbH am Klinikum Freising</t>
  </si>
  <si>
    <t>1819</t>
  </si>
  <si>
    <t>1819 - kbo-Berufsfachschule f. Gesundheits- u. Krankenpflege, Wasserburg</t>
  </si>
  <si>
    <t>1820</t>
  </si>
  <si>
    <t>1820 - Berufsfachschule für Krankenpflege am Klnikum Landkreis Erding in Erding</t>
  </si>
  <si>
    <t>1822</t>
  </si>
  <si>
    <t>kbo-Berufsfachschule f. Gesundheits- u. Krankenpflege , Kliniken d. Bez. Oberbayern, Haar</t>
  </si>
  <si>
    <t>1822 - kbo-Berufsfachschule f. Gesundheits- u. Krankenpflege , Kliniken d. Bez. Oberbayern, Haar</t>
  </si>
  <si>
    <t>1823</t>
  </si>
  <si>
    <t>kbo-Berufsfachschule für Krankenpflegehilfe, Kliniken des Bezirks Oberbayern, Haar</t>
  </si>
  <si>
    <t>1823 - kbo-Berufsfachschule für Krankenpflegehilfe, Kliniken des Bezirks Oberbayern, Haar</t>
  </si>
  <si>
    <t>1824</t>
  </si>
  <si>
    <t>1824 - Berufsfachschule für Krankenpflege des Krankenhauszweckverbandes am Klinikum Ingolstadt</t>
  </si>
  <si>
    <t>1825</t>
  </si>
  <si>
    <t>1825 - Berufsfachschule für Krankenpflegehilfe der Kliniken Südostbayern AG in Traunstein</t>
  </si>
  <si>
    <t>1826</t>
  </si>
  <si>
    <t>1826 - Berufsfachschule f.Krankenpflege d. Akutkrankenhauses d. Landkr. im Klinikum Landsberg</t>
  </si>
  <si>
    <t>1827</t>
  </si>
  <si>
    <t>Berufsfachschule für Krankenpflege der München Klinik gGmbH, München</t>
  </si>
  <si>
    <t>1827 - Berufsfachschule für Krankenpflege der München Klinik gGmbH, München</t>
  </si>
  <si>
    <t>1828</t>
  </si>
  <si>
    <t>1828 - Schule für Kranke an der Klinik Schönsicht in Berchtesgaden des Schulverein Kl. Schönsicht e.V.</t>
  </si>
  <si>
    <t>1829</t>
  </si>
  <si>
    <t>Berufsfachschule für Kinderkrankenpflege der München Klinik gGmbH, München</t>
  </si>
  <si>
    <t>1829 - Berufsfachschule für Kinderkrankenpflege der München Klinik gGmbH, München</t>
  </si>
  <si>
    <t>1830</t>
  </si>
  <si>
    <t>Berufsfachschule für Krankenpflegehilfe der München Klinik gGmbH, München</t>
  </si>
  <si>
    <t>1830 - Berufsfachschule für Krankenpflegehilfe der München Klinik gGmbH, München</t>
  </si>
  <si>
    <t>1831</t>
  </si>
  <si>
    <t>1831 - Berufsfachschule für Krankenpflege Schwesternschaft München vom BRK e.V., München</t>
  </si>
  <si>
    <t>1832</t>
  </si>
  <si>
    <t>Berufsfachschule für Kinderkrankenpflege Schwesternschaft München vom BRK e.V., München</t>
  </si>
  <si>
    <t>1832 - Berufsfachschule für Kinderkrankenpflege Schwesternschaft München vom BRK e.V., München</t>
  </si>
  <si>
    <t>1833</t>
  </si>
  <si>
    <t>Berufsfachschule für Pflege der Rummelsberger Dienste für Menschen gGmbH, Penzberg</t>
  </si>
  <si>
    <t>1833 - Berufsfachschule für Pflege der Rummelsberger Dienste für Menschen gGmbH, Penzberg</t>
  </si>
  <si>
    <t>1834</t>
  </si>
  <si>
    <t>Berufsfachschule für Pflege der Gemeinn. Gesellschaft für soziale Dienste DAA-mbH Miesbach</t>
  </si>
  <si>
    <t>1834 - Berufsfachschule für Pflege der Gemeinn. Gesellschaft für soziale Dienste DAA-mbH Miesbach</t>
  </si>
  <si>
    <t>1835</t>
  </si>
  <si>
    <t>1835 - Berufsfachschule f. Krankenpflege München der Barmherz. Schwestern</t>
  </si>
  <si>
    <t>1836</t>
  </si>
  <si>
    <t>Private Berufsfachschule für Kinderkrankenpflege der Kliniken Dritter Orden gGmbH in München</t>
  </si>
  <si>
    <t>1836 - Private Berufsfachschule für Kinderkrankenpflege der Kliniken Dritter Orden gGmbH in München</t>
  </si>
  <si>
    <t>1837</t>
  </si>
  <si>
    <t>1837 - Priv. Berufsfachschule für Krankenpflege Dritter Orden und Barmherz. Brüder München</t>
  </si>
  <si>
    <t>1841</t>
  </si>
  <si>
    <t>1841 - Berufsfachschule für Krankenpflegehilfe am Diakoniewerk München-Maxvorstadt</t>
  </si>
  <si>
    <t>1844</t>
  </si>
  <si>
    <t>Berufsfachschule für Krankenpflege Neuburg a.d. Donau d. KJF Klinik St. Elisabeth gGmbH</t>
  </si>
  <si>
    <t>1844 - Berufsfachschule für Krankenpflege Neuburg a.d. Donau d. KJF Klinik St. Elisabeth gGmbH</t>
  </si>
  <si>
    <t>1845</t>
  </si>
  <si>
    <t>Berufsfachschule für Kinderkrankenpflege Neuburg a.d. Donau d. KJF Klinik St. Elisabeth gGmbH</t>
  </si>
  <si>
    <t>1845 - Berufsfachschule für Kinderkrankenpflege Neuburg a.d. Donau d. KJF Klinik St. Elisabeth gGmbH</t>
  </si>
  <si>
    <t>1846</t>
  </si>
  <si>
    <t>1846 - Berufsfachschule für Krankenpflege der Kliniken der Stadt und des Landkr. Rosenheim GmbH, Rosenh.</t>
  </si>
  <si>
    <t>1847</t>
  </si>
  <si>
    <t>Berufsfachschule für Pflege der BG Klinikum Murnau gGmbH in Murnau</t>
  </si>
  <si>
    <t>1847 - Berufsfachschule für Pflege der BG Klinikum Murnau gGmbH in Murnau</t>
  </si>
  <si>
    <t>1848</t>
  </si>
  <si>
    <t>1848 - Berufsfachschule für Krankenpflege am Kreiskrankenhaus Schongau</t>
  </si>
  <si>
    <t>1849</t>
  </si>
  <si>
    <t>1849 - Berufsfachschule für Krankenpflege der Starnberger Kliniken GmbH</t>
  </si>
  <si>
    <t>1850</t>
  </si>
  <si>
    <t>1850 - Berufsfachschule für Krankenpflegehilfe der Krankenhaus Agatharied GmbH, Hausham</t>
  </si>
  <si>
    <t>1851</t>
  </si>
  <si>
    <t>1851 - Berufsfachschule für Krankenpflege der Kliniken Südostbayern AG in Traunstein</t>
  </si>
  <si>
    <t>1854</t>
  </si>
  <si>
    <t>1854 - Berufsfachschule für Krankenpflege der Kliniken d. Stadt u.d. Lkr. Rosenheim GmbH, Wasserburg am Inn</t>
  </si>
  <si>
    <t>1856</t>
  </si>
  <si>
    <t>1856 - Städt. Fachschule für Schnitt und Entwurf der Deutschen Meisterschule für Mode München</t>
  </si>
  <si>
    <t>1857</t>
  </si>
  <si>
    <t>1857 - Städtische Berufsfachschule für Ergotherapie München</t>
  </si>
  <si>
    <t>1858</t>
  </si>
  <si>
    <t>Städtische Berufsfachschule für Diätetik München</t>
  </si>
  <si>
    <t>1858 - Städtische Berufsfachschule für Diätetik München</t>
  </si>
  <si>
    <t>1860</t>
  </si>
  <si>
    <t>1860 - Priv. Berufsfachschule für Massage München der Dr. Lenhart Massage GmbH</t>
  </si>
  <si>
    <t>1861</t>
  </si>
  <si>
    <t>1861 - Berufsfachschule f.pharm.-techn. Assistenten des Ver.zur Unterh. d. pharm.-techn. Lehranst. München</t>
  </si>
  <si>
    <t>1862</t>
  </si>
  <si>
    <t>1862 - Berufsfachschule für Orthoptik d. Vereins z. Förd. d.Aus- u. Fortbild. i.d. Orthoptik e.V. in München</t>
  </si>
  <si>
    <t>1864</t>
  </si>
  <si>
    <t>1864 - Städt. Berufsfachschule für Ernährung und Versorgung München</t>
  </si>
  <si>
    <t>1866</t>
  </si>
  <si>
    <t>Priv. Berufsfachschule für Pflege Dritter Orden u. Barmherzige Brüder München</t>
  </si>
  <si>
    <t>1866 - Priv. Berufsfachschule für Pflege Dritter Orden u. Barmherzige Brüder München</t>
  </si>
  <si>
    <t>1868</t>
  </si>
  <si>
    <t>1868 - Priv. Fachschule f. Heilerziehungspflege u. -hilfe Altenhohenau d.Caritasv.d.Erzdiöz.Mü.u.Freis.</t>
  </si>
  <si>
    <t>1869</t>
  </si>
  <si>
    <t>1869 - CJD Christophorusschule Berchtesgaden, st. anerk. Berufsfachschule f. Kinderpflege in Bischofswiesen</t>
  </si>
  <si>
    <t>1870</t>
  </si>
  <si>
    <t>1870 - Meisterschule f.Elektro- u.Informationstechnik d.Zweckverb. Meisterschulen am Ostbahnhof</t>
  </si>
  <si>
    <t>1873</t>
  </si>
  <si>
    <t>Berufsfachschule für Pflege der Stiftung St. Johannes in Neuburg a.d. Donau</t>
  </si>
  <si>
    <t>1873 - Berufsfachschule für Pflege der Stiftung St. Johannes in Neuburg a.d. Donau</t>
  </si>
  <si>
    <t>1874</t>
  </si>
  <si>
    <t>1874 - Fachschule für Modellistik der Städt. Deutschen Meisterschule für Mode München</t>
  </si>
  <si>
    <t>1875</t>
  </si>
  <si>
    <t>1875 - Schöner - Berufsfachschule für Kosmetik München, Inh. C. Frankl</t>
  </si>
  <si>
    <t>1877</t>
  </si>
  <si>
    <t>1877 - Münchn.Schmink-u.Kosmetikschule, Berufsfachsch.f. Kosmetik, Fr.Friedl Groh Kosmetik GmbH</t>
  </si>
  <si>
    <t>1879</t>
  </si>
  <si>
    <t>Berufsfachschule für Pflege der Hans-Weinberger-Akademie der Arbeiterwohlfahrt Mar</t>
  </si>
  <si>
    <t>1879 - Berufsfachschule für Pflege der Hans-Weinberger-Akademie der Arbeiterwohlfahrt Mar</t>
  </si>
  <si>
    <t>1881</t>
  </si>
  <si>
    <t>Staatl. Fachschule für Blumenkunst Weihenstephan</t>
  </si>
  <si>
    <t>1881 - Staatl. Fachschule für Blumenkunst Weihenstephan</t>
  </si>
  <si>
    <t>1882</t>
  </si>
  <si>
    <t>1882 - kbo-Berufsfachschule f. Gesundheits- u.Krankenpflege, Taufkirchen(Vils)</t>
  </si>
  <si>
    <t>1883</t>
  </si>
  <si>
    <t>1883 - Staatl.Berufsfachschule für Ernährung und Versorgung Miesbach</t>
  </si>
  <si>
    <t>1884</t>
  </si>
  <si>
    <t>1884 - Berufsfachschule für Ergotherapie Rosenheim der Berufl.Fortbildungszentr. d.Bayer.Wirtschaft (bfz)</t>
  </si>
  <si>
    <t>1885</t>
  </si>
  <si>
    <t>1885 - Staatl.Fachakademie für Ernährungs- und Versorgungsmanagement Miesbach</t>
  </si>
  <si>
    <t>1887</t>
  </si>
  <si>
    <t>1887 - Städt. Berufsschule für Farbe und Gestaltung München</t>
  </si>
  <si>
    <t>1889</t>
  </si>
  <si>
    <t>1889 - Staatl. Berufsfachschule für Musikinstrumentenbau Mittenwald</t>
  </si>
  <si>
    <t>1890</t>
  </si>
  <si>
    <t>Berufsfachschule für Pflege I der Berufsfachschulen Heimerer GmbH, München</t>
  </si>
  <si>
    <t>1890 - Berufsfachschule für Pflege I der Berufsfachschulen Heimerer GmbH, München</t>
  </si>
  <si>
    <t>1891</t>
  </si>
  <si>
    <t>1891 - EURO Fremdsprachenschule Ingolstadt, Berufsfachsch.f.Fremdsprachenberufe</t>
  </si>
  <si>
    <t>1894</t>
  </si>
  <si>
    <t>1894 - Chemieschule Dr. Erwin Elhardt Fachschule für Chemietechnik München</t>
  </si>
  <si>
    <t>1895</t>
  </si>
  <si>
    <t>1895 - Schnitzschule Oberammergau Staatl. Berufsfachschule für Holzbildhauer</t>
  </si>
  <si>
    <t>1896</t>
  </si>
  <si>
    <t>Berufsfachschule für Pflege der Klinikum Garmisch-Partenkirchen GmbH</t>
  </si>
  <si>
    <t>1896 - Berufsfachschule für Pflege der Klinikum Garmisch-Partenkirchen GmbH</t>
  </si>
  <si>
    <t>1898</t>
  </si>
  <si>
    <t>Staatliche Fachschule für Holztechnik Rosenheim</t>
  </si>
  <si>
    <t>1898 - Staatliche Fachschule für Holztechnik Rosenheim</t>
  </si>
  <si>
    <t>1899</t>
  </si>
  <si>
    <t>1899 - Technikerschule der Stadt Ingolstadt Fachschule f. Maschinenbau und Elektrotechnik</t>
  </si>
  <si>
    <t>1901</t>
  </si>
  <si>
    <t>Berufsfachschule für Pflege der Klinikum Freising GmbH, Freising</t>
  </si>
  <si>
    <t>1901 - Berufsfachschule für Pflege der Klinikum Freising GmbH, Freising</t>
  </si>
  <si>
    <t>1902</t>
  </si>
  <si>
    <t>Maria-Ward-Fachakademie für Sozialpädagogik Eichstätt der Diözese Eichstätt</t>
  </si>
  <si>
    <t>1902 - Maria-Ward-Fachakademie für Sozialpädagogik Eichstätt der Diözese Eichstätt</t>
  </si>
  <si>
    <t>1904</t>
  </si>
  <si>
    <t>1904 - Fachakademie für Sozialpädagogik der Landeshauptstadt München</t>
  </si>
  <si>
    <t>1905</t>
  </si>
  <si>
    <t>1905 - Fachakademie für Sozialpädagogik München der Stiftung Kath. Bildungsstätten für Sozialberufe</t>
  </si>
  <si>
    <t>1906</t>
  </si>
  <si>
    <t>1906 - Fachakademie für Sozialpädagogik München der Armen Schulschwestern von Unserer Lieben Frau</t>
  </si>
  <si>
    <t>1907</t>
  </si>
  <si>
    <t>1907 - Caritas Don Bosco Fachakademie für Sozialpädagogik München</t>
  </si>
  <si>
    <t>1908</t>
  </si>
  <si>
    <t>1908 - Fachakademie für Sozialpädagogik des Diakonischen Werks Traunstein e.V. in Mühldorf</t>
  </si>
  <si>
    <t>1910</t>
  </si>
  <si>
    <t>1910 - Fachakademie für Sozialpädagogik Rottenbuch der Regens-Wagner- Stiftung Erlkam</t>
  </si>
  <si>
    <t>1915</t>
  </si>
  <si>
    <t>1915 - Städt. Fachakademie für Ernährungs- und Versorgungsmanagement München</t>
  </si>
  <si>
    <t>1918</t>
  </si>
  <si>
    <t>1918 - Städt. Fachakademie f. Heilpädagogik München Anton-Fingerle-Zentrum</t>
  </si>
  <si>
    <t>1919</t>
  </si>
  <si>
    <t>Berufsfachschule für Pflege der Hans-Weinberger-Akademie der AWO e.V. Eichstätt</t>
  </si>
  <si>
    <t>1919 - Berufsfachschule für Pflege der Hans-Weinberger-Akademie der AWO e.V. Eichstätt</t>
  </si>
  <si>
    <t>1920</t>
  </si>
  <si>
    <t>Fachschule für Familienpflege München d. Stiftung kath. Familien- und Altenpflegewerk</t>
  </si>
  <si>
    <t>1920 - Fachschule für Familienpflege München d. Stiftung kath. Familien- und Altenpflegewerk</t>
  </si>
  <si>
    <t>1925</t>
  </si>
  <si>
    <t>Berufsfachschule für Pflege der Hilfe im Alter gemeinn. GmbH der Inneren Mission München</t>
  </si>
  <si>
    <t>1925 - Berufsfachschule für Pflege der Hilfe im Alter gemeinn. GmbH der Inneren Mission München</t>
  </si>
  <si>
    <t>1926</t>
  </si>
  <si>
    <t>1926 - Private GBS Fachakademie für Wirtschaft München, staatlich anerkannt</t>
  </si>
  <si>
    <t>1927</t>
  </si>
  <si>
    <t>1927 - Sprachen- und Dolmetscher-Institut München Priv. Fachakademie für Fremdsprachenberufe</t>
  </si>
  <si>
    <t>1928</t>
  </si>
  <si>
    <t>1928 - Fremdspracheninstitut der Landeshauptstadt München Städt. Berufsfachschule für Fremdsprachenberufe</t>
  </si>
  <si>
    <t>1929</t>
  </si>
  <si>
    <t>1929 - Sprachen- und Dolmetscher-Institut München Priv. Berufsfachschule für Fremdsprachenberufe</t>
  </si>
  <si>
    <t>1930</t>
  </si>
  <si>
    <t>1930 - Inlingua-Sprachschule München Priv. Berufsfachschule für Fremdsprachenberufe</t>
  </si>
  <si>
    <t>1931</t>
  </si>
  <si>
    <t>Fremdspracheninst. d. Landeshauptstadt München, Fachakademie f. Übersetzen u. Dolmetschen</t>
  </si>
  <si>
    <t>1931 - Fremdspracheninst. d. Landeshauptstadt München, Fachakademie f. Übersetzen u. Dolmetschen</t>
  </si>
  <si>
    <t>1932</t>
  </si>
  <si>
    <t>1932 - Bode-Schule München, Berufsfachschule für Gymnastik der Bode Schul-GmbH</t>
  </si>
  <si>
    <t>1933</t>
  </si>
  <si>
    <t>1933 - Kleine-Nestler-Schule München Berufsfachschule für Gymnastik</t>
  </si>
  <si>
    <t>1934</t>
  </si>
  <si>
    <t>Berufsfachschule für Pflege der Kinderklinik Garmisch-Partenkirchen gGmbH</t>
  </si>
  <si>
    <t>1934 - Berufsfachschule für Pflege der Kinderklinik Garmisch-Partenkirchen gGmbH</t>
  </si>
  <si>
    <t>1936</t>
  </si>
  <si>
    <t>1936 - Priv. GBS Fachschule für Maschinenbautechnik u. Elektrotechnik München, staatl. anerkannt.</t>
  </si>
  <si>
    <t>1937</t>
  </si>
  <si>
    <t>1937 - Blocherer-Schule München Berufsfachschule für Innenarchitektur</t>
  </si>
  <si>
    <t>1940</t>
  </si>
  <si>
    <t>1940 - Max-Keller-Schule, Berufsfachschule f.Musik Altötting d.Berufsfachsch. f.Musik Altötting e.V.</t>
  </si>
  <si>
    <t>1941</t>
  </si>
  <si>
    <t>Berufsfachschule für Pflege der Stiftung Kath. Familien- und Altenpflegewerk in München</t>
  </si>
  <si>
    <t>1941 - Berufsfachschule für Pflege der Stiftung Kath. Familien- und Altenpflegewerk in München</t>
  </si>
  <si>
    <t>1942</t>
  </si>
  <si>
    <t>Berufsfachschule für Pflege des Caritasverbandes d. Erzdiözese München u.Freising</t>
  </si>
  <si>
    <t>1942 - Berufsfachschule für Pflege des Caritasverbandes d. Erzdiözese München u.Freising</t>
  </si>
  <si>
    <t>1943</t>
  </si>
  <si>
    <t>Berufsfachschule für Pflege Erding der Schwesternschaft München vom BRK e.V.</t>
  </si>
  <si>
    <t>1943 - Berufsfachschule für Pflege Erding der Schwesternschaft München vom BRK e.V.</t>
  </si>
  <si>
    <t>1945</t>
  </si>
  <si>
    <t>Berufsfachschule für Pflege Kliniken des Bezirks Oberbayern, Taufkirchen (Vils)</t>
  </si>
  <si>
    <t>1945 - Berufsfachschule für Pflege Kliniken des Bezirks Oberbayern, Taufkirchen (Vils)</t>
  </si>
  <si>
    <t>1946</t>
  </si>
  <si>
    <t>1946 - Private Berufsfachschule für Massage Inntal e.V. Rosenheim</t>
  </si>
  <si>
    <t>1947</t>
  </si>
  <si>
    <t>1947 - Priv. Berufsfachschule für Kosmetik Sigrid und Gerd Norkauer München</t>
  </si>
  <si>
    <t>1949</t>
  </si>
  <si>
    <t>Berufsfachschule für Pflege am Klinikum Landkreis Erding in Erding</t>
  </si>
  <si>
    <t>1949 - Berufsfachschule für Pflege am Klinikum Landkreis Erding in Erding</t>
  </si>
  <si>
    <t>1950</t>
  </si>
  <si>
    <t>Berufsfachschule für Pflege des Klinikum Landsberg am Lech</t>
  </si>
  <si>
    <t>1950 - Berufsfachschule für Pflege des Klinikum Landsberg am Lech</t>
  </si>
  <si>
    <t>1951</t>
  </si>
  <si>
    <t>Berufsfachschule für Pflege Kreisklinik Ebersberg gGmbH in Ebersberg</t>
  </si>
  <si>
    <t>1951 - Berufsfachschule für Pflege Kreisklinik Ebersberg gGmbH in Ebersberg</t>
  </si>
  <si>
    <t>1952</t>
  </si>
  <si>
    <t>Fachschule f. Grundschulkindbetreuung München d.Gemeinn.Gesellschaft f.soz.Dienste-DAA-mbH</t>
  </si>
  <si>
    <t>1952 - Fachschule f. Grundschulkindbetreuung München d.Gemeinn.Gesellschaft f.soz.Dienste-DAA-mbH</t>
  </si>
  <si>
    <t>1953</t>
  </si>
  <si>
    <t>Staatl. Berufsfachschule für Kinderpflege Freising</t>
  </si>
  <si>
    <t>1953 - Staatl. Berufsfachschule für Kinderpflege Freising</t>
  </si>
  <si>
    <t>1955</t>
  </si>
  <si>
    <t>1955 - Staatl. Berufsfachschule für Kinderpflege Mühldorf a.Inn</t>
  </si>
  <si>
    <t>1956</t>
  </si>
  <si>
    <t>Berufsfachschule für Pflege im Bildungsz. Ges.u.Pfl. InnKlinikum Altötting u. Mühldorf</t>
  </si>
  <si>
    <t>1956 - Berufsfachschule für Pflege im Bildungsz. Ges.u.Pfl. InnKlinikum Altötting u. Mühldorf</t>
  </si>
  <si>
    <t>1957</t>
  </si>
  <si>
    <t>1957 - Caritas Don Bosco Berufsfachschule für Kinderpflege München</t>
  </si>
  <si>
    <t>1958</t>
  </si>
  <si>
    <t>1958 - Berufsfachschule für Kinderpflege Rottenbuch der Regens-Wagner- Stiftung Erlkam</t>
  </si>
  <si>
    <t>1959</t>
  </si>
  <si>
    <t>Staatl. Berufsfachschule für Kinderpflege Schongau</t>
  </si>
  <si>
    <t>1959 - Staatl. Berufsfachschule für Kinderpflege Schongau</t>
  </si>
  <si>
    <t>1960</t>
  </si>
  <si>
    <t>Staatl. Berufsfachschule f. Kinderpflege Starnberg</t>
  </si>
  <si>
    <t>1960 - Staatl. Berufsfachschule f. Kinderpflege Starnberg</t>
  </si>
  <si>
    <t>1961</t>
  </si>
  <si>
    <t>1961 - Staatl. Berufsfachschule f. Kinderpflege Traunstein</t>
  </si>
  <si>
    <t>1962</t>
  </si>
  <si>
    <t>Berufsfachschule für Pflege d. Gemeinnützigen Gesellschaft f. soziale Dienste-DAA-mbH, München</t>
  </si>
  <si>
    <t>1962 - Berufsfachschule für Pflege d. Gemeinnützigen Gesellschaft f. soziale Dienste-DAA-mbH, München</t>
  </si>
  <si>
    <t>1963</t>
  </si>
  <si>
    <t>Städt. Berufsfachschule f. Kinderpflege München</t>
  </si>
  <si>
    <t>1963 - Städt. Berufsfachschule f. Kinderpflege München</t>
  </si>
  <si>
    <t>1965</t>
  </si>
  <si>
    <t>Berufsfachschule für Pflege II der Berufsfachschulen Heimerer GmbH, München</t>
  </si>
  <si>
    <t>1965 - Berufsfachschule für Pflege II der Berufsfachschulen Heimerer GmbH, München</t>
  </si>
  <si>
    <t>1967</t>
  </si>
  <si>
    <t>Berufsfachschule für Pflege der Berufsfachschulen Heimerer GmbH, Schongau</t>
  </si>
  <si>
    <t>1967 - Berufsfachschule für Pflege der Berufsfachschulen Heimerer GmbH, Schongau</t>
  </si>
  <si>
    <t>1969</t>
  </si>
  <si>
    <t>1969 - Fachschule für Schreiner des Bezirks Oberbayern in Garmisch-Partenkirchen</t>
  </si>
  <si>
    <t>1971</t>
  </si>
  <si>
    <t>Berufsfachschule für Pflege der München Klinik gGmbH, München</t>
  </si>
  <si>
    <t>1971 - Berufsfachschule für Pflege der München Klinik gGmbH, München</t>
  </si>
  <si>
    <t>1972</t>
  </si>
  <si>
    <t>Berufsfachschule für Pflege der Krankenhaus Agatharied GmbH, Hausham</t>
  </si>
  <si>
    <t>1972 - Berufsfachschule für Pflege der Krankenhaus Agatharied GmbH, Hausham</t>
  </si>
  <si>
    <t>1973</t>
  </si>
  <si>
    <t>1973 - Rupert-Egenberger-Schule Sonderpädagogisches Förderzentrum Bad Aibling</t>
  </si>
  <si>
    <t>1974</t>
  </si>
  <si>
    <t>1974 - Greta-Fischer-Schule, Sonderpädagogisches Förderzentrum Dachau</t>
  </si>
  <si>
    <t>1975</t>
  </si>
  <si>
    <t>1975 - Christophorus-Schule Sonderpädagogisches Förderzentrum Farchant</t>
  </si>
  <si>
    <t>1976</t>
  </si>
  <si>
    <t>1976 - Priv. Förderzentrum mit Förderschwerpunkt geist. Entwicklung im Caritas-Zentrum St.Vinzenz Ingolst.</t>
  </si>
  <si>
    <t>1977</t>
  </si>
  <si>
    <t>1977 - Joh.-Nepomuk-Werner-Schule Priv. Förderzentrum, Förderschwp. emot. u.soz. Entw. (HS-Stufe) Weyarn</t>
  </si>
  <si>
    <t>1978</t>
  </si>
  <si>
    <t>1978 - Schönachschule, Sonderpädagogisches Förderzentrum Altenstadt</t>
  </si>
  <si>
    <t>1979</t>
  </si>
  <si>
    <t>1979 - Don-Bosco-Schule Rottenbuch Priv. Förderzentrum, Förderschwerpunkt geistige Entwicklung</t>
  </si>
  <si>
    <t>1980</t>
  </si>
  <si>
    <t>1980 - Staatl. Fachakademie für Sozialpädagogik Neuburg a.d.Donau</t>
  </si>
  <si>
    <t>1981</t>
  </si>
  <si>
    <t>Staatl. Fachakademie für Sozialpädagogik Miesbach</t>
  </si>
  <si>
    <t>1981 - Staatl. Fachakademie für Sozialpädagogik Miesbach</t>
  </si>
  <si>
    <t>1982</t>
  </si>
  <si>
    <t>1982 - Schule an der Traun, Sonderpädagogisches Förderzentrum Traunstein</t>
  </si>
  <si>
    <t>1983</t>
  </si>
  <si>
    <t>1983 - Franziskus-von-Assisi-Schule Au/Inn, Priv.Förderz. mit Förderschwerpunkt geistige Entwicklung</t>
  </si>
  <si>
    <t>1985</t>
  </si>
  <si>
    <t>Städt. Fachschule für Augenoptik München</t>
  </si>
  <si>
    <t>1985 - Städt. Fachschule für Augenoptik München</t>
  </si>
  <si>
    <t>1986</t>
  </si>
  <si>
    <t>1986 - Emmi-Böck-Schule, Sonderpädagogisches Förderzentrum Ingolstadt II</t>
  </si>
  <si>
    <t>1987</t>
  </si>
  <si>
    <t>1987 - Privates Sonderpädagogisches Förderzentrum im Caritas Kinderdorf Irschenberg</t>
  </si>
  <si>
    <t>1988</t>
  </si>
  <si>
    <t>1988 - Anna-Kittenbacher-Schule Pfaffenh., Priv. Sonderpäd. Förderzentrum d. Heilpäd.Zentrums</t>
  </si>
  <si>
    <t>1989</t>
  </si>
  <si>
    <t>1989 - Agnes-Neuhaus-Schule Gauting Staatl.anerk.Priv. Förderzentrum Förderschwerpunkt:emot.u.soz.Entw.</t>
  </si>
  <si>
    <t>1990</t>
  </si>
  <si>
    <t>1990 - Franziskus-Schule Söcking, Starnb., Priv. Förderz. Förderschwerp.geist.Entwickl. d. Lebensh.Starnberg</t>
  </si>
  <si>
    <t>1991</t>
  </si>
  <si>
    <t>Sonderpädagogisches Förderzentrum München Süd</t>
  </si>
  <si>
    <t>1991 - Sonderpädagogisches Förderzentrum München Süd</t>
  </si>
  <si>
    <t>1992</t>
  </si>
  <si>
    <t>1992 - Sonderpädagogisches Förderzentrum Rothwiesenstraße /München Nord-West</t>
  </si>
  <si>
    <t>1993</t>
  </si>
  <si>
    <t>1993 - Prof.-Otto-Speck-Schule Förderzentrum emot. und soz. Entwicklung, München</t>
  </si>
  <si>
    <t>1994</t>
  </si>
  <si>
    <t>1994 - Sonderpädagogisches Förderzentrum München-Nord an der Paulckestraße</t>
  </si>
  <si>
    <t>1995</t>
  </si>
  <si>
    <t>1995 - Sonderpädagogisches Förderzentrum München Mitte 2, An der Isar</t>
  </si>
  <si>
    <t>1996</t>
  </si>
  <si>
    <t>1996 - Otto-Steiner-Schule, Priv. Förderzentrum, Förderschwerpunkt geistige Entwicklung, München,</t>
  </si>
  <si>
    <t>1999</t>
  </si>
  <si>
    <t>1999 - Friedel-Eder-Schule München, priv. Förderzentrum, Förderschwp. geist. Entwicklung</t>
  </si>
  <si>
    <t>2000</t>
  </si>
  <si>
    <t>2000 - Wichern-Schule, Privates Förderzentrum, Förderschwerpunkt emot.u.soz. Entwickl. in München</t>
  </si>
  <si>
    <t>2001</t>
  </si>
  <si>
    <t>Private Berufsfachschule für Pflege Dachau der HELIOS Gesellschaft für berufliche Bildung mbH</t>
  </si>
  <si>
    <t>2001 - Private Berufsfachschule für Pflege Dachau der HELIOS Gesellschaft für berufliche Bildung mbH</t>
  </si>
  <si>
    <t>2002</t>
  </si>
  <si>
    <t>kbo-Berufsfachschule für Pflege Kliniken des Bezirks Oberbayern, Wasserburg</t>
  </si>
  <si>
    <t>2002 - kbo-Berufsfachschule für Pflege Kliniken des Bezirks Oberbayern, Wasserburg</t>
  </si>
  <si>
    <t>2003</t>
  </si>
  <si>
    <t>2003 - Von-Rothmund-Schule Bad Tölz, Priv. Förderzentrum mit Förderschwerp. geistige Entwicklung</t>
  </si>
  <si>
    <t>2004</t>
  </si>
  <si>
    <t>Berufsfachschule für Pflege der Kliniken der Stadt und des Landkreises Rosenheim</t>
  </si>
  <si>
    <t>2004 - Berufsfachschule für Pflege der Kliniken der Stadt und des Landkreises Rosenheim</t>
  </si>
  <si>
    <t>2005</t>
  </si>
  <si>
    <t>Berufsfachschule für Pflege des Krankenhausverbandes Ingolstadt am Klinikum</t>
  </si>
  <si>
    <t>2005 - Berufsfachschule für Pflege des Krankenhausverbandes Ingolstadt am Klinikum</t>
  </si>
  <si>
    <t>2008</t>
  </si>
  <si>
    <t>2008 - Dr.-Walter-Asam-Schule, Sonderpädagogisches Förderzentrum Neuburg a.d.Donau</t>
  </si>
  <si>
    <t>2009</t>
  </si>
  <si>
    <t>Berufsfachschule für Pharmazeutisch-technische Assist. d. BBS Akademie Süd gGmbH München</t>
  </si>
  <si>
    <t>2009 - Berufsfachschule für Pharmazeutisch-technische Assist. d. BBS Akademie Süd gGmbH München</t>
  </si>
  <si>
    <t>1p236</t>
  </si>
  <si>
    <t>2010</t>
  </si>
  <si>
    <t>2010 - Seerosenschule Sonderpädagogisches Förderzentrum Poing</t>
  </si>
  <si>
    <t>2011</t>
  </si>
  <si>
    <t>2011 - Anni-Braun-Schule, Förderzentrum,Förderschwerpunkt Sprache an der Musenbergstraße München</t>
  </si>
  <si>
    <t>2012</t>
  </si>
  <si>
    <t>Berufsfachschule für Pflege der Gemeinn.Gesell. für soziale Dienste DAA-mbH Ingolstadt</t>
  </si>
  <si>
    <t>2012 - Berufsfachschule für Pflege der Gemeinn.Gesell. für soziale Dienste DAA-mbH Ingolstadt</t>
  </si>
  <si>
    <t>2013</t>
  </si>
  <si>
    <t>Antoniushaus-Schule Marktl Förderzentrum, Förderschwerpunkt emo.u.soz. Entwicklung</t>
  </si>
  <si>
    <t>2013 - Antoniushaus-Schule Marktl Förderzentrum, Förderschwerpunkt emo.u.soz. Entwicklung</t>
  </si>
  <si>
    <t>2015</t>
  </si>
  <si>
    <t>2015 - Korbinianschule Steinhöring, Priv. Förderzentrum, Förderschwerpunkt geist. Entwicklung</t>
  </si>
  <si>
    <t>2016</t>
  </si>
  <si>
    <t>2016 - Rupertusschule Piding, Priv.Förderzentrum, Förder- schwerpunkt geist.Entwickl. d. Kath.Jugendfürsorge</t>
  </si>
  <si>
    <t>2017</t>
  </si>
  <si>
    <t>Sonderpädagogisches Förderzentrum Rosenheim</t>
  </si>
  <si>
    <t>2017 - Sonderpädagogisches Förderzentrum Rosenheim</t>
  </si>
  <si>
    <t>2018</t>
  </si>
  <si>
    <t>2018 - Sophie-Scholl-Schule, Priv. Förderzentrum, Förder- schwerpunkt geist. Entwicklung Neuburg</t>
  </si>
  <si>
    <t>2019</t>
  </si>
  <si>
    <t>2019 - Sonderpädagogisches Förderzentrum München Süd-Ost Neuperlach</t>
  </si>
  <si>
    <t>2020</t>
  </si>
  <si>
    <t>Berufsfachschule für Pflege des Evang.-Luth. Diakoniewerks Hohenbrunn in Strub</t>
  </si>
  <si>
    <t>2020 - Berufsfachschule für Pflege des Evang.-Luth. Diakoniewerks Hohenbrunn in Strub</t>
  </si>
  <si>
    <t>2021</t>
  </si>
  <si>
    <t>2021 - Priv. Fachakademie z. Ausbildung v. Restauratoren f. Möbel und Holzobjekte München d. Goering-Inst.</t>
  </si>
  <si>
    <t>2022</t>
  </si>
  <si>
    <t>2022 - Städt. Berufsschule für Rechts- und Verwaltungsberufe München</t>
  </si>
  <si>
    <t>2023</t>
  </si>
  <si>
    <t>Städt. Berufsschule für Lagerlogistik Groß- und Außenhandel München</t>
  </si>
  <si>
    <t>2023 - Städt. Berufsschule für Lagerlogistik Groß- und Außenhandel München</t>
  </si>
  <si>
    <t>2024</t>
  </si>
  <si>
    <t>2024 - Berufsfachschule für med.-techn. Radiologieassist. d. Krankenhauszweckverbands Ingolstadt am Klinikum</t>
  </si>
  <si>
    <t>2025</t>
  </si>
  <si>
    <t>2025 - Berufsfachschule für Physiotherapie des Krankenhauszweckverbands Ingolstadt am Klinikum</t>
  </si>
  <si>
    <t>2026</t>
  </si>
  <si>
    <t>2026 - Berufsfachschule für Ergotherapie des Krankenhauszweckverbandes Ingolstadt am Klinikum</t>
  </si>
  <si>
    <t>2027</t>
  </si>
  <si>
    <t>2027 - Privates Förderzentrum mit Förderschwerpunkt geistige Entwicklung in Freising</t>
  </si>
  <si>
    <t>2028</t>
  </si>
  <si>
    <t>2028 - Konrad-von-Parzham-Schule Altötting, Priv. Förderzentrum, Förderschwerp. geistige Entwicklung</t>
  </si>
  <si>
    <t>2029</t>
  </si>
  <si>
    <t>2029 - Städt. Berufsschule für Zahntechnik, Chemie-, Biologie- und Drogerieberufe München</t>
  </si>
  <si>
    <t>2030</t>
  </si>
  <si>
    <t>2030 - Edith-Stein-Schule, Priv. staatl. anerk.Förderzent Förderschwerp. Sehen d.Sehbehind.- u.Blindenzentr.</t>
  </si>
  <si>
    <t>2031</t>
  </si>
  <si>
    <t>2031 - Städt. Berufsschule für zahnmedizinische Fachangestellte München</t>
  </si>
  <si>
    <t>2032</t>
  </si>
  <si>
    <t>2032 - Städt. Berufsschule f.Fachkräfte in Arzt- u. Tierarztpraxen und pharmazeut.-kfm.Angest. München</t>
  </si>
  <si>
    <t>2033</t>
  </si>
  <si>
    <t>2033 - Staatl. Berufsfachschule für gastgewerbliche Berufe Traunstein</t>
  </si>
  <si>
    <t>2035</t>
  </si>
  <si>
    <t>2035 - Montessori-Schule der Aktion Sonnenschein,München, Sonderpäd.Förderzentr.f.Kinder m.u.ohne Förderbed.</t>
  </si>
  <si>
    <t>2036</t>
  </si>
  <si>
    <t>2036 - Fachakademie für Wirtschaft der FHM-Akademie gGmbH München</t>
  </si>
  <si>
    <t>2037</t>
  </si>
  <si>
    <t>2037 - Hachinger Tal Schule, Sonderpädagogisches Förderzentrum Unterhaching</t>
  </si>
  <si>
    <t>2039</t>
  </si>
  <si>
    <t>2039 - Priv. Förderzentrum, Förderschwerpunkt geist. Entwickl.u. weit. Förderbedarf München</t>
  </si>
  <si>
    <t>2041</t>
  </si>
  <si>
    <t>2041 - Staatl. anerk. priv. Förderzentrum Förderschwerp. soz. u. emot. Entwicklung Eichstätt</t>
  </si>
  <si>
    <t>2042</t>
  </si>
  <si>
    <t>2042 - Johann-Nepomuk-von-Kurz-Schule, Förderzentr. mit Förderschwerpunkt körp.u.motor.Entwickl.,Ingolst.</t>
  </si>
  <si>
    <t>2043</t>
  </si>
  <si>
    <t>2043 - Inntal-Schule, Sonderpädagogisches Förderzentrum Brannenburg</t>
  </si>
  <si>
    <t>2045</t>
  </si>
  <si>
    <t>St. Valentinsschule Ruhpolding, Priv. Förderzentrum, Förderschwerpunkt geist.Entwicklung</t>
  </si>
  <si>
    <t>2045 - St. Valentinsschule Ruhpolding, Priv. Förderzentrum, Förderschwerpunkt geist.Entwicklung</t>
  </si>
  <si>
    <t>2046</t>
  </si>
  <si>
    <t>2046 - Förderzentrum, Förderschwerpunkt geistige Entwicklung Unterhaching</t>
  </si>
  <si>
    <t>2048</t>
  </si>
  <si>
    <t>2048 - Kampenwand-Schule, Sonderpädagogisches Förderzentrum Prien a.Chiemsee</t>
  </si>
  <si>
    <t>2051</t>
  </si>
  <si>
    <t>Grundschule Garching a.d.Alz</t>
  </si>
  <si>
    <t>2051 - Grundschule Garching a.d.Alz</t>
  </si>
  <si>
    <t>2052</t>
  </si>
  <si>
    <t>2052 - Private Jules Verne Grundschule der Jules Verne Campus gemeinnützige GmbH in München</t>
  </si>
  <si>
    <t>2053</t>
  </si>
  <si>
    <t>2053 - Montessori-Schule Grassau, private Mittelschule der Montessori-Fördergemeinschaft Chiemgau e.V.</t>
  </si>
  <si>
    <t>2054</t>
  </si>
  <si>
    <t>2054 - Montessori-Schule Hausham, Priv. Volksschule (Grund- und Hauptschule)</t>
  </si>
  <si>
    <t>2055</t>
  </si>
  <si>
    <t>Isar-Mittelschule München</t>
  </si>
  <si>
    <t>2055 - Isar-Mittelschule München</t>
  </si>
  <si>
    <t>2056</t>
  </si>
  <si>
    <t>Montessori-Schule Inning a.Ammersee, Priv. Volksschule (Grund- und Hauptschule)</t>
  </si>
  <si>
    <t>2056 - Montessori-Schule Inning a.Ammersee, Priv. Volksschule (Grund- und Hauptschule)</t>
  </si>
  <si>
    <t>2057</t>
  </si>
  <si>
    <t>Private Volksschule Holzkirchen (Grundschule)</t>
  </si>
  <si>
    <t>2057 - Private Volksschule Holzkirchen (Grundschule)</t>
  </si>
  <si>
    <t>2058</t>
  </si>
  <si>
    <t>James Krüss-Grundschule Gilching</t>
  </si>
  <si>
    <t>2058 - James Krüss-Grundschule Gilching</t>
  </si>
  <si>
    <t>2059</t>
  </si>
  <si>
    <t>Grundschule Erding, am Ludwig-Simmet-Anger</t>
  </si>
  <si>
    <t>2059 - Grundschule Erding, am Ludwig-Simmet-Anger</t>
  </si>
  <si>
    <t>2060</t>
  </si>
  <si>
    <t>Grundschule Kirchweidach</t>
  </si>
  <si>
    <t>2060 - Grundschule Kirchweidach</t>
  </si>
  <si>
    <t>2061</t>
  </si>
  <si>
    <t>Grundschule München, Astrid-Lindgren-Straße 11</t>
  </si>
  <si>
    <t>2061 - Grundschule München, Astrid-Lindgren-Straße 11</t>
  </si>
  <si>
    <t>2062</t>
  </si>
  <si>
    <t>Montessori-Schule Dietramszell, private Mittelschule des Montessori-Trägerverein e.V.</t>
  </si>
  <si>
    <t>2062 - Montessori-Schule Dietramszell, private Mittelschule des Montessori-Trägerverein e.V.</t>
  </si>
  <si>
    <t>2063</t>
  </si>
  <si>
    <t>2063 - Priv. Montessori-Volksschule Pfaffenhofen a.d.Ilm, Grundschule d. Montessori Betreibergesellschaft</t>
  </si>
  <si>
    <t>2064</t>
  </si>
  <si>
    <t>Alfons-Peter-Grundschule Peiting</t>
  </si>
  <si>
    <t>2064 - Alfons-Peter-Grundschule Peiting</t>
  </si>
  <si>
    <t>2065</t>
  </si>
  <si>
    <t>Grundschule München, Markgrafenstraße 33</t>
  </si>
  <si>
    <t>2065 - Grundschule München, Markgrafenstraße 33</t>
  </si>
  <si>
    <t>2066</t>
  </si>
  <si>
    <t>Montessori-Schule Traunstein, Priv. Volksschule (Grund- und Hauptschule)</t>
  </si>
  <si>
    <t>2066 - Montessori-Schule Traunstein, Priv. Volksschule (Grund- und Hauptschule)</t>
  </si>
  <si>
    <t>2068</t>
  </si>
  <si>
    <t>2068 - Dorfschule Walchensee, private staatl. anerkannte Grundschule der Dorfleben Walchensee gGmbH</t>
  </si>
  <si>
    <t>2069</t>
  </si>
  <si>
    <t>2069 - Private Montessori-Volksschule Oberding - Aufkirchen (Grund- und Hauptschule)</t>
  </si>
  <si>
    <t>2070</t>
  </si>
  <si>
    <t>Grundschule München, Lincolnstraße 62</t>
  </si>
  <si>
    <t>2070 - Grundschule München, Lincolnstraße 62</t>
  </si>
  <si>
    <t>2071</t>
  </si>
  <si>
    <t>2071 - Erdkinderschule Lohkirchen, private Grund- und Hauptschule</t>
  </si>
  <si>
    <t>2072</t>
  </si>
  <si>
    <t>Grundschule Inning a.Holz</t>
  </si>
  <si>
    <t>2072 - Grundschule Inning a.Holz</t>
  </si>
  <si>
    <t>2073</t>
  </si>
  <si>
    <t>Grundschule Erlenau in Rosenheim</t>
  </si>
  <si>
    <t>2073 - Grundschule Erlenau in Rosenheim</t>
  </si>
  <si>
    <t>2074</t>
  </si>
  <si>
    <t>Grundschule München, Gertrud-Bäumer-Straße 19</t>
  </si>
  <si>
    <t>2074 - Grundschule München, Gertrud-Bäumer-Straße 19</t>
  </si>
  <si>
    <t>2075</t>
  </si>
  <si>
    <t>Grundschule Deisenhofen in Oberhaching</t>
  </si>
  <si>
    <t>2075 - Grundschule Deisenhofen in Oberhaching</t>
  </si>
  <si>
    <t>2076</t>
  </si>
  <si>
    <t>Grundschule Gachenbach</t>
  </si>
  <si>
    <t>2076 - Grundschule Gachenbach</t>
  </si>
  <si>
    <t>2077</t>
  </si>
  <si>
    <t>2077 - Priv. Bilinguale Deutsch-Italienische Grundschule Leonardo-da-Vinci d.BiDlBi e.V. München</t>
  </si>
  <si>
    <t>2078</t>
  </si>
  <si>
    <t>Grundschule Marzling</t>
  </si>
  <si>
    <t>2078 - Grundschule Marzling</t>
  </si>
  <si>
    <t>2079</t>
  </si>
  <si>
    <t>Grundschule München, Gerastraße 6</t>
  </si>
  <si>
    <t>2079 - Grundschule München, Gerastraße 6</t>
  </si>
  <si>
    <t>2080</t>
  </si>
  <si>
    <t>Grundschule München, Bäckerstraße 58</t>
  </si>
  <si>
    <t>2080 - Grundschule München, Bäckerstraße 58</t>
  </si>
  <si>
    <t>2081</t>
  </si>
  <si>
    <t>Johann-Andreas-Schmeller- Mittelschule Scheyern</t>
  </si>
  <si>
    <t>2081 - Johann-Andreas-Schmeller- Mittelschule Scheyern</t>
  </si>
  <si>
    <t>2082</t>
  </si>
  <si>
    <t>Grundschule Eching, an der Nelkenstraße</t>
  </si>
  <si>
    <t>2082 - Grundschule Eching, an der Nelkenstraße</t>
  </si>
  <si>
    <t>2083</t>
  </si>
  <si>
    <t>Mittelschule Lerchenfeld in Freising</t>
  </si>
  <si>
    <t>2083 - Mittelschule Lerchenfeld in Freising</t>
  </si>
  <si>
    <t>2084</t>
  </si>
  <si>
    <t>Grundschule München, Lehrer-Wirth-Straße 31</t>
  </si>
  <si>
    <t>2084 - Grundschule München, Lehrer-Wirth-Straße 31</t>
  </si>
  <si>
    <t>2086</t>
  </si>
  <si>
    <t>Grundschule München, Margarethe-Danzi-Straße 17</t>
  </si>
  <si>
    <t>2086 - Grundschule München, Margarethe-Danzi-Straße 17</t>
  </si>
  <si>
    <t>2087</t>
  </si>
  <si>
    <t>2087 - Priv. Immanuel-Volksschule (Grundsch.) München d .Fördervereins adventistischer Schulen Bayern e.V.</t>
  </si>
  <si>
    <t>2088</t>
  </si>
  <si>
    <t>2088 - Priv. Montessori-Volksschule Hohenbrunn (Mittelschule)</t>
  </si>
  <si>
    <t>2089</t>
  </si>
  <si>
    <t>Grundschule Hepberg</t>
  </si>
  <si>
    <t>2089 - Grundschule Hepberg</t>
  </si>
  <si>
    <t>2090</t>
  </si>
  <si>
    <t>James-Loeb-Grundschule Murnau a. Staffelsee</t>
  </si>
  <si>
    <t>2090 - James-Loeb-Grundschule Murnau a. Staffelsee</t>
  </si>
  <si>
    <t>2091</t>
  </si>
  <si>
    <t>Japanische Internationale Schule München, Private Volksschule (Grund- und Hauptschule)</t>
  </si>
  <si>
    <t>2091 - Japanische Internationale Schule München, Private Volksschule (Grund- und Hauptschule)</t>
  </si>
  <si>
    <t>2092</t>
  </si>
  <si>
    <t>2092 - Pythagoras-Schule, Priv. staatl. gen. Volksschule (GS u. THS I) der Republik Griechenland, München</t>
  </si>
  <si>
    <t>2093</t>
  </si>
  <si>
    <t>Grundschule München, An der Schäferwiese 5</t>
  </si>
  <si>
    <t>2093 - Grundschule München, An der Schäferwiese 5</t>
  </si>
  <si>
    <t>2094</t>
  </si>
  <si>
    <t>Grundschule Huglfing</t>
  </si>
  <si>
    <t>2094 - Grundschule Huglfing</t>
  </si>
  <si>
    <t>2095</t>
  </si>
  <si>
    <t>Grundschule München, Helmholtzstraße 6</t>
  </si>
  <si>
    <t>2095 - Grundschule München, Helmholtzstraße 6</t>
  </si>
  <si>
    <t>2097</t>
  </si>
  <si>
    <t>Private Montessori Volksschule Starnberg (Grund- und Hauptschule)</t>
  </si>
  <si>
    <t>2097 - Private Montessori Volksschule Starnberg (Grund- und Hauptschule)</t>
  </si>
  <si>
    <t>2098</t>
  </si>
  <si>
    <t>Grundschule München, Fritz-Lutz-Straße 24</t>
  </si>
  <si>
    <t>2098 - Grundschule München, Fritz-Lutz-Straße 24</t>
  </si>
  <si>
    <t>2099</t>
  </si>
  <si>
    <t>Montessori-Schule Kösching, private Grundschule</t>
  </si>
  <si>
    <t>2099 - Montessori-Schule Kösching, private Grundschule</t>
  </si>
  <si>
    <t>2100</t>
  </si>
  <si>
    <t>Grundschule Ingolstadt, Auf der Schanz</t>
  </si>
  <si>
    <t>2100 - Grundschule Ingolstadt, Auf der Schanz</t>
  </si>
  <si>
    <t>2101</t>
  </si>
  <si>
    <t>Mittelschule Ingolstadt, Auf der Schanz</t>
  </si>
  <si>
    <t>2101 - Mittelschule Ingolstadt, Auf der Schanz</t>
  </si>
  <si>
    <t>2102</t>
  </si>
  <si>
    <t>Grundschule Gotthold-Ephraim-Lessing, Ingolstadt</t>
  </si>
  <si>
    <t>2102 - Grundschule Gotthold-Ephraim-Lessing, Ingolstadt</t>
  </si>
  <si>
    <t>2103</t>
  </si>
  <si>
    <t>Gotthold-Ephraim-Lessing- Mittelschule Ingolstadt</t>
  </si>
  <si>
    <t>2103 - Gotthold-Ephraim-Lessing- Mittelschule Ingolstadt</t>
  </si>
  <si>
    <t>2104</t>
  </si>
  <si>
    <t>Grundschule Ingolstadt, an der Münchener Straße</t>
  </si>
  <si>
    <t>2104 - Grundschule Ingolstadt, an der Münchener Straße</t>
  </si>
  <si>
    <t>2105</t>
  </si>
  <si>
    <t>Gebrüder-Asam-Mittelschule Ingolstadt</t>
  </si>
  <si>
    <t>2105 - Gebrüder-Asam-Mittelschule Ingolstadt</t>
  </si>
  <si>
    <t>2106</t>
  </si>
  <si>
    <t>Grundschule Ingolstadt, an der Pestalozzistraße</t>
  </si>
  <si>
    <t>2106 - Grundschule Ingolstadt, an der Pestalozzistraße</t>
  </si>
  <si>
    <t>2107</t>
  </si>
  <si>
    <t>Mittelschule Ingolstadt, an der Pestalozzistraße</t>
  </si>
  <si>
    <t>2107 - Mittelschule Ingolstadt, an der Pestalozzistraße</t>
  </si>
  <si>
    <t>2108</t>
  </si>
  <si>
    <t>Wilhelm-Ernst-Grundschule Ingolstadt</t>
  </si>
  <si>
    <t>2108 - Wilhelm-Ernst-Grundschule Ingolstadt</t>
  </si>
  <si>
    <t>2110</t>
  </si>
  <si>
    <t>Christoph-Kolumbus-Grundschule Ingolstadt</t>
  </si>
  <si>
    <t>2110 - Christoph-Kolumbus-Grundschule Ingolstadt</t>
  </si>
  <si>
    <t>2111</t>
  </si>
  <si>
    <t>Montessori-Schule Kaufering, private Volksschule (Grund- und Hauptschule)</t>
  </si>
  <si>
    <t>2111 - Montessori-Schule Kaufering, private Volksschule (Grund- und Hauptschule)</t>
  </si>
  <si>
    <t>2112</t>
  </si>
  <si>
    <t>Sir-William-Herschel-Mittelschule Ingolstadt</t>
  </si>
  <si>
    <t>2112 - Sir-William-Herschel-Mittelschule Ingolstadt</t>
  </si>
  <si>
    <t>2113</t>
  </si>
  <si>
    <t>Grundschule Ingolstadt-Etting</t>
  </si>
  <si>
    <t>2113 - Grundschule Ingolstadt-Etting</t>
  </si>
  <si>
    <t>2114</t>
  </si>
  <si>
    <t>Mittelschule Ingolstadt-Friedrichshofen</t>
  </si>
  <si>
    <t>2114 - Mittelschule Ingolstadt-Friedrichshofen</t>
  </si>
  <si>
    <t>2115</t>
  </si>
  <si>
    <t>Grundschule Ingolstadt-Gerolfing</t>
  </si>
  <si>
    <t>2115 - Grundschule Ingolstadt-Gerolfing</t>
  </si>
  <si>
    <t>2116</t>
  </si>
  <si>
    <t>Grundschule Ingolstadt-Haunwöhr</t>
  </si>
  <si>
    <t>2116 - Grundschule Ingolstadt-Haunwöhr</t>
  </si>
  <si>
    <t>2117</t>
  </si>
  <si>
    <t>Grundschule Ingolstadt-Irgertsheim</t>
  </si>
  <si>
    <t>2117 - Grundschule Ingolstadt-Irgertsheim</t>
  </si>
  <si>
    <t>2118</t>
  </si>
  <si>
    <t>Grundschule Ingolstadt-Mailing</t>
  </si>
  <si>
    <t>2118 - Grundschule Ingolstadt-Mailing</t>
  </si>
  <si>
    <t>2119</t>
  </si>
  <si>
    <t>Mittelschule Ingolstadt-Oberhaunstadt</t>
  </si>
  <si>
    <t>2119 - Mittelschule Ingolstadt-Oberhaunstadt</t>
  </si>
  <si>
    <t>2120</t>
  </si>
  <si>
    <t>Grundschule Ingolstadt-Ringsee</t>
  </si>
  <si>
    <t>2120 - Grundschule Ingolstadt-Ringsee</t>
  </si>
  <si>
    <t>2121</t>
  </si>
  <si>
    <t>Grundschule Ingolstadt-Unsernherrn</t>
  </si>
  <si>
    <t>2121 - Grundschule Ingolstadt-Unsernherrn</t>
  </si>
  <si>
    <t>2122</t>
  </si>
  <si>
    <t>Grundschule Ingolstadt-Zuchering</t>
  </si>
  <si>
    <t>2122 - Grundschule Ingolstadt-Zuchering</t>
  </si>
  <si>
    <t>2123</t>
  </si>
  <si>
    <t>2123 - Private Montessorischule Ingolstadt, staatlich genehmigte Grund- und Hauptschule</t>
  </si>
  <si>
    <t>2124</t>
  </si>
  <si>
    <t>Silva-Grundschule Kirchheim</t>
  </si>
  <si>
    <t>2124 - Silva-Grundschule Kirchheim</t>
  </si>
  <si>
    <t>2125</t>
  </si>
  <si>
    <t>Mittelschule Rosenheim, Am Luitpoldpark</t>
  </si>
  <si>
    <t>2125 - Mittelschule Rosenheim, Am Luitpoldpark</t>
  </si>
  <si>
    <t>2126</t>
  </si>
  <si>
    <t>Lukas-Schule München, Private evangelische Mittelschule der Lukas-Schulen gGmbH</t>
  </si>
  <si>
    <t>2126 - Lukas-Schule München, Private evangelische Mittelschule der Lukas-Schulen gGmbH</t>
  </si>
  <si>
    <t>2127</t>
  </si>
  <si>
    <t>Grundschule München, Agilolfingerplatz 1</t>
  </si>
  <si>
    <t>2127 - Grundschule München, Agilolfingerplatz 1</t>
  </si>
  <si>
    <t>2128</t>
  </si>
  <si>
    <t>Mittelschule München, Albert-Schweitzer-Straße 59</t>
  </si>
  <si>
    <t>2128 - Mittelschule München, Albert-Schweitzer-Straße 59</t>
  </si>
  <si>
    <t>2129</t>
  </si>
  <si>
    <t>Grundschule München, Alfonsstraße 8</t>
  </si>
  <si>
    <t>2129 - Grundschule München, Alfonsstraße 8</t>
  </si>
  <si>
    <t>2130</t>
  </si>
  <si>
    <t>Mittelschule München, Alfonsstraße 8</t>
  </si>
  <si>
    <t>2130 - Mittelschule München, Alfonsstraße 8</t>
  </si>
  <si>
    <t>2131</t>
  </si>
  <si>
    <t>2131 - Grundschule München, am Amphionpark, Welzenbachstraße 12</t>
  </si>
  <si>
    <t>2132</t>
  </si>
  <si>
    <t>Carl-Orff-Grundschule Dießen a.Ammersee</t>
  </si>
  <si>
    <t>2132 - Carl-Orff-Grundschule Dießen a.Ammersee</t>
  </si>
  <si>
    <t>2133</t>
  </si>
  <si>
    <t>Grundschule München, Bad-Soden-Straße 27</t>
  </si>
  <si>
    <t>2133 - Grundschule München, Bad-Soden-Straße 27</t>
  </si>
  <si>
    <t>2134</t>
  </si>
  <si>
    <t>Grundschule München, Balanstraße 153</t>
  </si>
  <si>
    <t>2134 - Grundschule München, Balanstraße 153</t>
  </si>
  <si>
    <t>2135</t>
  </si>
  <si>
    <t>Mittelschule München, Cincinnatistraße 63</t>
  </si>
  <si>
    <t>2135 - Mittelschule München, Cincinnatistraße 63</t>
  </si>
  <si>
    <t>2136</t>
  </si>
  <si>
    <t>2136 - Grundschule München, am Bayernplatz, Hiltenspergerstraße 72</t>
  </si>
  <si>
    <t>2138</t>
  </si>
  <si>
    <t>Grundschule München, Bazeillesstraße 8</t>
  </si>
  <si>
    <t>2138 - Grundschule München, Bazeillesstraße 8</t>
  </si>
  <si>
    <t>2139</t>
  </si>
  <si>
    <t>Grundschule München, Berg-am-Laim-Straße 142</t>
  </si>
  <si>
    <t>2139 - Grundschule München, Berg-am-Laim-Straße 142</t>
  </si>
  <si>
    <t>2140</t>
  </si>
  <si>
    <t>Grundschule München, Bergmannstraße 36</t>
  </si>
  <si>
    <t>2140 - Grundschule München, Bergmannstraße 36</t>
  </si>
  <si>
    <t>2141</t>
  </si>
  <si>
    <t>Grundschule München, Bernaysstraße 35</t>
  </si>
  <si>
    <t>2141 - Grundschule München, Bernaysstraße 35</t>
  </si>
  <si>
    <t>2142</t>
  </si>
  <si>
    <t>Mittelschule München, Bernaysstraße 35</t>
  </si>
  <si>
    <t>2142 - Mittelschule München, Bernaysstraße 35</t>
  </si>
  <si>
    <t>2143</t>
  </si>
  <si>
    <t>Grundschule München, Berner Str. 6</t>
  </si>
  <si>
    <t>2143 - Grundschule München, Berner Str. 6</t>
  </si>
  <si>
    <t>2144</t>
  </si>
  <si>
    <t>Sokrates-Schule, Priv. Volksschule der Republik Griechenland, München, an der Zamdorfer Straße</t>
  </si>
  <si>
    <t>2144 - Sokrates-Schule, Priv. Volksschule der Republik Griechenland, München, an der Zamdorfer Straße</t>
  </si>
  <si>
    <t>2145</t>
  </si>
  <si>
    <t>Grundschule München, Blumenauer Straße 11</t>
  </si>
  <si>
    <t>2145 - Grundschule München, Blumenauer Straße 11</t>
  </si>
  <si>
    <t>2146</t>
  </si>
  <si>
    <t>Mittelschule München, Blumenauer Straße 11</t>
  </si>
  <si>
    <t>2146 - Mittelschule München, Blumenauer Straße 11</t>
  </si>
  <si>
    <t>2147</t>
  </si>
  <si>
    <t>2147 - Musisch-Aktive Montessori-Schule Bad Tölz, priv. Volksschule (Grund- und Hauptschule)</t>
  </si>
  <si>
    <t>2148</t>
  </si>
  <si>
    <t>Grundschule München, Boschetsrieder Straße 35</t>
  </si>
  <si>
    <t>2148 - Grundschule München, Boschetsrieder Straße 35</t>
  </si>
  <si>
    <t>2149</t>
  </si>
  <si>
    <t>Grundschule München, Camerloherstraße 110</t>
  </si>
  <si>
    <t>2149 - Grundschule München, Camerloherstraße 110</t>
  </si>
  <si>
    <t>2150</t>
  </si>
  <si>
    <t>Grundschule München, Canisiusplatz 2</t>
  </si>
  <si>
    <t>2150 - Grundschule München, Canisiusplatz 2</t>
  </si>
  <si>
    <t>2151</t>
  </si>
  <si>
    <t>Grundschule München, Dachauer Straße 98</t>
  </si>
  <si>
    <t>2151 - Grundschule München, Dachauer Straße 98</t>
  </si>
  <si>
    <t>2152</t>
  </si>
  <si>
    <t>Grundschule München, Dom-Pedro-Platz 2</t>
  </si>
  <si>
    <t>2152 - Grundschule München, Dom-Pedro-Platz 2</t>
  </si>
  <si>
    <t>2153</t>
  </si>
  <si>
    <t>2153 - Montessori-Schule Eichstätt, private Mittelschule des Montessori-Eichstätt e.V.</t>
  </si>
  <si>
    <t>2154</t>
  </si>
  <si>
    <t>Grundschule München, Droste-Hülshoff-Straße 9</t>
  </si>
  <si>
    <t>2154 - Grundschule München, Droste-Hülshoff-Straße 9</t>
  </si>
  <si>
    <t>2155</t>
  </si>
  <si>
    <t>2155 - Mittelschule München, am Echardinger Grünstreifen, Innsbrucker Ring 75</t>
  </si>
  <si>
    <t>2156</t>
  </si>
  <si>
    <t>Grundschule München, Eduard-Spranger-Straße 15 b</t>
  </si>
  <si>
    <t>2156 - Grundschule München, Eduard-Spranger-Straße 15 b</t>
  </si>
  <si>
    <t>2157</t>
  </si>
  <si>
    <t>Mittelschule München, Eduard-Spranger-Straße 17</t>
  </si>
  <si>
    <t>2157 - Mittelschule München, Eduard-Spranger-Straße 17</t>
  </si>
  <si>
    <t>2158</t>
  </si>
  <si>
    <t>Grundschule München, Ernst-Reuter-Straße 4</t>
  </si>
  <si>
    <t>2158 - Grundschule München, Ernst-Reuter-Straße 4</t>
  </si>
  <si>
    <t>2159</t>
  </si>
  <si>
    <t>Grundschule München, Pfarrer-Grimm-Straße 1</t>
  </si>
  <si>
    <t>2159 - Grundschule München, Pfarrer-Grimm-Straße 1</t>
  </si>
  <si>
    <t>2160</t>
  </si>
  <si>
    <t>Grundschule München, Eversbuschstraße 182</t>
  </si>
  <si>
    <t>2160 - Grundschule München, Eversbuschstraße 182</t>
  </si>
  <si>
    <t>2161</t>
  </si>
  <si>
    <t>Grundschule München, Farinellistraße 7</t>
  </si>
  <si>
    <t>2161 - Grundschule München, Farinellistraße 7</t>
  </si>
  <si>
    <t>2162</t>
  </si>
  <si>
    <t>Grundschule München, Feldbergstraße 85</t>
  </si>
  <si>
    <t>2162 - Grundschule München, Feldbergstraße 85</t>
  </si>
  <si>
    <t>2163</t>
  </si>
  <si>
    <t>Mittelschule München, Feldbergstraße 85</t>
  </si>
  <si>
    <t>2163 - Mittelschule München, Feldbergstraße 85</t>
  </si>
  <si>
    <t>2164</t>
  </si>
  <si>
    <t>Grundschule München, Feldmochinger Straße 251</t>
  </si>
  <si>
    <t>2164 - Grundschule München, Feldmochinger Straße 251</t>
  </si>
  <si>
    <t>2165</t>
  </si>
  <si>
    <t>Grundschule München, Flurstraße 4</t>
  </si>
  <si>
    <t>2165 - Grundschule München, Flurstraße 4</t>
  </si>
  <si>
    <t>2166</t>
  </si>
  <si>
    <t>Grundschule München, Forellenstraße 5</t>
  </si>
  <si>
    <t>2166 - Grundschule München, Forellenstraße 5</t>
  </si>
  <si>
    <t>2167</t>
  </si>
  <si>
    <t>Grundschule München, Forstenrieder Allee 175</t>
  </si>
  <si>
    <t>2167 - Grundschule München, Forstenrieder Allee 175</t>
  </si>
  <si>
    <t>2168</t>
  </si>
  <si>
    <t>Mittelschule München, Franz-Nißl-Straße 55</t>
  </si>
  <si>
    <t>2168 - Mittelschule München, Franz-Nißl-Straße 55</t>
  </si>
  <si>
    <t>2169</t>
  </si>
  <si>
    <t>Grundschule München, Gärtnerplatz</t>
  </si>
  <si>
    <t>2169 - Grundschule München, Gärtnerplatz</t>
  </si>
  <si>
    <t>2170</t>
  </si>
  <si>
    <t>Grundschule München, Fröttmaninger Straße 21</t>
  </si>
  <si>
    <t>2170 - Grundschule München, Fröttmaninger Straße 21</t>
  </si>
  <si>
    <t>2171</t>
  </si>
  <si>
    <t>Grundschule München, Fromundstraße 5</t>
  </si>
  <si>
    <t>2171 - Grundschule München, Fromundstraße 5</t>
  </si>
  <si>
    <t>2172</t>
  </si>
  <si>
    <t>Mittelschule München, Fromundstraße 5</t>
  </si>
  <si>
    <t>2172 - Mittelschule München, Fromundstraße 5</t>
  </si>
  <si>
    <t>2173</t>
  </si>
  <si>
    <t>Grundschule München, Führichstraße 53</t>
  </si>
  <si>
    <t>2173 - Grundschule München, Führichstraße 53</t>
  </si>
  <si>
    <t>2174</t>
  </si>
  <si>
    <t>Montessori-Schule Biberkor private Grund- und Hauptschule, Berg-Höhenrain</t>
  </si>
  <si>
    <t>2174 - Montessori-Schule Biberkor private Grund- und Hauptschule, Berg-Höhenrain</t>
  </si>
  <si>
    <t>2175</t>
  </si>
  <si>
    <t>Mittelschule München, Führichstraße 53</t>
  </si>
  <si>
    <t>2175 - Mittelschule München, Führichstraße 53</t>
  </si>
  <si>
    <t>2176</t>
  </si>
  <si>
    <t>Grundschule München, Fürstenrieder Straße 30</t>
  </si>
  <si>
    <t>2176 - Grundschule München, Fürstenrieder Straße 30</t>
  </si>
  <si>
    <t>2177</t>
  </si>
  <si>
    <t>Mittelschule München, Fürstenrieder Straße 30</t>
  </si>
  <si>
    <t>2177 - Mittelschule München, Fürstenrieder Straße 30</t>
  </si>
  <si>
    <t>2178</t>
  </si>
  <si>
    <t>Grundschule München, Gänselieselstraße 33</t>
  </si>
  <si>
    <t>2178 - Grundschule München, Gänselieselstraße 33</t>
  </si>
  <si>
    <t>2179</t>
  </si>
  <si>
    <t>Grundschule München, Gebelestraße 2</t>
  </si>
  <si>
    <t>2179 - Grundschule München, Gebelestraße 2</t>
  </si>
  <si>
    <t>2180</t>
  </si>
  <si>
    <t>Grundschule München, Gotzinger Platz 1</t>
  </si>
  <si>
    <t>2180 - Grundschule München, Gotzinger Platz 1</t>
  </si>
  <si>
    <t>2181</t>
  </si>
  <si>
    <t>Mittelschule München, Gotzinger Platz 1</t>
  </si>
  <si>
    <t>2181 - Mittelschule München, Gotzinger Platz 1</t>
  </si>
  <si>
    <t>2182</t>
  </si>
  <si>
    <t>Grundschule München, Gotzmannstraße 19</t>
  </si>
  <si>
    <t>2182 - Grundschule München, Gotzmannstraße 19</t>
  </si>
  <si>
    <t>2183</t>
  </si>
  <si>
    <t>Grundschule München, Grafinger Straße 71</t>
  </si>
  <si>
    <t>2183 - Grundschule München, Grafinger Straße 71</t>
  </si>
  <si>
    <t>2184</t>
  </si>
  <si>
    <t>Grundschule München, Grandlstraße 5</t>
  </si>
  <si>
    <t>2184 - Grundschule München, Grandlstraße 5</t>
  </si>
  <si>
    <t>2185</t>
  </si>
  <si>
    <t>Grundschule Penzberg, an der Birkenstraße</t>
  </si>
  <si>
    <t>2185 - Grundschule Penzberg, an der Birkenstraße</t>
  </si>
  <si>
    <t>2186</t>
  </si>
  <si>
    <t>Grundschule München, Großhaderner Straße 50</t>
  </si>
  <si>
    <t>2186 - Grundschule München, Großhaderner Straße 50</t>
  </si>
  <si>
    <t>2187</t>
  </si>
  <si>
    <t>Grundschule München, Guldeinstraße 27</t>
  </si>
  <si>
    <t>2187 - Grundschule München, Guldeinstraße 27</t>
  </si>
  <si>
    <t>2188</t>
  </si>
  <si>
    <t>Grundschule München, Haimhauserstraße 23</t>
  </si>
  <si>
    <t>2188 - Grundschule München, Haimhauserstraße 23</t>
  </si>
  <si>
    <t>2189</t>
  </si>
  <si>
    <t>Grundschule München, Haldenbergerstraße 27</t>
  </si>
  <si>
    <t>2189 - Grundschule München, Haldenbergerstraße 27</t>
  </si>
  <si>
    <t>2190</t>
  </si>
  <si>
    <t>Mittelschule München, Haldenbergerstraße 27</t>
  </si>
  <si>
    <t>2190 - Mittelschule München, Haldenbergerstraße 27</t>
  </si>
  <si>
    <t>2191</t>
  </si>
  <si>
    <t>Montessori-Schule Penzberg, Private Volksschule (Grund- und Hauptschule)</t>
  </si>
  <si>
    <t>2191 - Montessori-Schule Penzberg, Private Volksschule (Grund- und Hauptschule)</t>
  </si>
  <si>
    <t>2192</t>
  </si>
  <si>
    <t>Grundschule München, Herrnstraße 21</t>
  </si>
  <si>
    <t>2192 - Grundschule München, Herrnstraße 21</t>
  </si>
  <si>
    <t>2193</t>
  </si>
  <si>
    <t>Grundschule München, Herterichstraße 41</t>
  </si>
  <si>
    <t>2193 - Grundschule München, Herterichstraße 41</t>
  </si>
  <si>
    <t>2194</t>
  </si>
  <si>
    <t>Grundschule München, Fernpaßstraße 41</t>
  </si>
  <si>
    <t>2194 - Grundschule München, Fernpaßstraße 41</t>
  </si>
  <si>
    <t>2195</t>
  </si>
  <si>
    <t>Mittelschule München, Fernpaßstraße 41</t>
  </si>
  <si>
    <t>2195 - Mittelschule München, Fernpaßstraße 41</t>
  </si>
  <si>
    <t>2196</t>
  </si>
  <si>
    <t>Grundschule München, Hirschbergstraße 33</t>
  </si>
  <si>
    <t>2196 - Grundschule München, Hirschbergstraße 33</t>
  </si>
  <si>
    <t>2197</t>
  </si>
  <si>
    <t>Grundschule München, Hochstraße 31</t>
  </si>
  <si>
    <t>2197 - Grundschule München, Hochstraße 31</t>
  </si>
  <si>
    <t>2198</t>
  </si>
  <si>
    <t>Grundschule München, Hugo-Wolf-Straße 70</t>
  </si>
  <si>
    <t>2198 - Grundschule München, Hugo-Wolf-Straße 70</t>
  </si>
  <si>
    <t>2199</t>
  </si>
  <si>
    <t>Grundschule Dorfen, am Mühlanger</t>
  </si>
  <si>
    <t>2199 - Grundschule Dorfen, am Mühlanger</t>
  </si>
  <si>
    <t>2200</t>
  </si>
  <si>
    <t>Grundschule München, Ichostraße 2</t>
  </si>
  <si>
    <t>2200 - Grundschule München, Ichostraße 2</t>
  </si>
  <si>
    <t>2201</t>
  </si>
  <si>
    <t>Mittelschule München, Ichostraße 2</t>
  </si>
  <si>
    <t>2201 - Mittelschule München, Ichostraße 2</t>
  </si>
  <si>
    <t>2202</t>
  </si>
  <si>
    <t>Grundschule München, Implerstraße 35</t>
  </si>
  <si>
    <t>2202 - Grundschule München, Implerstraße 35</t>
  </si>
  <si>
    <t>2203</t>
  </si>
  <si>
    <t>Mittelschule München, Implerstraße 35</t>
  </si>
  <si>
    <t>2203 - Mittelschule München, Implerstraße 35</t>
  </si>
  <si>
    <t>2204</t>
  </si>
  <si>
    <t>Grundschule München, Peslmüllerstraße 8</t>
  </si>
  <si>
    <t>2204 - Grundschule München, Peslmüllerstraße 8</t>
  </si>
  <si>
    <t>2205</t>
  </si>
  <si>
    <t>Mittelschule München, Inzeller Weg 4</t>
  </si>
  <si>
    <t>2205 - Mittelschule München, Inzeller Weg 4</t>
  </si>
  <si>
    <t>2206</t>
  </si>
  <si>
    <t>Grundschule München, Ittlingerstraße 36</t>
  </si>
  <si>
    <t>2206 - Grundschule München, Ittlingerstraße 36</t>
  </si>
  <si>
    <t>2207</t>
  </si>
  <si>
    <t>Grundschule München, Karl-Marx-Ring 63</t>
  </si>
  <si>
    <t>2207 - Grundschule München, Karl-Marx-Ring 63</t>
  </si>
  <si>
    <t>2208</t>
  </si>
  <si>
    <t>Grundschule München, Kirchenstraße 11</t>
  </si>
  <si>
    <t>2208 - Grundschule München, Kirchenstraße 11</t>
  </si>
  <si>
    <t>2209</t>
  </si>
  <si>
    <t>Grundschule München, Klenzestraße 48</t>
  </si>
  <si>
    <t>2209 - Grundschule München, Klenzestraße 48</t>
  </si>
  <si>
    <t>2210</t>
  </si>
  <si>
    <t>Grundschule München, Knappertsbuschstraße 43</t>
  </si>
  <si>
    <t>2210 - Grundschule München, Knappertsbuschstraße 43</t>
  </si>
  <si>
    <t>2211</t>
  </si>
  <si>
    <t>Mittelschule München, Knappertsbuschstraße 43</t>
  </si>
  <si>
    <t>2211 - Mittelschule München, Knappertsbuschstraße 43</t>
  </si>
  <si>
    <t>2212</t>
  </si>
  <si>
    <t>Grundschule München, Königswieser Straße 7</t>
  </si>
  <si>
    <t>2212 - Grundschule München, Königswieser Straße 7</t>
  </si>
  <si>
    <t>2213</t>
  </si>
  <si>
    <t>Grundschule München, Konrad-Celtis-Straße 44</t>
  </si>
  <si>
    <t>2213 - Grundschule München, Konrad-Celtis-Straße 44</t>
  </si>
  <si>
    <t>2214</t>
  </si>
  <si>
    <t>Grundschule München, Lehrer-Götz-Weg 21</t>
  </si>
  <si>
    <t>2214 - Grundschule München, Lehrer-Götz-Weg 21</t>
  </si>
  <si>
    <t>2215</t>
  </si>
  <si>
    <t>Grundschule München, Hildegard-von-Bingen-Anger 4</t>
  </si>
  <si>
    <t>2215 - Grundschule München, Hildegard-von-Bingen-Anger 4</t>
  </si>
  <si>
    <t>2216</t>
  </si>
  <si>
    <t>Grundschule München, Jenaer Straße 3</t>
  </si>
  <si>
    <t>2216 - Grundschule München, Jenaer Straße 3</t>
  </si>
  <si>
    <t>2217</t>
  </si>
  <si>
    <t>Grundschule München, Gilmstraße 46</t>
  </si>
  <si>
    <t>2217 - Grundschule München, Gilmstraße 46</t>
  </si>
  <si>
    <t>2218</t>
  </si>
  <si>
    <t>Mittelschule München, Leipziger Straße 7</t>
  </si>
  <si>
    <t>2218 - Mittelschule München, Leipziger Straße 7</t>
  </si>
  <si>
    <t>2219</t>
  </si>
  <si>
    <t>Grundschule München, Lerchenauer Straße 322</t>
  </si>
  <si>
    <t>2219 - Grundschule München, Lerchenauer Straße 322</t>
  </si>
  <si>
    <t>2220</t>
  </si>
  <si>
    <t>Grundschule München, Limesstraße 38</t>
  </si>
  <si>
    <t>2220 - Grundschule München, Limesstraße 38</t>
  </si>
  <si>
    <t>2221</t>
  </si>
  <si>
    <t>2221 - Private Maria-Montessori- Volksschule München (Grund- und Hauptschule)</t>
  </si>
  <si>
    <t>2222</t>
  </si>
  <si>
    <t>Grundschule München, Manzostraße 79</t>
  </si>
  <si>
    <t>2222 - Grundschule München, Manzostraße 79</t>
  </si>
  <si>
    <t>2223</t>
  </si>
  <si>
    <t>Grundschule München, Mariahilfplatz 18</t>
  </si>
  <si>
    <t>2223 - Grundschule München, Mariahilfplatz 18</t>
  </si>
  <si>
    <t>2224</t>
  </si>
  <si>
    <t>Grundschule München, Maria-Ward-Straße 1</t>
  </si>
  <si>
    <t>2224 - Grundschule München, Maria-Ward-Straße 1</t>
  </si>
  <si>
    <t>2225</t>
  </si>
  <si>
    <t>Grundschule München, Blutenburgstraße 3</t>
  </si>
  <si>
    <t>2225 - Grundschule München, Blutenburgstraße 3</t>
  </si>
  <si>
    <t>2226</t>
  </si>
  <si>
    <t>Grundschule München, Max-Kolmsperger-Straße 6</t>
  </si>
  <si>
    <t>2226 - Grundschule München, Max-Kolmsperger-Straße 6</t>
  </si>
  <si>
    <t>2227</t>
  </si>
  <si>
    <t>Grundschule München, Oberföhringer Straße 224</t>
  </si>
  <si>
    <t>2227 - Grundschule München, Oberföhringer Straße 224</t>
  </si>
  <si>
    <t>2228</t>
  </si>
  <si>
    <t>Grundschule München, Oselstraße 21</t>
  </si>
  <si>
    <t>2228 - Grundschule München, Oselstraße 21</t>
  </si>
  <si>
    <t>2229</t>
  </si>
  <si>
    <t>Grundschule München, Ostpreußenstraße 88</t>
  </si>
  <si>
    <t>2229 - Grundschule München, Ostpreußenstraße 88</t>
  </si>
  <si>
    <t>2230</t>
  </si>
  <si>
    <t>Grundschule München, Paulckestraße 10</t>
  </si>
  <si>
    <t>2230 - Grundschule München, Paulckestraße 10</t>
  </si>
  <si>
    <t>2231</t>
  </si>
  <si>
    <t>Mittelschule München, Perlacher Straße 114</t>
  </si>
  <si>
    <t>2231 - Mittelschule München, Perlacher Straße 114</t>
  </si>
  <si>
    <t>2232</t>
  </si>
  <si>
    <t>2232 - Bilinguale Grundschule Phorms München, Ersatzsch. in freier Trägerschaft d.Phorms Bavaria gGmbH</t>
  </si>
  <si>
    <t>2233</t>
  </si>
  <si>
    <t>Mittelschule München, Lehrer-Wirth-Straße 31</t>
  </si>
  <si>
    <t>2233 - Mittelschule München, Lehrer-Wirth-Straße 31</t>
  </si>
  <si>
    <t>2234</t>
  </si>
  <si>
    <t>Grundschule München, Pfanzeltplatz 10</t>
  </si>
  <si>
    <t>2234 - Grundschule München, Pfanzeltplatz 10</t>
  </si>
  <si>
    <t>2235</t>
  </si>
  <si>
    <t>Grundschule München, Plinganserstraße 28</t>
  </si>
  <si>
    <t>2235 - Grundschule München, Plinganserstraße 28</t>
  </si>
  <si>
    <t>2236</t>
  </si>
  <si>
    <t>Grundschule München, Regina-Ullmann-Straße 6</t>
  </si>
  <si>
    <t>2236 - Grundschule München, Regina-Ullmann-Straße 6</t>
  </si>
  <si>
    <t>2237</t>
  </si>
  <si>
    <t>Grundschule München, Ravensburger Ring 37</t>
  </si>
  <si>
    <t>2237 - Grundschule München, Ravensburger Ring 37</t>
  </si>
  <si>
    <t>2238</t>
  </si>
  <si>
    <t>Mittelschule München, Reichenaustraße 3</t>
  </si>
  <si>
    <t>2238 - Mittelschule München, Reichenaustraße 3</t>
  </si>
  <si>
    <t>2239</t>
  </si>
  <si>
    <t>Mittelschule München, Ridlerstraße 26</t>
  </si>
  <si>
    <t>2239 - Mittelschule München, Ridlerstraße 26</t>
  </si>
  <si>
    <t>2240</t>
  </si>
  <si>
    <t>Grundschule München, Rotbuchenstraße 81</t>
  </si>
  <si>
    <t>2240 - Grundschule München, Rotbuchenstraße 81</t>
  </si>
  <si>
    <t>2242</t>
  </si>
  <si>
    <t>Grundschule München, Rothpletzstraße 40</t>
  </si>
  <si>
    <t>2242 - Grundschule München, Rothpletzstraße 40</t>
  </si>
  <si>
    <t>2243</t>
  </si>
  <si>
    <t>Grundschule München, Sambergerstraße 14</t>
  </si>
  <si>
    <t>2243 - Grundschule München, Sambergerstraße 14</t>
  </si>
  <si>
    <t>2244</t>
  </si>
  <si>
    <t>Grundschule München, Sankt-Anna-Straße 22</t>
  </si>
  <si>
    <t>2244 - Grundschule München, Sankt-Anna-Straße 22</t>
  </si>
  <si>
    <t>2245</t>
  </si>
  <si>
    <t>Grundschule München, Sankt-Martin-Straße 30</t>
  </si>
  <si>
    <t>2245 - Grundschule München, Sankt-Martin-Straße 30</t>
  </si>
  <si>
    <t>2246</t>
  </si>
  <si>
    <t>Grundschule München, Schererplatz 3</t>
  </si>
  <si>
    <t>2246 - Grundschule München, Schererplatz 3</t>
  </si>
  <si>
    <t>2247</t>
  </si>
  <si>
    <t>Mittelschule München, Peslmüllerstraße 8</t>
  </si>
  <si>
    <t>2247 - Mittelschule München, Peslmüllerstraße 8</t>
  </si>
  <si>
    <t>2248</t>
  </si>
  <si>
    <t>Grundschule München, Hanselmannstraße 45</t>
  </si>
  <si>
    <t>2248 - Grundschule München, Hanselmannstraße 45</t>
  </si>
  <si>
    <t>2250</t>
  </si>
  <si>
    <t>Mittelschule München, Schleißheimer Straße 275</t>
  </si>
  <si>
    <t>2250 - Mittelschule München, Schleißheimer Straße 275</t>
  </si>
  <si>
    <t>2251</t>
  </si>
  <si>
    <t>Grundschule München, Schrobenhausener Straße 15</t>
  </si>
  <si>
    <t>2251 - Grundschule München, Schrobenhausener Straße 15</t>
  </si>
  <si>
    <t>2252</t>
  </si>
  <si>
    <t>Mittelschule München, Schrobenhausener Straße 15</t>
  </si>
  <si>
    <t>2252 - Mittelschule München, Schrobenhausener Straße 15</t>
  </si>
  <si>
    <t>2253</t>
  </si>
  <si>
    <t>Grundschule München, Schubinweg 3</t>
  </si>
  <si>
    <t>2253 - Grundschule München, Schubinweg 3</t>
  </si>
  <si>
    <t>2254</t>
  </si>
  <si>
    <t>Grundschule München, Schwanthalerstraße 87</t>
  </si>
  <si>
    <t>2254 - Grundschule München, Schwanthalerstraße 87</t>
  </si>
  <si>
    <t>2255</t>
  </si>
  <si>
    <t>Grundschule München, Schwindstraße/Zentnerstraße 2</t>
  </si>
  <si>
    <t>2255 - Grundschule München, Schwindstraße/Zentnerstraße 2</t>
  </si>
  <si>
    <t>2257</t>
  </si>
  <si>
    <t>Grundschule München, Senftenauerstraße 21</t>
  </si>
  <si>
    <t>2257 - Grundschule München, Senftenauerstraße 21</t>
  </si>
  <si>
    <t>2259</t>
  </si>
  <si>
    <t>Grundschule München, Rennertstraße 10</t>
  </si>
  <si>
    <t>2259 - Grundschule München, Rennertstraße 10</t>
  </si>
  <si>
    <t>2260</t>
  </si>
  <si>
    <t>Grundschule München, Simmernstraße 2</t>
  </si>
  <si>
    <t>2260 - Grundschule München, Simmernstraße 2</t>
  </si>
  <si>
    <t>2261</t>
  </si>
  <si>
    <t>Mittelschule München, Simmernstraße 2</t>
  </si>
  <si>
    <t>2261 - Mittelschule München, Simmernstraße 2</t>
  </si>
  <si>
    <t>2262</t>
  </si>
  <si>
    <t>Grundschule München, Burmesterstraße 23</t>
  </si>
  <si>
    <t>2262 - Grundschule München, Burmesterstraße 23</t>
  </si>
  <si>
    <t>2263</t>
  </si>
  <si>
    <t>Mittelschule München, Situlistraße 87</t>
  </si>
  <si>
    <t>2263 - Mittelschule München, Situlistraße 87</t>
  </si>
  <si>
    <t>2264</t>
  </si>
  <si>
    <t>Grundschule München, Stielerstraße 6</t>
  </si>
  <si>
    <t>2264 - Grundschule München, Stielerstraße 6</t>
  </si>
  <si>
    <t>2265</t>
  </si>
  <si>
    <t>Grundschule München, Strehleranger 4</t>
  </si>
  <si>
    <t>2265 - Grundschule München, Strehleranger 4</t>
  </si>
  <si>
    <t>2266</t>
  </si>
  <si>
    <t>Grundschule München, Stuntzstraße 55</t>
  </si>
  <si>
    <t>2266 - Grundschule München, Stuntzstraße 55</t>
  </si>
  <si>
    <t>2267</t>
  </si>
  <si>
    <t>Mittelschule München, Stuntzstraße 55</t>
  </si>
  <si>
    <t>2267 - Mittelschule München, Stuntzstraße 55</t>
  </si>
  <si>
    <t>2268</t>
  </si>
  <si>
    <t>Grundschule München, Südliche Auffahrtsallee 82</t>
  </si>
  <si>
    <t>2268 - Grundschule München, Südliche Auffahrtsallee 82</t>
  </si>
  <si>
    <t>2269</t>
  </si>
  <si>
    <t>2269 - Private Montessori-Volksschule Peißenberg (Grund- und Hauptschule)</t>
  </si>
  <si>
    <t>2270</t>
  </si>
  <si>
    <t>Comenius-Grundschule Töging a.Inn</t>
  </si>
  <si>
    <t>2270 - Comenius-Grundschule Töging a.Inn</t>
  </si>
  <si>
    <t>2271</t>
  </si>
  <si>
    <t>Grundschule München, Toni-Pfülf-Straße 30</t>
  </si>
  <si>
    <t>2271 - Grundschule München, Toni-Pfülf-Straße 30</t>
  </si>
  <si>
    <t>2272</t>
  </si>
  <si>
    <t>Mittelschule München, Toni-Pfülf-Straße 30</t>
  </si>
  <si>
    <t>2272 - Mittelschule München, Toni-Pfülf-Straße 30</t>
  </si>
  <si>
    <t>2273</t>
  </si>
  <si>
    <t>Grundschule München, Torquato-Tasso-Straße 38</t>
  </si>
  <si>
    <t>2273 - Grundschule München, Torquato-Tasso-Straße 38</t>
  </si>
  <si>
    <t>2274</t>
  </si>
  <si>
    <t>Mittelschule München, Torquato-Tasso-Straße 38</t>
  </si>
  <si>
    <t>2274 - Mittelschule München, Torquato-Tasso-Straße 38</t>
  </si>
  <si>
    <t>2275</t>
  </si>
  <si>
    <t>Grundschule München, Türkenstraße 68</t>
  </si>
  <si>
    <t>2275 - Grundschule München, Türkenstraße 68</t>
  </si>
  <si>
    <t>2276</t>
  </si>
  <si>
    <t>Grundschule München, Tumblingerstraße 6</t>
  </si>
  <si>
    <t>2276 - Grundschule München, Tumblingerstraße 6</t>
  </si>
  <si>
    <t>2277</t>
  </si>
  <si>
    <t>Grundschule München, Turnerstraße 46</t>
  </si>
  <si>
    <t>2277 - Grundschule München, Turnerstraße 46</t>
  </si>
  <si>
    <t>2278</t>
  </si>
  <si>
    <t>Grundschule Winhöring</t>
  </si>
  <si>
    <t>2278 - Grundschule Winhöring</t>
  </si>
  <si>
    <t>2279</t>
  </si>
  <si>
    <t>Grundschule München, Waldmeisterstraße 38</t>
  </si>
  <si>
    <t>2279 - Grundschule München, Waldmeisterstraße 38</t>
  </si>
  <si>
    <t>2280</t>
  </si>
  <si>
    <t>Grundschule München, Walliser Straße 5</t>
  </si>
  <si>
    <t>2280 - Grundschule München, Walliser Straße 5</t>
  </si>
  <si>
    <t>2281</t>
  </si>
  <si>
    <t>Mittelschule München, Walliser Straße 5</t>
  </si>
  <si>
    <t>2281 - Mittelschule München, Walliser Straße 5</t>
  </si>
  <si>
    <t>2282</t>
  </si>
  <si>
    <t>Grundschule München, Weilerstraße 1</t>
  </si>
  <si>
    <t>2282 - Grundschule München, Weilerstraße 1</t>
  </si>
  <si>
    <t>2283</t>
  </si>
  <si>
    <t>Grundschule München, Weißenseestraße 45</t>
  </si>
  <si>
    <t>2283 - Grundschule München, Weißenseestraße 45</t>
  </si>
  <si>
    <t>2284</t>
  </si>
  <si>
    <t>Grundschule München, Werdenfelsstraße 58</t>
  </si>
  <si>
    <t>2284 - Grundschule München, Werdenfelsstraße 58</t>
  </si>
  <si>
    <t>2285</t>
  </si>
  <si>
    <t>Grundschule München, Gustl-Bayrhammer-Str. 21</t>
  </si>
  <si>
    <t>2285 - Grundschule München, Gustl-Bayrhammer-Str. 21</t>
  </si>
  <si>
    <t>2286</t>
  </si>
  <si>
    <t>Mittelschule München, Wiesentfelser Straße 53</t>
  </si>
  <si>
    <t>2286 - Mittelschule München, Wiesentfelser Straße 53</t>
  </si>
  <si>
    <t>2287</t>
  </si>
  <si>
    <t>Grundschule München, Wilhelmstraße 29</t>
  </si>
  <si>
    <t>2287 - Grundschule München, Wilhelmstraße 29</t>
  </si>
  <si>
    <t>2288</t>
  </si>
  <si>
    <t>Grundschule München, Winthirplatz 6</t>
  </si>
  <si>
    <t>2288 - Grundschule München, Winthirplatz 6</t>
  </si>
  <si>
    <t>2289</t>
  </si>
  <si>
    <t>Mittelschule München, Winthirplatz 6</t>
  </si>
  <si>
    <t>2289 - Mittelschule München, Winthirplatz 6</t>
  </si>
  <si>
    <t>2290</t>
  </si>
  <si>
    <t>Mittelschule München, Wittelsbacherstraße 10</t>
  </si>
  <si>
    <t>2290 - Mittelschule München, Wittelsbacherstraße 10</t>
  </si>
  <si>
    <t>2291</t>
  </si>
  <si>
    <t>Mittelschule München, Wörthstraße 2</t>
  </si>
  <si>
    <t>2291 - Mittelschule München, Wörthstraße 2</t>
  </si>
  <si>
    <t>2292</t>
  </si>
  <si>
    <t>Grundschule München, Zielstattstraße 74</t>
  </si>
  <si>
    <t>2292 - Grundschule München, Zielstattstraße 74</t>
  </si>
  <si>
    <t>2293</t>
  </si>
  <si>
    <t>Mittelschule München, Zielstattstraße 74</t>
  </si>
  <si>
    <t>2293 - Mittelschule München, Zielstattstraße 74</t>
  </si>
  <si>
    <t>2294</t>
  </si>
  <si>
    <t>Grundschule München, Thelottstraße 20</t>
  </si>
  <si>
    <t>2294 - Grundschule München, Thelottstraße 20</t>
  </si>
  <si>
    <t>2295</t>
  </si>
  <si>
    <t>Grundschule München, Kafkastraße 9</t>
  </si>
  <si>
    <t>2295 - Grundschule München, Kafkastraße 9</t>
  </si>
  <si>
    <t>2296</t>
  </si>
  <si>
    <t>Mittelschule München, Sambergerstraße 14</t>
  </si>
  <si>
    <t>2296 - Mittelschule München, Sambergerstraße 14</t>
  </si>
  <si>
    <t>2297</t>
  </si>
  <si>
    <t>Mittelschule München, Gerhart-Hauptmann-Ring 15</t>
  </si>
  <si>
    <t>2297 - Mittelschule München, Gerhart-Hauptmann-Ring 15</t>
  </si>
  <si>
    <t>2298</t>
  </si>
  <si>
    <t>Grundschule München, Nadistraße 3</t>
  </si>
  <si>
    <t>2298 - Grundschule München, Nadistraße 3</t>
  </si>
  <si>
    <t>2299</t>
  </si>
  <si>
    <t>Grundschule München, Theodor-Heuss-Platz 6</t>
  </si>
  <si>
    <t>2299 - Grundschule München, Theodor-Heuss-Platz 6</t>
  </si>
  <si>
    <t>2300</t>
  </si>
  <si>
    <t>Grundschule München, Guardinistraße 60</t>
  </si>
  <si>
    <t>2300 - Grundschule München, Guardinistraße 60</t>
  </si>
  <si>
    <t>2301</t>
  </si>
  <si>
    <t>Grundschule München, Am Hedernfeld 42-44</t>
  </si>
  <si>
    <t>2301 - Grundschule München, Am Hedernfeld 42-44</t>
  </si>
  <si>
    <t>2302</t>
  </si>
  <si>
    <t>2302 - Lukas-Schule München, private evangelische Grundschule der Lukas-Schulen gGmbH</t>
  </si>
  <si>
    <t>2303</t>
  </si>
  <si>
    <t>2303 - Private Grundschule Oberaudorf-Inntal der Petö und Inklusion gemeinnützige GmbH in Oberaudorf</t>
  </si>
  <si>
    <t>2304</t>
  </si>
  <si>
    <t>2304 - Priv.Griechische Volksschule München, THS II, Edmund-Rumpler-Str.,München,d.Republik Griechenl.</t>
  </si>
  <si>
    <t>2305</t>
  </si>
  <si>
    <t>2305 - Private Griechische Volksschule München, TH II, der Republik Griechenland</t>
  </si>
  <si>
    <t>2306</t>
  </si>
  <si>
    <t>2306 - Aristoteles-Schule,Priv.Volksschule (GS u.THS I) der Republik Griechenland, München</t>
  </si>
  <si>
    <t>2307</t>
  </si>
  <si>
    <t>2307 - Ecole primaire francaise Jean Renoir, Grundschule München</t>
  </si>
  <si>
    <t>2308</t>
  </si>
  <si>
    <t>Grundschule Utting a.Ammersee</t>
  </si>
  <si>
    <t>2308 - Grundschule Utting a.Ammersee</t>
  </si>
  <si>
    <t>2309</t>
  </si>
  <si>
    <t>Grundschule Rosenheim-Happing</t>
  </si>
  <si>
    <t>2309 - Grundschule Rosenheim-Happing</t>
  </si>
  <si>
    <t>2310</t>
  </si>
  <si>
    <t>2310 - Private Griechische Volksschule München, an der Hinterbärenbadstraße (Grund- und Teilhauptsch. I)</t>
  </si>
  <si>
    <t>2312</t>
  </si>
  <si>
    <t>2312 - Sinai-Grundschule d.Israelitischen Kultusgemeinde, priv. staatl. anerk. jüdische Volksschule München</t>
  </si>
  <si>
    <t>2314</t>
  </si>
  <si>
    <t>2314 - Theresia-Gerhardinger-Grundschule am Anger der Armen Schulschwestern V.U.L.FR., München</t>
  </si>
  <si>
    <t>2315</t>
  </si>
  <si>
    <t>Prinzregentenschule Grundschule Rosenheim</t>
  </si>
  <si>
    <t>2315 - Prinzregentenschule Grundschule Rosenheim</t>
  </si>
  <si>
    <t>2316</t>
  </si>
  <si>
    <t>2316 - Jan-Amos-Comenius-Grundschule der Münchner Schulstiftung - Ernst v. Borries</t>
  </si>
  <si>
    <t>2317</t>
  </si>
  <si>
    <t>2317 - Montessori-Schule f. ganzheitliches Lernen, priv. Grund- u. Hauptschule, Freilassing</t>
  </si>
  <si>
    <t>2318</t>
  </si>
  <si>
    <t>Astrid-Lindgren-Grundschule Rosenheim</t>
  </si>
  <si>
    <t>2318 - Astrid-Lindgren-Grundschule Rosenheim</t>
  </si>
  <si>
    <t>2319</t>
  </si>
  <si>
    <t>2319 - Inklusive Montessori Schule an der Balanstraße, München, Volksschule (GS + HS)</t>
  </si>
  <si>
    <t>2321</t>
  </si>
  <si>
    <t>Grundschule Rosenheim-Fürstätt</t>
  </si>
  <si>
    <t>2321 - Grundschule Rosenheim-Fürstätt</t>
  </si>
  <si>
    <t>2322</t>
  </si>
  <si>
    <t>Grundschule Garching b. München, West</t>
  </si>
  <si>
    <t>2322 - Grundschule Garching b. München, West</t>
  </si>
  <si>
    <t>2323</t>
  </si>
  <si>
    <t>Max-Mannheimer-Mittelschule Garching b. München</t>
  </si>
  <si>
    <t>2323 - Max-Mannheimer-Mittelschule Garching b. München</t>
  </si>
  <si>
    <t>2324</t>
  </si>
  <si>
    <t>Josef-Guggenmos-Schule, Grundschule Altötting</t>
  </si>
  <si>
    <t>2324 - Josef-Guggenmos-Schule, Grundschule Altötting</t>
  </si>
  <si>
    <t>2325</t>
  </si>
  <si>
    <t>2325 - Aktive Schule Petershausen - Grundschule in freier Trägerschaft des frei lernen e.V.</t>
  </si>
  <si>
    <t>2326</t>
  </si>
  <si>
    <t>Weiß-Ferdl-Mittelschule Altötting</t>
  </si>
  <si>
    <t>2326 - Weiß-Ferdl-Mittelschule Altötting</t>
  </si>
  <si>
    <t>2327</t>
  </si>
  <si>
    <t>2327 - Private Heimvolksschule im Franziskushaus in Altötting (Grund- und Hauptschule)</t>
  </si>
  <si>
    <t>2328</t>
  </si>
  <si>
    <t>Hans-Stethaimer-Grundschule Burghausen</t>
  </si>
  <si>
    <t>2328 - Hans-Stethaimer-Grundschule Burghausen</t>
  </si>
  <si>
    <t>2329</t>
  </si>
  <si>
    <t>Johannes-Hess-Grundschule Burghausen</t>
  </si>
  <si>
    <t>2329 - Johannes-Hess-Grundschule Burghausen</t>
  </si>
  <si>
    <t>2330</t>
  </si>
  <si>
    <t>Grundschule Bischofswiesen</t>
  </si>
  <si>
    <t>2330 - Grundschule Bischofswiesen</t>
  </si>
  <si>
    <t>2331</t>
  </si>
  <si>
    <t>Hans-Kammerer-Grundschule Burghausen</t>
  </si>
  <si>
    <t>2331 - Hans-Kammerer-Grundschule Burghausen</t>
  </si>
  <si>
    <t>2332</t>
  </si>
  <si>
    <t>Franz-Xaver-Gruber-Mittelschule Burghausen</t>
  </si>
  <si>
    <t>2332 - Franz-Xaver-Gruber-Mittelschule Burghausen</t>
  </si>
  <si>
    <t>2333</t>
  </si>
  <si>
    <t>Grundschule Burgkirchen a.d.Alz</t>
  </si>
  <si>
    <t>2333 - Grundschule Burgkirchen a.d.Alz</t>
  </si>
  <si>
    <t>2334</t>
  </si>
  <si>
    <t>Grundschule Emmerting-Mehring</t>
  </si>
  <si>
    <t>2334 - Grundschule Emmerting-Mehring</t>
  </si>
  <si>
    <t>2335</t>
  </si>
  <si>
    <t>Mittelschule Haar, an der St.-Konrad-Straße</t>
  </si>
  <si>
    <t>2335 - Mittelschule Haar, an der St.-Konrad-Straße</t>
  </si>
  <si>
    <t>2336</t>
  </si>
  <si>
    <t>Mittelschule Garching a.d.Alz</t>
  </si>
  <si>
    <t>2336 - Mittelschule Garching a.d.Alz</t>
  </si>
  <si>
    <t>2337</t>
  </si>
  <si>
    <t>2337 - Nikodem-Caro-Grundschule Hart / Wald in Garching a.d.Alz</t>
  </si>
  <si>
    <t>2338</t>
  </si>
  <si>
    <t>Grundschule Haiming</t>
  </si>
  <si>
    <t>2338 - Grundschule Haiming</t>
  </si>
  <si>
    <t>2339</t>
  </si>
  <si>
    <t>Mittelschule Burgkirchen a.d.Alz</t>
  </si>
  <si>
    <t>2339 - Mittelschule Burgkirchen a.d.Alz</t>
  </si>
  <si>
    <t>2340</t>
  </si>
  <si>
    <t>Grundschule Kastl</t>
  </si>
  <si>
    <t>2340 - Grundschule Kastl</t>
  </si>
  <si>
    <t>2341</t>
  </si>
  <si>
    <t>Mittelschule Kirchweidach</t>
  </si>
  <si>
    <t>2341 - Mittelschule Kirchweidach</t>
  </si>
  <si>
    <t>2342</t>
  </si>
  <si>
    <t>Grundschule Marktl</t>
  </si>
  <si>
    <t>2342 - Grundschule Marktl</t>
  </si>
  <si>
    <t>2343</t>
  </si>
  <si>
    <t>Grundschule Fuchstal</t>
  </si>
  <si>
    <t>2343 - Grundschule Fuchstal</t>
  </si>
  <si>
    <t>2344</t>
  </si>
  <si>
    <t>Max-Fellermeier-Mittelschule Neuötting</t>
  </si>
  <si>
    <t>2344 - Max-Fellermeier-Mittelschule Neuötting</t>
  </si>
  <si>
    <t>2345</t>
  </si>
  <si>
    <t>Grundschule Mühlried</t>
  </si>
  <si>
    <t>2345 - Grundschule Mühlried</t>
  </si>
  <si>
    <t>2346</t>
  </si>
  <si>
    <t>Mittelschule Gilching</t>
  </si>
  <si>
    <t>2346 - Mittelschule Gilching</t>
  </si>
  <si>
    <t>2347</t>
  </si>
  <si>
    <t>Grundschule Pleiskirchen</t>
  </si>
  <si>
    <t>2347 - Grundschule Pleiskirchen</t>
  </si>
  <si>
    <t>2348</t>
  </si>
  <si>
    <t>Grundschule Pähl</t>
  </si>
  <si>
    <t>2348 - Grundschule Pähl</t>
  </si>
  <si>
    <t>2349</t>
  </si>
  <si>
    <t>Grundschule Reischach</t>
  </si>
  <si>
    <t>2349 - Grundschule Reischach</t>
  </si>
  <si>
    <t>2350</t>
  </si>
  <si>
    <t>Grundschule Stammham</t>
  </si>
  <si>
    <t>2350 - Grundschule Stammham</t>
  </si>
  <si>
    <t>2351</t>
  </si>
  <si>
    <t>Grundschule Teising</t>
  </si>
  <si>
    <t>2351 - Grundschule Teising</t>
  </si>
  <si>
    <t>2352</t>
  </si>
  <si>
    <t>Regenbogen-Grundschule Töging a.Inn</t>
  </si>
  <si>
    <t>2352 - Regenbogen-Grundschule Töging a.Inn</t>
  </si>
  <si>
    <t>2353</t>
  </si>
  <si>
    <t>Comenius-Mittelschule Töging a.Inn</t>
  </si>
  <si>
    <t>2353 - Comenius-Mittelschule Töging a.Inn</t>
  </si>
  <si>
    <t>2354</t>
  </si>
  <si>
    <t>Mittelschule Tüßling</t>
  </si>
  <si>
    <t>2354 - Mittelschule Tüßling</t>
  </si>
  <si>
    <t>2355</t>
  </si>
  <si>
    <t>2355 - Priv. Maria-Ward-Grundschule Heiligenstatt, Tüßling (staatlich anerkannt)</t>
  </si>
  <si>
    <t>2356</t>
  </si>
  <si>
    <t>Heinrich-Braun-Mittelschule Trostberg</t>
  </si>
  <si>
    <t>2356 - Heinrich-Braun-Mittelschule Trostberg</t>
  </si>
  <si>
    <t>2357</t>
  </si>
  <si>
    <t>Grundschule Unterneukirchen</t>
  </si>
  <si>
    <t>2357 - Grundschule Unterneukirchen</t>
  </si>
  <si>
    <t>2359</t>
  </si>
  <si>
    <t>Mittelschule Winhöring</t>
  </si>
  <si>
    <t>2359 - Mittelschule Winhöring</t>
  </si>
  <si>
    <t>2360</t>
  </si>
  <si>
    <t>Grundschule Hörgertshausen</t>
  </si>
  <si>
    <t>2360 - Grundschule Hörgertshausen</t>
  </si>
  <si>
    <t>2361</t>
  </si>
  <si>
    <t>Mittelschule Berchtesgaden</t>
  </si>
  <si>
    <t>2361 - Mittelschule Berchtesgaden</t>
  </si>
  <si>
    <t>2362</t>
  </si>
  <si>
    <t>Grundschule Ainring</t>
  </si>
  <si>
    <t>2362 - Grundschule Ainring</t>
  </si>
  <si>
    <t>2363</t>
  </si>
  <si>
    <t>Mittelschule Mitterfelden in Ainring</t>
  </si>
  <si>
    <t>2363 - Mittelschule Mitterfelden in Ainring</t>
  </si>
  <si>
    <t>2365</t>
  </si>
  <si>
    <t>Grundschule Anger</t>
  </si>
  <si>
    <t>2365 - Grundschule Anger</t>
  </si>
  <si>
    <t>2366</t>
  </si>
  <si>
    <t>Grundschule Heilingbrunner/Karlstein in Bad Reichenhall</t>
  </si>
  <si>
    <t>2366 - Grundschule Heilingbrunner/Karlstein in Bad Reichenhall</t>
  </si>
  <si>
    <t>2367</t>
  </si>
  <si>
    <t>Mittelschule Bad Reichenhall</t>
  </si>
  <si>
    <t>2367 - Mittelschule Bad Reichenhall</t>
  </si>
  <si>
    <t>2368</t>
  </si>
  <si>
    <t>Grundschule Sankt-Zeno/Marzoll in Bad Reichenhall</t>
  </si>
  <si>
    <t>2368 - Grundschule Sankt-Zeno/Marzoll in Bad Reichenhall</t>
  </si>
  <si>
    <t>2369</t>
  </si>
  <si>
    <t>Grundschule Bayerisch Gmain</t>
  </si>
  <si>
    <t>2369 - Grundschule Bayerisch Gmain</t>
  </si>
  <si>
    <t>2370</t>
  </si>
  <si>
    <t>Grundschule Berchtesgaden</t>
  </si>
  <si>
    <t>2370 - Grundschule Berchtesgaden</t>
  </si>
  <si>
    <t>2372</t>
  </si>
  <si>
    <t>Mittelschule Bischofswiesen</t>
  </si>
  <si>
    <t>2372 - Mittelschule Bischofswiesen</t>
  </si>
  <si>
    <t>2373</t>
  </si>
  <si>
    <t>Grundschule Piding</t>
  </si>
  <si>
    <t>2373 - Grundschule Piding</t>
  </si>
  <si>
    <t>2374</t>
  </si>
  <si>
    <t>2374 - Mittelschule Freilassing, an der Martin-Luther-Straße</t>
  </si>
  <si>
    <t>2375</t>
  </si>
  <si>
    <t>2375 - SIS Swiss International School Ingolstadt - Grundschule in Trägerschaft der SIS gGmbH</t>
  </si>
  <si>
    <t>2377</t>
  </si>
  <si>
    <t>Grundschule Rott</t>
  </si>
  <si>
    <t>2377 - Grundschule Rott</t>
  </si>
  <si>
    <t>2378</t>
  </si>
  <si>
    <t>Ruperti Mittelschule Laufen</t>
  </si>
  <si>
    <t>2378 - Ruperti Mittelschule Laufen</t>
  </si>
  <si>
    <t>2379</t>
  </si>
  <si>
    <t>Private Aton-Schule München</t>
  </si>
  <si>
    <t>2379 - Private Aton-Schule München</t>
  </si>
  <si>
    <t>2380</t>
  </si>
  <si>
    <t>Grundschule Marktschellenberg</t>
  </si>
  <si>
    <t>2380 - Grundschule Marktschellenberg</t>
  </si>
  <si>
    <t>2381</t>
  </si>
  <si>
    <t>2381 - Julie-Kerschensteiner-Grundschule, Private Grundschule Schondorf am Ammersee</t>
  </si>
  <si>
    <t>2382</t>
  </si>
  <si>
    <t>Grundschule Neukirchen in Teisendorf</t>
  </si>
  <si>
    <t>2382 - Grundschule Neukirchen in Teisendorf</t>
  </si>
  <si>
    <t>2383</t>
  </si>
  <si>
    <t>Grundschule Oberteisendorf in Teisendorf</t>
  </si>
  <si>
    <t>2383 - Grundschule Oberteisendorf in Teisendorf</t>
  </si>
  <si>
    <t>2384</t>
  </si>
  <si>
    <t>Mittelschule Piding-Anger</t>
  </si>
  <si>
    <t>2384 - Mittelschule Piding-Anger</t>
  </si>
  <si>
    <t>2385</t>
  </si>
  <si>
    <t>Grundschule Ramsau b. Berchtesgaden</t>
  </si>
  <si>
    <t>2385 - Grundschule Ramsau b. Berchtesgaden</t>
  </si>
  <si>
    <t>2387</t>
  </si>
  <si>
    <t>Grundschule Freilassing</t>
  </si>
  <si>
    <t>2387 - Grundschule Freilassing</t>
  </si>
  <si>
    <t>2388</t>
  </si>
  <si>
    <t>Grundschule Schönau a.Königssee</t>
  </si>
  <si>
    <t>2388 - Grundschule Schönau a.Königssee</t>
  </si>
  <si>
    <t>2389</t>
  </si>
  <si>
    <t>Grundschule Saaldorf-Surheim</t>
  </si>
  <si>
    <t>2389 - Grundschule Saaldorf-Surheim</t>
  </si>
  <si>
    <t>2390</t>
  </si>
  <si>
    <t>Franz-von-Agliardis-Mittelschule Teisendorf</t>
  </si>
  <si>
    <t>2390 - Franz-von-Agliardis-Mittelschule Teisendorf</t>
  </si>
  <si>
    <t>2392</t>
  </si>
  <si>
    <t>Grundschule Weil</t>
  </si>
  <si>
    <t>2392 - Grundschule Weil</t>
  </si>
  <si>
    <t>2393</t>
  </si>
  <si>
    <t>Mittelschule Karlsfeld, an der Krenmoosstraße</t>
  </si>
  <si>
    <t>2393 - Mittelschule Karlsfeld, an der Krenmoosstraße</t>
  </si>
  <si>
    <t>2394</t>
  </si>
  <si>
    <t>Grundschule Bad Heilbrunn</t>
  </si>
  <si>
    <t>2394 - Grundschule Bad Heilbrunn</t>
  </si>
  <si>
    <t>2395</t>
  </si>
  <si>
    <t>Mittelschule Bad Tölz-Süd</t>
  </si>
  <si>
    <t>2395 - Mittelschule Bad Tölz-Süd</t>
  </si>
  <si>
    <t>2397</t>
  </si>
  <si>
    <t>Mittelschule Benediktbeuern</t>
  </si>
  <si>
    <t>2397 - Mittelschule Benediktbeuern</t>
  </si>
  <si>
    <t>2398</t>
  </si>
  <si>
    <t>Grundschule Eurasburg-Beuerberg</t>
  </si>
  <si>
    <t>2398 - Grundschule Eurasburg-Beuerberg</t>
  </si>
  <si>
    <t>2399</t>
  </si>
  <si>
    <t>Mittelschule Dietramszell</t>
  </si>
  <si>
    <t>2399 - Mittelschule Dietramszell</t>
  </si>
  <si>
    <t>2400</t>
  </si>
  <si>
    <t>Grundschule Egling</t>
  </si>
  <si>
    <t>2400 - Grundschule Egling</t>
  </si>
  <si>
    <t>2401</t>
  </si>
  <si>
    <t>Mittelschule Gaißach</t>
  </si>
  <si>
    <t>2401 - Mittelschule Gaißach</t>
  </si>
  <si>
    <t>2403</t>
  </si>
  <si>
    <t>Grundschule Geretsried</t>
  </si>
  <si>
    <t>2403 - Grundschule Geretsried</t>
  </si>
  <si>
    <t>2404</t>
  </si>
  <si>
    <t>Karl-Lederer-Grundschule Geretsried</t>
  </si>
  <si>
    <t>2404 - Karl-Lederer-Grundschule Geretsried</t>
  </si>
  <si>
    <t>2405</t>
  </si>
  <si>
    <t>Grundschule Icking</t>
  </si>
  <si>
    <t>2405 - Grundschule Icking</t>
  </si>
  <si>
    <t>2406</t>
  </si>
  <si>
    <t>Ferdinand-Feldigl-Grundschule Jachenau</t>
  </si>
  <si>
    <t>2406 - Ferdinand-Feldigl-Grundschule Jachenau</t>
  </si>
  <si>
    <t>2407</t>
  </si>
  <si>
    <t>Franz-Marc-Grundschule Kochel am See</t>
  </si>
  <si>
    <t>2407 - Franz-Marc-Grundschule Kochel am See</t>
  </si>
  <si>
    <t>2408</t>
  </si>
  <si>
    <t>Mittelschule Königsdorf</t>
  </si>
  <si>
    <t>2408 - Mittelschule Königsdorf</t>
  </si>
  <si>
    <t>2409</t>
  </si>
  <si>
    <t>Mittelschule Lenggries</t>
  </si>
  <si>
    <t>2409 - Mittelschule Lenggries</t>
  </si>
  <si>
    <t>2410</t>
  </si>
  <si>
    <t>Grundschule Lenggries</t>
  </si>
  <si>
    <t>2410 - Grundschule Lenggries</t>
  </si>
  <si>
    <t>2411</t>
  </si>
  <si>
    <t>Mittelschule Geretsried</t>
  </si>
  <si>
    <t>2411 - Mittelschule Geretsried</t>
  </si>
  <si>
    <t>2412</t>
  </si>
  <si>
    <t>Grundschule Münsing</t>
  </si>
  <si>
    <t>2412 - Grundschule Münsing</t>
  </si>
  <si>
    <t>2413</t>
  </si>
  <si>
    <t>Grundschule Reichersbeuern</t>
  </si>
  <si>
    <t>2413 - Grundschule Reichersbeuern</t>
  </si>
  <si>
    <t>2414</t>
  </si>
  <si>
    <t>Grundschule Wackersberg</t>
  </si>
  <si>
    <t>2414 - Grundschule Wackersberg</t>
  </si>
  <si>
    <t>2415</t>
  </si>
  <si>
    <t>Mittelschule München, Hochstraße 31</t>
  </si>
  <si>
    <t>2415 - Mittelschule München, Hochstraße 31</t>
  </si>
  <si>
    <t>2416</t>
  </si>
  <si>
    <t>Mittelschule Wolfratshausen</t>
  </si>
  <si>
    <t>2416 - Mittelschule Wolfratshausen</t>
  </si>
  <si>
    <t>2417</t>
  </si>
  <si>
    <t>Mittelschule Wolfratshausen-Waldram</t>
  </si>
  <si>
    <t>2417 - Mittelschule Wolfratshausen-Waldram</t>
  </si>
  <si>
    <t>2418</t>
  </si>
  <si>
    <t>Marie-Pettenbeck-Mittelschule Wartenberg</t>
  </si>
  <si>
    <t>2418 - Marie-Pettenbeck-Mittelschule Wartenberg</t>
  </si>
  <si>
    <t>2419</t>
  </si>
  <si>
    <t>Mittelschule Puchheim</t>
  </si>
  <si>
    <t>2419 - Mittelschule Puchheim</t>
  </si>
  <si>
    <t>2420</t>
  </si>
  <si>
    <t>Mittelschule Altomünster</t>
  </si>
  <si>
    <t>2420 - Mittelschule Altomünster</t>
  </si>
  <si>
    <t>2421</t>
  </si>
  <si>
    <t>Grundschule Bergkirchen</t>
  </si>
  <si>
    <t>2421 - Grundschule Bergkirchen</t>
  </si>
  <si>
    <t>2422</t>
  </si>
  <si>
    <t>Grundschule Dachau, an der Anton-Günther-Straße</t>
  </si>
  <si>
    <t>2422 - Grundschule Dachau, an der Anton-Günther-Straße</t>
  </si>
  <si>
    <t>2423</t>
  </si>
  <si>
    <t>Mittelschule Dachau, an der Anton-Günther-Straße</t>
  </si>
  <si>
    <t>2423 - Mittelschule Dachau, an der Anton-Günther-Straße</t>
  </si>
  <si>
    <t>2424</t>
  </si>
  <si>
    <t>Grundschule Dachau, an der Eduard-Ziegler-Straße</t>
  </si>
  <si>
    <t>2424 - Grundschule Dachau, an der Eduard-Ziegler-Straße</t>
  </si>
  <si>
    <t>2425</t>
  </si>
  <si>
    <t>Mittelschule Dachau, an der Eduard-Ziegler-Straße</t>
  </si>
  <si>
    <t>2425 - Mittelschule Dachau, an der Eduard-Ziegler-Straße</t>
  </si>
  <si>
    <t>2426</t>
  </si>
  <si>
    <t>Grundschule Dachau, an der Klosterstraße</t>
  </si>
  <si>
    <t>2426 - Grundschule Dachau, an der Klosterstraße</t>
  </si>
  <si>
    <t>2428</t>
  </si>
  <si>
    <t>Mittelschule Erdweg</t>
  </si>
  <si>
    <t>2428 - Mittelschule Erdweg</t>
  </si>
  <si>
    <t>2429</t>
  </si>
  <si>
    <t>2429 - Montessori-Schule München-Südost, in Neubiberg, priv. Grund- und Hauptschule</t>
  </si>
  <si>
    <t>2430</t>
  </si>
  <si>
    <t>Grundschule Haimhausen</t>
  </si>
  <si>
    <t>2430 - Grundschule Haimhausen</t>
  </si>
  <si>
    <t>2431</t>
  </si>
  <si>
    <t>Mittelschule Hebertshausen</t>
  </si>
  <si>
    <t>2431 - Mittelschule Hebertshausen</t>
  </si>
  <si>
    <t>2432</t>
  </si>
  <si>
    <t>Grundschule Karlsfeld, an der Krenmoosstraße</t>
  </si>
  <si>
    <t>2432 - Grundschule Karlsfeld, an der Krenmoosstraße</t>
  </si>
  <si>
    <t>2433</t>
  </si>
  <si>
    <t>Grundschule Karlsfeld, an der Schulstraße</t>
  </si>
  <si>
    <t>2433 - Grundschule Karlsfeld, an der Schulstraße</t>
  </si>
  <si>
    <t>2434</t>
  </si>
  <si>
    <t>Grundschule Markt Indersdorf</t>
  </si>
  <si>
    <t>2434 - Grundschule Markt Indersdorf</t>
  </si>
  <si>
    <t>2435</t>
  </si>
  <si>
    <t>Grundschule Garmisch-Partenkirchen, Burgrain</t>
  </si>
  <si>
    <t>2435 - Grundschule Garmisch-Partenkirchen, Burgrain</t>
  </si>
  <si>
    <t>2436</t>
  </si>
  <si>
    <t>Grundschule Odelzhausen</t>
  </si>
  <si>
    <t>2436 - Grundschule Odelzhausen</t>
  </si>
  <si>
    <t>2437</t>
  </si>
  <si>
    <t>Grundschule Petershausen</t>
  </si>
  <si>
    <t>2437 - Grundschule Petershausen</t>
  </si>
  <si>
    <t>2438</t>
  </si>
  <si>
    <t>Mittelschule München, Guardinistraße 60</t>
  </si>
  <si>
    <t>2438 - Mittelschule München, Guardinistraße 60</t>
  </si>
  <si>
    <t>2439</t>
  </si>
  <si>
    <t>Gregor-Märkl-Grundschule Röhrmoos</t>
  </si>
  <si>
    <t>2439 - Gregor-Märkl-Grundschule Röhrmoos</t>
  </si>
  <si>
    <t>2440</t>
  </si>
  <si>
    <t>Grundschule Schwabhausen</t>
  </si>
  <si>
    <t>2440 - Grundschule Schwabhausen</t>
  </si>
  <si>
    <t>2441</t>
  </si>
  <si>
    <t>Grundschule Hilgertshausen-Tandern</t>
  </si>
  <si>
    <t>2441 - Grundschule Hilgertshausen-Tandern</t>
  </si>
  <si>
    <t>2442</t>
  </si>
  <si>
    <t>Grundschule Vierkirchen</t>
  </si>
  <si>
    <t>2442 - Grundschule Vierkirchen</t>
  </si>
  <si>
    <t>2443</t>
  </si>
  <si>
    <t>Grundschule Weichs</t>
  </si>
  <si>
    <t>2443 - Grundschule Weichs</t>
  </si>
  <si>
    <t>2444</t>
  </si>
  <si>
    <t>Grundschule München, Dieselstraße 12</t>
  </si>
  <si>
    <t>2444 - Grundschule München, Dieselstraße 12</t>
  </si>
  <si>
    <t>2446</t>
  </si>
  <si>
    <t>Grafen-von-Sempt-Mittelschule Markt Schwaben</t>
  </si>
  <si>
    <t>2446 - Grafen-von-Sempt-Mittelschule Markt Schwaben</t>
  </si>
  <si>
    <t>2447</t>
  </si>
  <si>
    <t>Grundschule Anzing</t>
  </si>
  <si>
    <t>2447 - Grundschule Anzing</t>
  </si>
  <si>
    <t>2448</t>
  </si>
  <si>
    <t>Grundschule Aßling</t>
  </si>
  <si>
    <t>2448 - Grundschule Aßling</t>
  </si>
  <si>
    <t>2449</t>
  </si>
  <si>
    <t>Grundschule München, Dietzfelbingerplatz 5</t>
  </si>
  <si>
    <t>2449 - Grundschule München, Dietzfelbingerplatz 5</t>
  </si>
  <si>
    <t>2450</t>
  </si>
  <si>
    <t>Grundschule Ebersberg</t>
  </si>
  <si>
    <t>2450 - Grundschule Ebersberg</t>
  </si>
  <si>
    <t>2451</t>
  </si>
  <si>
    <t>Georg-Kerschensteiner-Grundschule Forstinning</t>
  </si>
  <si>
    <t>2451 - Georg-Kerschensteiner-Grundschule Forstinning</t>
  </si>
  <si>
    <t>2452</t>
  </si>
  <si>
    <t>Grundschule Frauenneuharting</t>
  </si>
  <si>
    <t>2452 - Grundschule Frauenneuharting</t>
  </si>
  <si>
    <t>2453</t>
  </si>
  <si>
    <t>Grundschule Glonn</t>
  </si>
  <si>
    <t>2453 - Grundschule Glonn</t>
  </si>
  <si>
    <t>2454</t>
  </si>
  <si>
    <t>Grundschule Grafing b.München</t>
  </si>
  <si>
    <t>2454 - Grundschule Grafing b.München</t>
  </si>
  <si>
    <t>2455</t>
  </si>
  <si>
    <t>Georg-Huber-Mittelschule Grafing b.München</t>
  </si>
  <si>
    <t>2455 - Georg-Huber-Mittelschule Grafing b.München</t>
  </si>
  <si>
    <t>2456</t>
  </si>
  <si>
    <t>Grundschule Hohenlinden</t>
  </si>
  <si>
    <t>2456 - Grundschule Hohenlinden</t>
  </si>
  <si>
    <t>2457</t>
  </si>
  <si>
    <t>Grundschule Kirchseeon</t>
  </si>
  <si>
    <t>2457 - Grundschule Kirchseeon</t>
  </si>
  <si>
    <t>2458</t>
  </si>
  <si>
    <t>Grundschule Markt Schwaben</t>
  </si>
  <si>
    <t>2458 - Grundschule Markt Schwaben</t>
  </si>
  <si>
    <t>2459</t>
  </si>
  <si>
    <t>Grundschule Moosach-Alxing</t>
  </si>
  <si>
    <t>2459 - Grundschule Moosach-Alxing</t>
  </si>
  <si>
    <t>2460</t>
  </si>
  <si>
    <t>Grundschule Egmating-Oberpframmern</t>
  </si>
  <si>
    <t>2460 - Grundschule Egmating-Oberpframmern</t>
  </si>
  <si>
    <t>2461</t>
  </si>
  <si>
    <t>Grundschule Parsdorf in Vaterstetten</t>
  </si>
  <si>
    <t>2461 - Grundschule Parsdorf in Vaterstetten</t>
  </si>
  <si>
    <t>2462</t>
  </si>
  <si>
    <t>Grundschule Vaterstetten, am Hans-Luft-Weg</t>
  </si>
  <si>
    <t>2462 - Grundschule Vaterstetten, am Hans-Luft-Weg</t>
  </si>
  <si>
    <t>2463</t>
  </si>
  <si>
    <t>Grundschule Pliening</t>
  </si>
  <si>
    <t>2463 - Grundschule Pliening</t>
  </si>
  <si>
    <t>2464</t>
  </si>
  <si>
    <t>Anni-Pickert-Grundschule Poing</t>
  </si>
  <si>
    <t>2464 - Anni-Pickert-Grundschule Poing</t>
  </si>
  <si>
    <t>2465</t>
  </si>
  <si>
    <t>Grundschule Unterbiberg</t>
  </si>
  <si>
    <t>2465 - Grundschule Unterbiberg</t>
  </si>
  <si>
    <t>2466</t>
  </si>
  <si>
    <t>Grundschule Steinhöring</t>
  </si>
  <si>
    <t>2466 - Grundschule Steinhöring</t>
  </si>
  <si>
    <t>2467</t>
  </si>
  <si>
    <t>Grundschule Baldham, an der Brunnenstraße</t>
  </si>
  <si>
    <t>2467 - Grundschule Baldham, an der Brunnenstraße</t>
  </si>
  <si>
    <t>2468</t>
  </si>
  <si>
    <t>Grundschule Zorneding</t>
  </si>
  <si>
    <t>2468 - Grundschule Zorneding</t>
  </si>
  <si>
    <t>2469</t>
  </si>
  <si>
    <t>Grundschule Vaterstetten, an der Wendelsteinstraße</t>
  </si>
  <si>
    <t>2469 - Grundschule Vaterstetten, an der Wendelsteinstraße</t>
  </si>
  <si>
    <t>2470</t>
  </si>
  <si>
    <t>Mittelschule Markt Indersdorf</t>
  </si>
  <si>
    <t>2470 - Mittelschule Markt Indersdorf</t>
  </si>
  <si>
    <t>2471</t>
  </si>
  <si>
    <t>Grundschule Adelschlag</t>
  </si>
  <si>
    <t>2471 - Grundschule Adelschlag</t>
  </si>
  <si>
    <t>2472</t>
  </si>
  <si>
    <t>Ignaz-Günther-Mittelschule Altmannstein</t>
  </si>
  <si>
    <t>2472 - Ignaz-Günther-Mittelschule Altmannstein</t>
  </si>
  <si>
    <t>2473</t>
  </si>
  <si>
    <t>Grundschule Beilngries</t>
  </si>
  <si>
    <t>2473 - Grundschule Beilngries</t>
  </si>
  <si>
    <t>2474</t>
  </si>
  <si>
    <t>Mittelschule Beilngries</t>
  </si>
  <si>
    <t>2474 - Mittelschule Beilngries</t>
  </si>
  <si>
    <t>2475</t>
  </si>
  <si>
    <t>Grundschule Böhmfeld-Hitzhofen</t>
  </si>
  <si>
    <t>2475 - Grundschule Böhmfeld-Hitzhofen</t>
  </si>
  <si>
    <t>2476</t>
  </si>
  <si>
    <t>Grundschule Buxheim</t>
  </si>
  <si>
    <t>2476 - Grundschule Buxheim</t>
  </si>
  <si>
    <t>2477</t>
  </si>
  <si>
    <t>Mittelschule Denkendorf</t>
  </si>
  <si>
    <t>2477 - Mittelschule Denkendorf</t>
  </si>
  <si>
    <t>2478</t>
  </si>
  <si>
    <t>Bgm.Wagner-Grundschule Dollnstein</t>
  </si>
  <si>
    <t>2478 - Bgm.Wagner-Grundschule Dollnstein</t>
  </si>
  <si>
    <t>2479</t>
  </si>
  <si>
    <t>Grundschule Eichstätt, Am Graben</t>
  </si>
  <si>
    <t>2479 - Grundschule Eichstätt, Am Graben</t>
  </si>
  <si>
    <t>2480</t>
  </si>
  <si>
    <t>Grundschule St. Walburg Eichstätt</t>
  </si>
  <si>
    <t>2480 - Grundschule St. Walburg Eichstätt</t>
  </si>
  <si>
    <t>2481</t>
  </si>
  <si>
    <t>Ruperti Grundschule Laufen</t>
  </si>
  <si>
    <t>2481 - Ruperti Grundschule Laufen</t>
  </si>
  <si>
    <t>2482</t>
  </si>
  <si>
    <t>Franz-von-Agliardis-Grundschule Teisendorf</t>
  </si>
  <si>
    <t>2482 - Franz-von-Agliardis-Grundschule Teisendorf</t>
  </si>
  <si>
    <t>2483</t>
  </si>
  <si>
    <t>Grundschule Eitensheim</t>
  </si>
  <si>
    <t>2483 - Grundschule Eitensheim</t>
  </si>
  <si>
    <t>2484</t>
  </si>
  <si>
    <t>Grundschule Gaimersheim</t>
  </si>
  <si>
    <t>2484 - Grundschule Gaimersheim</t>
  </si>
  <si>
    <t>2485</t>
  </si>
  <si>
    <t>Mittelschule Gaimersheim</t>
  </si>
  <si>
    <t>2485 - Mittelschule Gaimersheim</t>
  </si>
  <si>
    <t>2486</t>
  </si>
  <si>
    <t>Mittelschule Großmehring</t>
  </si>
  <si>
    <t>2486 - Mittelschule Großmehring</t>
  </si>
  <si>
    <t>2487</t>
  </si>
  <si>
    <t>Mittelschule Bergkirchen</t>
  </si>
  <si>
    <t>2487 - Mittelschule Bergkirchen</t>
  </si>
  <si>
    <t>2488</t>
  </si>
  <si>
    <t>Grundschule Dachau, im Augustenfeld</t>
  </si>
  <si>
    <t>2488 - Grundschule Dachau, im Augustenfeld</t>
  </si>
  <si>
    <t>2489</t>
  </si>
  <si>
    <t>Grundschule Kinding</t>
  </si>
  <si>
    <t>2489 - Grundschule Kinding</t>
  </si>
  <si>
    <t>2490</t>
  </si>
  <si>
    <t>Mittelschule Kipfenberg, Am Limes</t>
  </si>
  <si>
    <t>2490 - Mittelschule Kipfenberg, Am Limes</t>
  </si>
  <si>
    <t>2493</t>
  </si>
  <si>
    <t>Rudolf-Winterstein-Mittelschule Kösching</t>
  </si>
  <si>
    <t>2493 - Rudolf-Winterstein-Mittelschule Kösching</t>
  </si>
  <si>
    <t>2494</t>
  </si>
  <si>
    <t>Mittelschule Lenting</t>
  </si>
  <si>
    <t>2494 - Mittelschule Lenting</t>
  </si>
  <si>
    <t>2495</t>
  </si>
  <si>
    <t>Grundschule Mindelstetten</t>
  </si>
  <si>
    <t>2495 - Grundschule Mindelstetten</t>
  </si>
  <si>
    <t>2496</t>
  </si>
  <si>
    <t>Grundschule Mörnsheim</t>
  </si>
  <si>
    <t>2496 - Grundschule Mörnsheim</t>
  </si>
  <si>
    <t>2497</t>
  </si>
  <si>
    <t>Grundschule Nassenfels</t>
  </si>
  <si>
    <t>2497 - Grundschule Nassenfels</t>
  </si>
  <si>
    <t>2498</t>
  </si>
  <si>
    <t>Mittelschule Eichstätt-Schottenau</t>
  </si>
  <si>
    <t>2498 - Mittelschule Eichstätt-Schottenau</t>
  </si>
  <si>
    <t>2499</t>
  </si>
  <si>
    <t>Mittelschule Pförring</t>
  </si>
  <si>
    <t>2499 - Mittelschule Pförring</t>
  </si>
  <si>
    <t>2500</t>
  </si>
  <si>
    <t>Grundschule Niederscheyern in Pfaffenhofen/Ilm</t>
  </si>
  <si>
    <t>2500 - Grundschule Niederscheyern in Pfaffenhofen/Ilm</t>
  </si>
  <si>
    <t>2501</t>
  </si>
  <si>
    <t>Grundschule Pollenfeld</t>
  </si>
  <si>
    <t>2501 - Grundschule Pollenfeld</t>
  </si>
  <si>
    <t>2502</t>
  </si>
  <si>
    <t>Grundschule Pondorf in Altmannstein</t>
  </si>
  <si>
    <t>2502 - Grundschule Pondorf in Altmannstein</t>
  </si>
  <si>
    <t>2503</t>
  </si>
  <si>
    <t>Grundschule Sandersdorf in Altmannstein</t>
  </si>
  <si>
    <t>2503 - Grundschule Sandersdorf in Altmannstein</t>
  </si>
  <si>
    <t>2504</t>
  </si>
  <si>
    <t>Grundschule Schelldorf in Kipfenberg</t>
  </si>
  <si>
    <t>2504 - Grundschule Schelldorf in Kipfenberg</t>
  </si>
  <si>
    <t>2505</t>
  </si>
  <si>
    <t>Grundschule Schernfeld</t>
  </si>
  <si>
    <t>2505 - Grundschule Schernfeld</t>
  </si>
  <si>
    <t>2506</t>
  </si>
  <si>
    <t>2506 - Grundschule Stammham</t>
  </si>
  <si>
    <t>2507</t>
  </si>
  <si>
    <t>August-Horch-Mittelschule Titting</t>
  </si>
  <si>
    <t>2507 - August-Horch-Mittelschule Titting</t>
  </si>
  <si>
    <t>2508</t>
  </si>
  <si>
    <t>Grundschule Hausham</t>
  </si>
  <si>
    <t>2508 - Grundschule Hausham</t>
  </si>
  <si>
    <t>2509</t>
  </si>
  <si>
    <t>Grundschule Walting</t>
  </si>
  <si>
    <t>2509 - Grundschule Walting</t>
  </si>
  <si>
    <t>2510</t>
  </si>
  <si>
    <t>2510 - Priv. Montessori-Volksschule Dachau (Grund- und Hauptschule)</t>
  </si>
  <si>
    <t>2511</t>
  </si>
  <si>
    <t>Grundschule Wellheim</t>
  </si>
  <si>
    <t>2511 - Grundschule Wellheim</t>
  </si>
  <si>
    <t>2512</t>
  </si>
  <si>
    <t>Grundschule Wettstetten</t>
  </si>
  <si>
    <t>2512 - Grundschule Wettstetten</t>
  </si>
  <si>
    <t>2513</t>
  </si>
  <si>
    <t>Carl-Orff-Grundschule Altenerding in Erding</t>
  </si>
  <si>
    <t>2513 - Carl-Orff-Grundschule Altenerding in Erding</t>
  </si>
  <si>
    <t>2514</t>
  </si>
  <si>
    <t>Grundschule Klettham in Erding</t>
  </si>
  <si>
    <t>2514 - Grundschule Klettham in Erding</t>
  </si>
  <si>
    <t>2515</t>
  </si>
  <si>
    <t>Mittelschule Altenerding in Erding</t>
  </si>
  <si>
    <t>2515 - Mittelschule Altenerding in Erding</t>
  </si>
  <si>
    <t>2516</t>
  </si>
  <si>
    <t>Grundschule Bockhorn</t>
  </si>
  <si>
    <t>2516 - Grundschule Bockhorn</t>
  </si>
  <si>
    <t>2517</t>
  </si>
  <si>
    <t>Grundschule Dorfen-Nord</t>
  </si>
  <si>
    <t>2517 - Grundschule Dorfen-Nord</t>
  </si>
  <si>
    <t>2518</t>
  </si>
  <si>
    <t>Mittelschule Dorfen</t>
  </si>
  <si>
    <t>2518 - Mittelschule Dorfen</t>
  </si>
  <si>
    <t>2519</t>
  </si>
  <si>
    <t>Grundschule Schwindkirchen in Dorfen</t>
  </si>
  <si>
    <t>2519 - Grundschule Schwindkirchen in Dorfen</t>
  </si>
  <si>
    <t>2520</t>
  </si>
  <si>
    <t>Grundschule Eitting</t>
  </si>
  <si>
    <t>2520 - Grundschule Eitting</t>
  </si>
  <si>
    <t>2521</t>
  </si>
  <si>
    <t>Grundschule Erding, am Grünen Markt</t>
  </si>
  <si>
    <t>2521 - Grundschule Erding, am Grünen Markt</t>
  </si>
  <si>
    <t>2522</t>
  </si>
  <si>
    <t>Grundschule Erding, am Lodererplatz</t>
  </si>
  <si>
    <t>2522 - Grundschule Erding, am Lodererplatz</t>
  </si>
  <si>
    <t>2523</t>
  </si>
  <si>
    <t>Mittelschule Erding</t>
  </si>
  <si>
    <t>2523 - Mittelschule Erding</t>
  </si>
  <si>
    <t>2524</t>
  </si>
  <si>
    <t>Mittelschule Finsing</t>
  </si>
  <si>
    <t>2524 - Mittelschule Finsing</t>
  </si>
  <si>
    <t>2525</t>
  </si>
  <si>
    <t>Mittelschule Forstern</t>
  </si>
  <si>
    <t>2525 - Mittelschule Forstern</t>
  </si>
  <si>
    <t>2526</t>
  </si>
  <si>
    <t>2526 - Montessori-Schule Freising, private Mittelschule des Montessori Landkreis Freising e.V.</t>
  </si>
  <si>
    <t>2527</t>
  </si>
  <si>
    <t>Grundschule Berglern</t>
  </si>
  <si>
    <t>2527 - Grundschule Berglern</t>
  </si>
  <si>
    <t>2528</t>
  </si>
  <si>
    <t>Mittelschule Isen</t>
  </si>
  <si>
    <t>2528 - Mittelschule Isen</t>
  </si>
  <si>
    <t>2529</t>
  </si>
  <si>
    <t>Grundschule Schröding in Kirchberg</t>
  </si>
  <si>
    <t>2529 - Grundschule Schröding in Kirchberg</t>
  </si>
  <si>
    <t>2530</t>
  </si>
  <si>
    <t>Grundschule Langengeisling in Erding</t>
  </si>
  <si>
    <t>2530 - Grundschule Langengeisling in Erding</t>
  </si>
  <si>
    <t>2531</t>
  </si>
  <si>
    <t>Grundschule Lengdorf</t>
  </si>
  <si>
    <t>2531 - Grundschule Lengdorf</t>
  </si>
  <si>
    <t>2532</t>
  </si>
  <si>
    <t>Grundschule Moosinning</t>
  </si>
  <si>
    <t>2532 - Grundschule Moosinning</t>
  </si>
  <si>
    <t>2533</t>
  </si>
  <si>
    <t>Grundschule Schliersee</t>
  </si>
  <si>
    <t>2533 - Grundschule Schliersee</t>
  </si>
  <si>
    <t>2534</t>
  </si>
  <si>
    <t>Mittelschule Oberding</t>
  </si>
  <si>
    <t>2534 - Mittelschule Oberding</t>
  </si>
  <si>
    <t>2535</t>
  </si>
  <si>
    <t>Grundschule Ottenhofen</t>
  </si>
  <si>
    <t>2535 - Grundschule Ottenhofen</t>
  </si>
  <si>
    <t>2536</t>
  </si>
  <si>
    <t>Grundschule Pastetten</t>
  </si>
  <si>
    <t>2536 - Grundschule Pastetten</t>
  </si>
  <si>
    <t>2537</t>
  </si>
  <si>
    <t>Grundschule Sankt Wolfgang</t>
  </si>
  <si>
    <t>2537 - Grundschule Sankt Wolfgang</t>
  </si>
  <si>
    <t>2538</t>
  </si>
  <si>
    <t>Grundschule Taufkirchen (Vils)</t>
  </si>
  <si>
    <t>2538 - Grundschule Taufkirchen (Vils)</t>
  </si>
  <si>
    <t>2539</t>
  </si>
  <si>
    <t>Mittelschule Taufkirchen (Vils)</t>
  </si>
  <si>
    <t>2539 - Mittelschule Taufkirchen (Vils)</t>
  </si>
  <si>
    <t>2540</t>
  </si>
  <si>
    <t>Grundschule Moosen (Vils) in Taufkirchen (Vils)</t>
  </si>
  <si>
    <t>2540 - Grundschule Moosen (Vils) in Taufkirchen (Vils)</t>
  </si>
  <si>
    <t>2541</t>
  </si>
  <si>
    <t>Grundschule Grüntegernbach-Eibach in Dorfen</t>
  </si>
  <si>
    <t>2541 - Grundschule Grüntegernbach-Eibach in Dorfen</t>
  </si>
  <si>
    <t>2542</t>
  </si>
  <si>
    <t>Grundschule Walpertskirchen</t>
  </si>
  <si>
    <t>2542 - Grundschule Walpertskirchen</t>
  </si>
  <si>
    <t>2543</t>
  </si>
  <si>
    <t>Grundschule Langenpreising</t>
  </si>
  <si>
    <t>2543 - Grundschule Langenpreising</t>
  </si>
  <si>
    <t>2545</t>
  </si>
  <si>
    <t>Orterer Schule Wörth, Mittelschule</t>
  </si>
  <si>
    <t>2545 - Orterer Schule Wörth, Mittelschule</t>
  </si>
  <si>
    <t>2546</t>
  </si>
  <si>
    <t>Mittelschule Kaufering</t>
  </si>
  <si>
    <t>2546 - Mittelschule Kaufering</t>
  </si>
  <si>
    <t>2548</t>
  </si>
  <si>
    <t>Grundschule Buchbach</t>
  </si>
  <si>
    <t>2548 - Grundschule Buchbach</t>
  </si>
  <si>
    <t>2549</t>
  </si>
  <si>
    <t>Grundschule Allershausen</t>
  </si>
  <si>
    <t>2549 - Grundschule Allershausen</t>
  </si>
  <si>
    <t>2550</t>
  </si>
  <si>
    <t>Grundschule Attenkirchen</t>
  </si>
  <si>
    <t>2550 - Grundschule Attenkirchen</t>
  </si>
  <si>
    <t>2551</t>
  </si>
  <si>
    <t>Grundschule Au i.d.Hallertau</t>
  </si>
  <si>
    <t>2551 - Grundschule Au i.d.Hallertau</t>
  </si>
  <si>
    <t>2553</t>
  </si>
  <si>
    <t>Mittelschule Odelzhausen</t>
  </si>
  <si>
    <t>2553 - Mittelschule Odelzhausen</t>
  </si>
  <si>
    <t>2554</t>
  </si>
  <si>
    <t>Grundschule Eching, an der Danziger Straße</t>
  </si>
  <si>
    <t>2554 - Grundschule Eching, an der Danziger Straße</t>
  </si>
  <si>
    <t>2555</t>
  </si>
  <si>
    <t>Grundschule Rudelzhausen</t>
  </si>
  <si>
    <t>2555 - Grundschule Rudelzhausen</t>
  </si>
  <si>
    <t>2556</t>
  </si>
  <si>
    <t>Grundschule Fahrenzhausen</t>
  </si>
  <si>
    <t>2556 - Grundschule Fahrenzhausen</t>
  </si>
  <si>
    <t>2557</t>
  </si>
  <si>
    <t>Grundschule Neustift in Freising</t>
  </si>
  <si>
    <t>2557 - Grundschule Neustift in Freising</t>
  </si>
  <si>
    <t>2558</t>
  </si>
  <si>
    <t>Mittelschule Haimhausen</t>
  </si>
  <si>
    <t>2558 - Mittelschule Haimhausen</t>
  </si>
  <si>
    <t>2559</t>
  </si>
  <si>
    <t>Grundschule Gars a.Inn</t>
  </si>
  <si>
    <t>2559 - Grundschule Gars a.Inn</t>
  </si>
  <si>
    <t>2560</t>
  </si>
  <si>
    <t>Grundschule St.Korbinian in Freising</t>
  </si>
  <si>
    <t>2560 - Grundschule St.Korbinian in Freising</t>
  </si>
  <si>
    <t>2561</t>
  </si>
  <si>
    <t>Grundschule St.Lantbert in Freising</t>
  </si>
  <si>
    <t>2561 - Grundschule St.Lantbert in Freising</t>
  </si>
  <si>
    <t>2562</t>
  </si>
  <si>
    <t>Grundschule Vötting in Freising</t>
  </si>
  <si>
    <t>2562 - Grundschule Vötting in Freising</t>
  </si>
  <si>
    <t>2563</t>
  </si>
  <si>
    <t>Grundschule Gammelsdorf</t>
  </si>
  <si>
    <t>2563 - Grundschule Gammelsdorf</t>
  </si>
  <si>
    <t>2564</t>
  </si>
  <si>
    <t>Paul-Gerhardt-Grundschule Freising</t>
  </si>
  <si>
    <t>2564 - Paul-Gerhardt-Grundschule Freising</t>
  </si>
  <si>
    <t>2565</t>
  </si>
  <si>
    <t>Marina-Thudichum-Grundschule Haag a.d. Amper</t>
  </si>
  <si>
    <t>2565 - Marina-Thudichum-Grundschule Haag a.d. Amper</t>
  </si>
  <si>
    <t>2566</t>
  </si>
  <si>
    <t>Grundschule Hallbergmoos</t>
  </si>
  <si>
    <t>2566 - Grundschule Hallbergmoos</t>
  </si>
  <si>
    <t>2567</t>
  </si>
  <si>
    <t>Grundschule Hohenkammer</t>
  </si>
  <si>
    <t>2567 - Grundschule Hohenkammer</t>
  </si>
  <si>
    <t>2568</t>
  </si>
  <si>
    <t>Grundschule Kirchdorf a.d.Amper</t>
  </si>
  <si>
    <t>2568 - Grundschule Kirchdorf a.d.Amper</t>
  </si>
  <si>
    <t>2569</t>
  </si>
  <si>
    <t>Grundschule Kranzberg</t>
  </si>
  <si>
    <t>2569 - Grundschule Kranzberg</t>
  </si>
  <si>
    <t>2570</t>
  </si>
  <si>
    <t>Grundschule Langenbach</t>
  </si>
  <si>
    <t>2570 - Grundschule Langenbach</t>
  </si>
  <si>
    <t>2571</t>
  </si>
  <si>
    <t>2571 - Private Montessori-Volksschule Moosach-Niederseeon (Grund- und Hauptschule)</t>
  </si>
  <si>
    <t>2572</t>
  </si>
  <si>
    <t>Grundschule Mauern</t>
  </si>
  <si>
    <t>2572 - Grundschule Mauern</t>
  </si>
  <si>
    <t>2573</t>
  </si>
  <si>
    <t>2573 - Theresia-Gerhardinger-Grundschule Moosburg a.d.Isar</t>
  </si>
  <si>
    <t>2574</t>
  </si>
  <si>
    <t>Georg-Hummel-Mittelschule Moosburg a.d.Isar</t>
  </si>
  <si>
    <t>2574 - Georg-Hummel-Mittelschule Moosburg a.d.Isar</t>
  </si>
  <si>
    <t>2575</t>
  </si>
  <si>
    <t>Anton-Vitzthum-Grundschule Moosburg a.d.Isar</t>
  </si>
  <si>
    <t>2575 - Anton-Vitzthum-Grundschule Moosburg a.d.Isar</t>
  </si>
  <si>
    <t>2576</t>
  </si>
  <si>
    <t>Grundschule Nandlstadt</t>
  </si>
  <si>
    <t>2576 - Grundschule Nandlstadt</t>
  </si>
  <si>
    <t>2577</t>
  </si>
  <si>
    <t>Grundschule Neufahrn b.Freising, am Fürholzer Weg</t>
  </si>
  <si>
    <t>2577 - Grundschule Neufahrn b.Freising, am Fürholzer Weg</t>
  </si>
  <si>
    <t>2578</t>
  </si>
  <si>
    <t>Grundschule Neufahrn b.Freising, am Jahnweg</t>
  </si>
  <si>
    <t>2578 - Grundschule Neufahrn b.Freising, am Jahnweg</t>
  </si>
  <si>
    <t>2579</t>
  </si>
  <si>
    <t>Dorothea-von-Haldenberg-Grundschule Mammendorf</t>
  </si>
  <si>
    <t>2579 - Dorothea-von-Haldenberg-Grundschule Mammendorf</t>
  </si>
  <si>
    <t>2580</t>
  </si>
  <si>
    <t>Grundschule Wolfersdorf</t>
  </si>
  <si>
    <t>2580 - Grundschule Wolfersdorf</t>
  </si>
  <si>
    <t>2581</t>
  </si>
  <si>
    <t>Grundschule Zolling</t>
  </si>
  <si>
    <t>2581 - Grundschule Zolling</t>
  </si>
  <si>
    <t>2582</t>
  </si>
  <si>
    <t>Jo-Mihaly-Mittelschule Neufahrn</t>
  </si>
  <si>
    <t>2582 - Jo-Mihaly-Mittelschule Neufahrn</t>
  </si>
  <si>
    <t>2583</t>
  </si>
  <si>
    <t>Grundschule Kipfenberg, Am Limes</t>
  </si>
  <si>
    <t>2583 - Grundschule Kipfenberg, Am Limes</t>
  </si>
  <si>
    <t>2584</t>
  </si>
  <si>
    <t>Starzelbachschule Grundschule Eichenau</t>
  </si>
  <si>
    <t>2584 - Starzelbachschule Grundschule Eichenau</t>
  </si>
  <si>
    <t>2585</t>
  </si>
  <si>
    <t>Grundschule Alling</t>
  </si>
  <si>
    <t>2585 - Grundschule Alling</t>
  </si>
  <si>
    <t>2586</t>
  </si>
  <si>
    <t>Grundschule Althegnenberg-Mittelstetten</t>
  </si>
  <si>
    <t>2586 - Grundschule Althegnenberg-Mittelstetten</t>
  </si>
  <si>
    <t>2587</t>
  </si>
  <si>
    <t>Grundschule Aufkirchen in Egenhofen</t>
  </si>
  <si>
    <t>2587 - Grundschule Aufkirchen in Egenhofen</t>
  </si>
  <si>
    <t>2588</t>
  </si>
  <si>
    <t>Josef-Dering-Grundschule Eichenau</t>
  </si>
  <si>
    <t>2588 - Josef-Dering-Grundschule Eichenau</t>
  </si>
  <si>
    <t>2589</t>
  </si>
  <si>
    <t>Mittelschule Emmering</t>
  </si>
  <si>
    <t>2589 - Mittelschule Emmering</t>
  </si>
  <si>
    <t>2590</t>
  </si>
  <si>
    <t>Grundschule Esting in Olching</t>
  </si>
  <si>
    <t>2590 - Grundschule Esting in Olching</t>
  </si>
  <si>
    <t>2591</t>
  </si>
  <si>
    <t>2591 - Mittelschule Fürstenfeldbruck, an der Theodor-Heuss-Straße</t>
  </si>
  <si>
    <t>2592</t>
  </si>
  <si>
    <t>Grundschule Fürstenfeldbruck, am Theresianumweg</t>
  </si>
  <si>
    <t>2592 - Grundschule Fürstenfeldbruck, am Theresianumweg</t>
  </si>
  <si>
    <t>2593</t>
  </si>
  <si>
    <t>2593 - Grundschule Fürstenfeldbruck, an der Philipp-Weiß-Straße</t>
  </si>
  <si>
    <t>2594</t>
  </si>
  <si>
    <t>Richard-Higgins-Grundschule Fürstenfeldbruck</t>
  </si>
  <si>
    <t>2594 - Richard-Higgins-Grundschule Fürstenfeldbruck</t>
  </si>
  <si>
    <t>2595</t>
  </si>
  <si>
    <t>Mittelschule Fürstenfeldbruck, Am Asambogen</t>
  </si>
  <si>
    <t>2595 - Mittelschule Fürstenfeldbruck, Am Asambogen</t>
  </si>
  <si>
    <t>2596</t>
  </si>
  <si>
    <t>Grundschule Graßlfing in Olching</t>
  </si>
  <si>
    <t>2596 - Grundschule Graßlfing in Olching</t>
  </si>
  <si>
    <t>2597</t>
  </si>
  <si>
    <t>Grundschule Germering, an der Kirchenstraße</t>
  </si>
  <si>
    <t>2597 - Grundschule Germering, an der Kirchenstraße</t>
  </si>
  <si>
    <t>2598</t>
  </si>
  <si>
    <t>Theresen-Grundschule Germering</t>
  </si>
  <si>
    <t>2598 - Theresen-Grundschule Germering</t>
  </si>
  <si>
    <t>2599</t>
  </si>
  <si>
    <t>2599 - Mittelschule Germering, an der Wittelsbacher Straße</t>
  </si>
  <si>
    <t>2600</t>
  </si>
  <si>
    <t>Grundschule Grafrath</t>
  </si>
  <si>
    <t>2600 - Grundschule Grafrath</t>
  </si>
  <si>
    <t>2601</t>
  </si>
  <si>
    <t>Grundschule Gröbenzell - Ährenfeldschule</t>
  </si>
  <si>
    <t>2601 - Grundschule Gröbenzell - Ährenfeldschule</t>
  </si>
  <si>
    <t>2603</t>
  </si>
  <si>
    <t>Private Heimvolksschule im kath. Landschulheim Grunertshofen (Grund- und Hauptschule)</t>
  </si>
  <si>
    <t>2603 - Private Heimvolksschule im kath. Landschulheim Grunertshofen (Grund- und Hauptschule)</t>
  </si>
  <si>
    <t>2604</t>
  </si>
  <si>
    <t>Grundschule Hattenhofen</t>
  </si>
  <si>
    <t>2604 - Grundschule Hattenhofen</t>
  </si>
  <si>
    <t>2605</t>
  </si>
  <si>
    <t>Grundschule Jesenwang</t>
  </si>
  <si>
    <t>2605 - Grundschule Jesenwang</t>
  </si>
  <si>
    <t>2606</t>
  </si>
  <si>
    <t>Grundschule Maisach</t>
  </si>
  <si>
    <t>2606 - Grundschule Maisach</t>
  </si>
  <si>
    <t>2607</t>
  </si>
  <si>
    <t>Grundschule Gernlinden</t>
  </si>
  <si>
    <t>2607 - Grundschule Gernlinden</t>
  </si>
  <si>
    <t>2608</t>
  </si>
  <si>
    <t>Grundschule München, Keilberthstraße 6</t>
  </si>
  <si>
    <t>2608 - Grundschule München, Keilberthstraße 6</t>
  </si>
  <si>
    <t>2609</t>
  </si>
  <si>
    <t>Dorothea-von-Haldenberg-Mittelschule Mammendorf</t>
  </si>
  <si>
    <t>2609 - Dorothea-von-Haldenberg-Mittelschule Mammendorf</t>
  </si>
  <si>
    <t>2610</t>
  </si>
  <si>
    <t>Grundschule Moorenweis</t>
  </si>
  <si>
    <t>2610 - Grundschule Moorenweis</t>
  </si>
  <si>
    <t>2612</t>
  </si>
  <si>
    <t>Mittelschule Olching, Amperschule</t>
  </si>
  <si>
    <t>2612 - Mittelschule Olching, Amperschule</t>
  </si>
  <si>
    <t>2613</t>
  </si>
  <si>
    <t>Grundschule Olching</t>
  </si>
  <si>
    <t>2613 - Grundschule Olching</t>
  </si>
  <si>
    <t>2614</t>
  </si>
  <si>
    <t>Laurenzer-Grundschule Puchheim</t>
  </si>
  <si>
    <t>2614 - Laurenzer-Grundschule Puchheim</t>
  </si>
  <si>
    <t>2615</t>
  </si>
  <si>
    <t>Grundschule Puchheim, am Gerner Platz</t>
  </si>
  <si>
    <t>2615 - Grundschule Puchheim, am Gerner Platz</t>
  </si>
  <si>
    <t>2616</t>
  </si>
  <si>
    <t>Mittelschule Türkenfeld</t>
  </si>
  <si>
    <t>2616 - Mittelschule Türkenfeld</t>
  </si>
  <si>
    <t>2617</t>
  </si>
  <si>
    <t>Kerschensteinerschule Germering, Mittelschule</t>
  </si>
  <si>
    <t>2617 - Kerschensteinerschule Germering, Mittelschule</t>
  </si>
  <si>
    <t>2618</t>
  </si>
  <si>
    <t>Grundschule Germering, an der Kleinfeldstraße</t>
  </si>
  <si>
    <t>2618 - Grundschule Germering, an der Kleinfeldstraße</t>
  </si>
  <si>
    <t>2619</t>
  </si>
  <si>
    <t>Grundschule Puchheim-Süd</t>
  </si>
  <si>
    <t>2619 - Grundschule Puchheim-Süd</t>
  </si>
  <si>
    <t>2620</t>
  </si>
  <si>
    <t>Mittelschule Maisach</t>
  </si>
  <si>
    <t>2620 - Mittelschule Maisach</t>
  </si>
  <si>
    <t>2621</t>
  </si>
  <si>
    <t>2621 - Grundschule Gröbenzell, an der Bernhard-Rößner-Straße</t>
  </si>
  <si>
    <t>2622</t>
  </si>
  <si>
    <t>2622 - Bürgermeister-Hans-Reiner- Grundschule Bad Kohlgrub</t>
  </si>
  <si>
    <t>2623</t>
  </si>
  <si>
    <t>Grundschule Bad Bayersoien</t>
  </si>
  <si>
    <t>2623 - Grundschule Bad Bayersoien</t>
  </si>
  <si>
    <t>2624</t>
  </si>
  <si>
    <t>Grundschule Eschenlohe</t>
  </si>
  <si>
    <t>2624 - Grundschule Eschenlohe</t>
  </si>
  <si>
    <t>2625</t>
  </si>
  <si>
    <t>Grundschule Farchant</t>
  </si>
  <si>
    <t>2625 - Grundschule Farchant</t>
  </si>
  <si>
    <t>2626</t>
  </si>
  <si>
    <t>2626 - Grundschule Garmisch-Partenkirchen, an der Burgstraße</t>
  </si>
  <si>
    <t>2627</t>
  </si>
  <si>
    <t>Grundschule Garmisch-Partenkirchen am Gröben</t>
  </si>
  <si>
    <t>2627 - Grundschule Garmisch-Partenkirchen am Gröben</t>
  </si>
  <si>
    <t>2629</t>
  </si>
  <si>
    <t>2629 - Bürgermeister-Schütte-Grundschule Garmisch-Partenkirchen</t>
  </si>
  <si>
    <t>2630</t>
  </si>
  <si>
    <t>Grundschule Grainau</t>
  </si>
  <si>
    <t>2630 - Grundschule Grainau</t>
  </si>
  <si>
    <t>2631</t>
  </si>
  <si>
    <t>Grundschule Großweil</t>
  </si>
  <si>
    <t>2631 - Grundschule Großweil</t>
  </si>
  <si>
    <t>2632</t>
  </si>
  <si>
    <t>Grundschule Lenting</t>
  </si>
  <si>
    <t>2632 - Grundschule Lenting</t>
  </si>
  <si>
    <t>2633</t>
  </si>
  <si>
    <t>Grundschule Haag i.OB</t>
  </si>
  <si>
    <t>2633 - Grundschule Haag i.OB</t>
  </si>
  <si>
    <t>2634</t>
  </si>
  <si>
    <t>Christoph-Probst-Mittelschule Murnau a.Staffelsee</t>
  </si>
  <si>
    <t>2634 - Christoph-Probst-Mittelschule Murnau a.Staffelsee</t>
  </si>
  <si>
    <t>2635</t>
  </si>
  <si>
    <t>2635 - Emanuel-von-Seidl-Grundschule Murnau a. Staffelsee</t>
  </si>
  <si>
    <t>2636</t>
  </si>
  <si>
    <t>Grundschule Oberammergau</t>
  </si>
  <si>
    <t>2636 - Grundschule Oberammergau</t>
  </si>
  <si>
    <t>2637</t>
  </si>
  <si>
    <t>Grundschule Oberau</t>
  </si>
  <si>
    <t>2637 - Grundschule Oberau</t>
  </si>
  <si>
    <t>2638</t>
  </si>
  <si>
    <t>Grundschule Ohlstadt</t>
  </si>
  <si>
    <t>2638 - Grundschule Ohlstadt</t>
  </si>
  <si>
    <t>2639</t>
  </si>
  <si>
    <t>Grundschule Saulgrub</t>
  </si>
  <si>
    <t>2639 - Grundschule Saulgrub</t>
  </si>
  <si>
    <t>2640</t>
  </si>
  <si>
    <t>Grundschule Uffing - Seehausen a.Staffelsee</t>
  </si>
  <si>
    <t>2640 - Grundschule Uffing - Seehausen a.Staffelsee</t>
  </si>
  <si>
    <t>2641</t>
  </si>
  <si>
    <t>Grundschule Unterammergau</t>
  </si>
  <si>
    <t>2641 - Grundschule Unterammergau</t>
  </si>
  <si>
    <t>2642</t>
  </si>
  <si>
    <t>Grundschule Wallgau-Krün</t>
  </si>
  <si>
    <t>2642 - Grundschule Wallgau-Krün</t>
  </si>
  <si>
    <t>2643</t>
  </si>
  <si>
    <t>Grundschule Martinsried in Planegg</t>
  </si>
  <si>
    <t>2643 - Grundschule Martinsried in Planegg</t>
  </si>
  <si>
    <t>2644</t>
  </si>
  <si>
    <t>Grundschule Mittenwald</t>
  </si>
  <si>
    <t>2644 - Grundschule Mittenwald</t>
  </si>
  <si>
    <t>2645</t>
  </si>
  <si>
    <t>Grundschule Apfeldorf</t>
  </si>
  <si>
    <t>2645 - Grundschule Apfeldorf</t>
  </si>
  <si>
    <t>2646</t>
  </si>
  <si>
    <t>Grundschule Denklingen</t>
  </si>
  <si>
    <t>2646 - Grundschule Denklingen</t>
  </si>
  <si>
    <t>2647</t>
  </si>
  <si>
    <t>Carl-Orff-Mittelschule Dießen am Ammersee</t>
  </si>
  <si>
    <t>2647 - Carl-Orff-Mittelschule Dießen am Ammersee</t>
  </si>
  <si>
    <t>2648</t>
  </si>
  <si>
    <t>Grundschule Egling a.d.Paar</t>
  </si>
  <si>
    <t>2648 - Grundschule Egling a.d.Paar</t>
  </si>
  <si>
    <t>2649</t>
  </si>
  <si>
    <t>Grundschule Erpfting, Stadt Landsberg a.Lech</t>
  </si>
  <si>
    <t>2649 - Grundschule Erpfting, Stadt Landsberg a.Lech</t>
  </si>
  <si>
    <t>2650</t>
  </si>
  <si>
    <t>Grundschule Finning-Hofstetten</t>
  </si>
  <si>
    <t>2650 - Grundschule Finning-Hofstetten</t>
  </si>
  <si>
    <t>2651</t>
  </si>
  <si>
    <t>Johann-Baptist-Baader-Mittelschule Fuchstal</t>
  </si>
  <si>
    <t>2651 - Johann-Baptist-Baader-Mittelschule Fuchstal</t>
  </si>
  <si>
    <t>2652</t>
  </si>
  <si>
    <t>Grundschule Geltendorf</t>
  </si>
  <si>
    <t>2652 - Grundschule Geltendorf</t>
  </si>
  <si>
    <t>2653</t>
  </si>
  <si>
    <t>Grundschule Igling</t>
  </si>
  <si>
    <t>2653 - Grundschule Igling</t>
  </si>
  <si>
    <t>2654</t>
  </si>
  <si>
    <t>Grundschule Kaufering</t>
  </si>
  <si>
    <t>2654 - Grundschule Kaufering</t>
  </si>
  <si>
    <t>2655</t>
  </si>
  <si>
    <t>2655 - Grundschule Landsberg a.Lech, an der Platanenstraße</t>
  </si>
  <si>
    <t>2656</t>
  </si>
  <si>
    <t>2656 - Montessori-Schule Clara Grunwald Unterschleißheim, priv. Grund- u. Hauptschule</t>
  </si>
  <si>
    <t>2657</t>
  </si>
  <si>
    <t>Grundschule Landsberg a.Lech, am Spitalplatz</t>
  </si>
  <si>
    <t>2657 - Grundschule Landsberg a.Lech, am Spitalplatz</t>
  </si>
  <si>
    <t>2658</t>
  </si>
  <si>
    <t>Grundschule Penzing</t>
  </si>
  <si>
    <t>2658 - Grundschule Penzing</t>
  </si>
  <si>
    <t>2659</t>
  </si>
  <si>
    <t>Grundschule Vilgertshofen</t>
  </si>
  <si>
    <t>2659 - Grundschule Vilgertshofen</t>
  </si>
  <si>
    <t>2661</t>
  </si>
  <si>
    <t>Grundschule Scheuring</t>
  </si>
  <si>
    <t>2661 - Grundschule Scheuring</t>
  </si>
  <si>
    <t>2662</t>
  </si>
  <si>
    <t>Grundschule Schondorf a.Ammersee</t>
  </si>
  <si>
    <t>2662 - Grundschule Schondorf a.Ammersee</t>
  </si>
  <si>
    <t>2663</t>
  </si>
  <si>
    <t>Grundschule Pürgen</t>
  </si>
  <si>
    <t>2663 - Grundschule Pürgen</t>
  </si>
  <si>
    <t>2665</t>
  </si>
  <si>
    <t>Mittelschule Weil</t>
  </si>
  <si>
    <t>2665 - Mittelschule Weil</t>
  </si>
  <si>
    <t>2666</t>
  </si>
  <si>
    <t>Grundschule Windach</t>
  </si>
  <si>
    <t>2666 - Grundschule Windach</t>
  </si>
  <si>
    <t>2667</t>
  </si>
  <si>
    <t>Mittelschule Landsberg am Lech</t>
  </si>
  <si>
    <t>2667 - Mittelschule Landsberg am Lech</t>
  </si>
  <si>
    <t>2668</t>
  </si>
  <si>
    <t>Berglwald-Grundschule Oberschleißheim</t>
  </si>
  <si>
    <t>2668 - Berglwald-Grundschule Oberschleißheim</t>
  </si>
  <si>
    <t>2669</t>
  </si>
  <si>
    <t>Grundschule Bad Wiessee</t>
  </si>
  <si>
    <t>2669 - Grundschule Bad Wiessee</t>
  </si>
  <si>
    <t>2670</t>
  </si>
  <si>
    <t>Grundschule Bayrischzell</t>
  </si>
  <si>
    <t>2670 - Grundschule Bayrischzell</t>
  </si>
  <si>
    <t>2671</t>
  </si>
  <si>
    <t>Mittelschule Fischbachau</t>
  </si>
  <si>
    <t>2671 - Mittelschule Fischbachau</t>
  </si>
  <si>
    <t>2672</t>
  </si>
  <si>
    <t>Ignaz-Günther-Grundschule Altmannstein</t>
  </si>
  <si>
    <t>2672 - Ignaz-Günther-Grundschule Altmannstein</t>
  </si>
  <si>
    <t>2673</t>
  </si>
  <si>
    <t>Grundschule Gmund a.Tegernsee</t>
  </si>
  <si>
    <t>2673 - Grundschule Gmund a.Tegernsee</t>
  </si>
  <si>
    <t>2674</t>
  </si>
  <si>
    <t>2674 - Grundschule Kirchheim b.München, an der Martin-Luther-Straße</t>
  </si>
  <si>
    <t>2675</t>
  </si>
  <si>
    <t>Mittelschule Hausham</t>
  </si>
  <si>
    <t>2675 - Mittelschule Hausham</t>
  </si>
  <si>
    <t>2676</t>
  </si>
  <si>
    <t>Grundschule Holzkirchen</t>
  </si>
  <si>
    <t>2676 - Grundschule Holzkirchen</t>
  </si>
  <si>
    <t>2677</t>
  </si>
  <si>
    <t>Grundschule Elbach in Fischbachau</t>
  </si>
  <si>
    <t>2677 - Grundschule Elbach in Fischbachau</t>
  </si>
  <si>
    <t>2678</t>
  </si>
  <si>
    <t>Grundschule Irschenberg</t>
  </si>
  <si>
    <t>2678 - Grundschule Irschenberg</t>
  </si>
  <si>
    <t>2679</t>
  </si>
  <si>
    <t>Grundschule Mühldorf a.Inn - Altmühldorf</t>
  </si>
  <si>
    <t>2679 - Grundschule Mühldorf a.Inn - Altmühldorf</t>
  </si>
  <si>
    <t>2680</t>
  </si>
  <si>
    <t>Grundschule Miesbach</t>
  </si>
  <si>
    <t>2680 - Grundschule Miesbach</t>
  </si>
  <si>
    <t>2681</t>
  </si>
  <si>
    <t>Mittelschule Miesbach</t>
  </si>
  <si>
    <t>2681 - Mittelschule Miesbach</t>
  </si>
  <si>
    <t>2682</t>
  </si>
  <si>
    <t>Grundschule Otterfing</t>
  </si>
  <si>
    <t>2682 - Grundschule Otterfing</t>
  </si>
  <si>
    <t>2683</t>
  </si>
  <si>
    <t>Grundschule Parsberg in Miesbach</t>
  </si>
  <si>
    <t>2683 - Grundschule Parsberg in Miesbach</t>
  </si>
  <si>
    <t>2684</t>
  </si>
  <si>
    <t>Mittelschule Rottach-Egern</t>
  </si>
  <si>
    <t>2684 - Mittelschule Rottach-Egern</t>
  </si>
  <si>
    <t>2686</t>
  </si>
  <si>
    <t>Mittelschule Schliersee</t>
  </si>
  <si>
    <t>2686 - Mittelschule Schliersee</t>
  </si>
  <si>
    <t>2687</t>
  </si>
  <si>
    <t>Grundschule Tegernsee</t>
  </si>
  <si>
    <t>2687 - Grundschule Tegernsee</t>
  </si>
  <si>
    <t>2688</t>
  </si>
  <si>
    <t>Mittelschule Mangfalltal Valley</t>
  </si>
  <si>
    <t>2688 - Mittelschule Mangfalltal Valley</t>
  </si>
  <si>
    <t>2689</t>
  </si>
  <si>
    <t>Grundschule Wall in Warngau</t>
  </si>
  <si>
    <t>2689 - Grundschule Wall in Warngau</t>
  </si>
  <si>
    <t>2690</t>
  </si>
  <si>
    <t>Grundschule Warngau</t>
  </si>
  <si>
    <t>2690 - Grundschule Warngau</t>
  </si>
  <si>
    <t>2691</t>
  </si>
  <si>
    <t>Grundschule Weyarn</t>
  </si>
  <si>
    <t>2691 - Grundschule Weyarn</t>
  </si>
  <si>
    <t>2692</t>
  </si>
  <si>
    <t>Mittelschule Holzkirchen</t>
  </si>
  <si>
    <t>2692 - Mittelschule Holzkirchen</t>
  </si>
  <si>
    <t>2693</t>
  </si>
  <si>
    <t>Grundschule Pförring</t>
  </si>
  <si>
    <t>2693 - Grundschule Pförring</t>
  </si>
  <si>
    <t>2695</t>
  </si>
  <si>
    <t>Grundschule Ampfing</t>
  </si>
  <si>
    <t>2695 - Grundschule Ampfing</t>
  </si>
  <si>
    <t>2696</t>
  </si>
  <si>
    <t>Mittelschule Ampfing</t>
  </si>
  <si>
    <t>2696 - Mittelschule Ampfing</t>
  </si>
  <si>
    <t>2697</t>
  </si>
  <si>
    <t>Papst Benedikt XVI. Grundschule Aschau a.Inn</t>
  </si>
  <si>
    <t>2697 - Papst Benedikt XVI. Grundschule Aschau a.Inn</t>
  </si>
  <si>
    <t>2698</t>
  </si>
  <si>
    <t>Mittelschule Buchbach</t>
  </si>
  <si>
    <t>2698 - Mittelschule Buchbach</t>
  </si>
  <si>
    <t>2699</t>
  </si>
  <si>
    <t>Mittelschule Gars a.Inn</t>
  </si>
  <si>
    <t>2699 - Mittelschule Gars a.Inn</t>
  </si>
  <si>
    <t>2700</t>
  </si>
  <si>
    <t>Mittelschule Haag i.OB</t>
  </si>
  <si>
    <t>2700 - Mittelschule Haag i.OB</t>
  </si>
  <si>
    <t>2701</t>
  </si>
  <si>
    <t>Grundschule Heldenstein</t>
  </si>
  <si>
    <t>2701 - Grundschule Heldenstein</t>
  </si>
  <si>
    <t>2702</t>
  </si>
  <si>
    <t>Grundschule Kraiburg a.Inn</t>
  </si>
  <si>
    <t>2702 - Grundschule Kraiburg a.Inn</t>
  </si>
  <si>
    <t>2703</t>
  </si>
  <si>
    <t>Grundschule Lochham in Gräfelfing</t>
  </si>
  <si>
    <t>2703 - Grundschule Lochham in Gräfelfing</t>
  </si>
  <si>
    <t>2704</t>
  </si>
  <si>
    <t>Grundschule Mettenheim</t>
  </si>
  <si>
    <t>2704 - Grundschule Mettenheim</t>
  </si>
  <si>
    <t>2705</t>
  </si>
  <si>
    <t>Grundschule München, Pfeuferstraße 1</t>
  </si>
  <si>
    <t>2705 - Grundschule München, Pfeuferstraße 1</t>
  </si>
  <si>
    <t>2706</t>
  </si>
  <si>
    <t>Kerschensteinerschule Germering, Grundschule</t>
  </si>
  <si>
    <t>2706 - Kerschensteinerschule Germering, Grundschule</t>
  </si>
  <si>
    <t>2707</t>
  </si>
  <si>
    <t>Mittelschule Mühldorf a.Inn</t>
  </si>
  <si>
    <t>2707 - Mittelschule Mühldorf a.Inn</t>
  </si>
  <si>
    <t>2708</t>
  </si>
  <si>
    <t>Grundschule Mühldorf a.Inn-Mößling</t>
  </si>
  <si>
    <t>2708 - Grundschule Mühldorf a.Inn-Mößling</t>
  </si>
  <si>
    <t>2709</t>
  </si>
  <si>
    <t>Grundschule Neumarkt-Sankt Veit</t>
  </si>
  <si>
    <t>2709 - Grundschule Neumarkt-Sankt Veit</t>
  </si>
  <si>
    <t>2710</t>
  </si>
  <si>
    <t>Herzog-Heinrich-Mittelschule Neumarkt-Sankt Veit</t>
  </si>
  <si>
    <t>2710 - Herzog-Heinrich-Mittelschule Neumarkt-Sankt Veit</t>
  </si>
  <si>
    <t>2711</t>
  </si>
  <si>
    <t>Grundschule Niederbergkirchen - Niedertaufkirchen</t>
  </si>
  <si>
    <t>2711 - Grundschule Niederbergkirchen - Niedertaufkirchen</t>
  </si>
  <si>
    <t>2712</t>
  </si>
  <si>
    <t>Grundschule Oberbergkirchen</t>
  </si>
  <si>
    <t>2712 - Grundschule Oberbergkirchen</t>
  </si>
  <si>
    <t>2713</t>
  </si>
  <si>
    <t>Grundschule Obertaufkirchen</t>
  </si>
  <si>
    <t>2713 - Grundschule Obertaufkirchen</t>
  </si>
  <si>
    <t>2714</t>
  </si>
  <si>
    <t>Grundschule Polling</t>
  </si>
  <si>
    <t>2714 - Grundschule Polling</t>
  </si>
  <si>
    <t>2715</t>
  </si>
  <si>
    <t>Quirin-Regler-Grundschule Holzkirchen</t>
  </si>
  <si>
    <t>2715 - Quirin-Regler-Grundschule Holzkirchen</t>
  </si>
  <si>
    <t>2716</t>
  </si>
  <si>
    <t>Grundschule Ramsau in Reichertsheim</t>
  </si>
  <si>
    <t>2716 - Grundschule Ramsau in Reichertsheim</t>
  </si>
  <si>
    <t>2718</t>
  </si>
  <si>
    <t>Grundschule Schwindegg</t>
  </si>
  <si>
    <t>2718 - Grundschule Schwindegg</t>
  </si>
  <si>
    <t>2719</t>
  </si>
  <si>
    <t>Grundschule Taufkirchen - Oberneukirchen</t>
  </si>
  <si>
    <t>2719 - Grundschule Taufkirchen - Oberneukirchen</t>
  </si>
  <si>
    <t>2720</t>
  </si>
  <si>
    <t>Grundschule Waldkraiburg, an der Beethovenstraße</t>
  </si>
  <si>
    <t>2720 - Grundschule Waldkraiburg, an der Beethovenstraße</t>
  </si>
  <si>
    <t>2721</t>
  </si>
  <si>
    <t>Grundschule Waldkraiburg, an der Dieselstraße</t>
  </si>
  <si>
    <t>2721 - Grundschule Waldkraiburg, an der Dieselstraße</t>
  </si>
  <si>
    <t>2722</t>
  </si>
  <si>
    <t>Mittelschule Waldkraiburg, an der Dieselstraße</t>
  </si>
  <si>
    <t>2722 - Mittelschule Waldkraiburg, an der Dieselstraße</t>
  </si>
  <si>
    <t>2723</t>
  </si>
  <si>
    <t>2723 - Mittelschule Waldkraiburg, an der Franz-Liszt-Straße</t>
  </si>
  <si>
    <t>2724</t>
  </si>
  <si>
    <t>Grundschule Waldkraiburg, am Goetheplatz</t>
  </si>
  <si>
    <t>2724 - Grundschule Waldkraiburg, am Goetheplatz</t>
  </si>
  <si>
    <t>2725</t>
  </si>
  <si>
    <t>Grundschule Waldkraiburg, an der Graslitzer Straße</t>
  </si>
  <si>
    <t>2725 - Grundschule Waldkraiburg, an der Graslitzer Straße</t>
  </si>
  <si>
    <t>2726</t>
  </si>
  <si>
    <t>Grundschule Haar, am Jagdfeldring</t>
  </si>
  <si>
    <t>2726 - Grundschule Haar, am Jagdfeldring</t>
  </si>
  <si>
    <t>2727</t>
  </si>
  <si>
    <t>Mittelschule München, Elisabeth-Kohn-Straße 4</t>
  </si>
  <si>
    <t>2727 - Mittelschule München, Elisabeth-Kohn-Straße 4</t>
  </si>
  <si>
    <t>2728</t>
  </si>
  <si>
    <t>Kelten-Grundschule Aschheim</t>
  </si>
  <si>
    <t>2728 - Kelten-Grundschule Aschheim</t>
  </si>
  <si>
    <t>2729</t>
  </si>
  <si>
    <t>Grundschule Baierbrunn</t>
  </si>
  <si>
    <t>2729 - Grundschule Baierbrunn</t>
  </si>
  <si>
    <t>2730</t>
  </si>
  <si>
    <t>Grundschule Brunnthal</t>
  </si>
  <si>
    <t>2730 - Grundschule Brunnthal</t>
  </si>
  <si>
    <t>2731</t>
  </si>
  <si>
    <t>Grundschule Feldkirchen</t>
  </si>
  <si>
    <t>2731 - Grundschule Feldkirchen</t>
  </si>
  <si>
    <t>2732</t>
  </si>
  <si>
    <t>Grundschule Hochbrück in Garching b. München</t>
  </si>
  <si>
    <t>2732 - Grundschule Hochbrück in Garching b. München</t>
  </si>
  <si>
    <t>2733</t>
  </si>
  <si>
    <t>Grundschule Garching b. München, Ost</t>
  </si>
  <si>
    <t>2733 - Grundschule Garching b. München, Ost</t>
  </si>
  <si>
    <t>2734</t>
  </si>
  <si>
    <t>Carl-Steinmeier-Mittelschule Hohenbrunn</t>
  </si>
  <si>
    <t>2734 - Carl-Steinmeier-Mittelschule Hohenbrunn</t>
  </si>
  <si>
    <t>2735</t>
  </si>
  <si>
    <t>Mittelschule Lochham in Gräfelfing</t>
  </si>
  <si>
    <t>2735 - Mittelschule Lochham in Gräfelfing</t>
  </si>
  <si>
    <t>2736</t>
  </si>
  <si>
    <t>Grundschule Gräfelfing</t>
  </si>
  <si>
    <t>2736 - Grundschule Gräfelfing</t>
  </si>
  <si>
    <t>2737</t>
  </si>
  <si>
    <t>Grundschule Neukeferloh in Grasbrunn</t>
  </si>
  <si>
    <t>2737 - Grundschule Neukeferloh in Grasbrunn</t>
  </si>
  <si>
    <t>2738</t>
  </si>
  <si>
    <t>Martin-Kneidl-Grundschule Grünwald</t>
  </si>
  <si>
    <t>2738 - Martin-Kneidl-Grundschule Grünwald</t>
  </si>
  <si>
    <t>2739</t>
  </si>
  <si>
    <t>Grundschule Haar, an der St.-Konrad-Straße</t>
  </si>
  <si>
    <t>2739 - Grundschule Haar, an der St.-Konrad-Straße</t>
  </si>
  <si>
    <t>2740</t>
  </si>
  <si>
    <t>Grundschule Poing, an der Karl-Sittler-Straße</t>
  </si>
  <si>
    <t>2740 - Grundschule Poing, an der Karl-Sittler-Straße</t>
  </si>
  <si>
    <t>2741</t>
  </si>
  <si>
    <t>2741 - Sigoho-Marchwart-Grundschule Höhenkirchen-Siegertsbrunn</t>
  </si>
  <si>
    <t>2742</t>
  </si>
  <si>
    <t>2742 - Grundschule Fürstenfeldbruck, an der Theodor-Heuss-Straße</t>
  </si>
  <si>
    <t>2743</t>
  </si>
  <si>
    <t>Grundschule Hohenbrunn</t>
  </si>
  <si>
    <t>2743 - Grundschule Hohenbrunn</t>
  </si>
  <si>
    <t>2744</t>
  </si>
  <si>
    <t>2744 - Mittelschule Ismaning, an der Erich-Zeitler-Straße</t>
  </si>
  <si>
    <t>2745</t>
  </si>
  <si>
    <t>Grundschule Ismaning am Kirchplatz</t>
  </si>
  <si>
    <t>2745 - Grundschule Ismaning am Kirchplatz</t>
  </si>
  <si>
    <t>2746</t>
  </si>
  <si>
    <t>2746 - Grundschule Kirchheim b.München, an der Heimstettner Straße</t>
  </si>
  <si>
    <t>2747</t>
  </si>
  <si>
    <t>Grundschule Neuried</t>
  </si>
  <si>
    <t>2747 - Grundschule Neuried</t>
  </si>
  <si>
    <t>2748</t>
  </si>
  <si>
    <t>Grundschule Oberhaching, am Kirchplatz</t>
  </si>
  <si>
    <t>2748 - Grundschule Oberhaching, am Kirchplatz</t>
  </si>
  <si>
    <t>2749</t>
  </si>
  <si>
    <t>Mittelschule Oberhaching</t>
  </si>
  <si>
    <t>2749 - Mittelschule Oberhaching</t>
  </si>
  <si>
    <t>2750</t>
  </si>
  <si>
    <t>Berglwald-Mittelschule Oberschleißheim</t>
  </si>
  <si>
    <t>2750 - Berglwald-Mittelschule Oberschleißheim</t>
  </si>
  <si>
    <t>2751</t>
  </si>
  <si>
    <t>Grundschule Oberschleißheim in der Parksiedlung</t>
  </si>
  <si>
    <t>2751 - Grundschule Oberschleißheim in der Parksiedlung</t>
  </si>
  <si>
    <t>2752</t>
  </si>
  <si>
    <t>Grundschule Ottobrunn, an der Friedenstraße</t>
  </si>
  <si>
    <t>2752 - Grundschule Ottobrunn, an der Friedenstraße</t>
  </si>
  <si>
    <t>2753</t>
  </si>
  <si>
    <t>Grundschule Ottobrunn, an der Lenbachallee</t>
  </si>
  <si>
    <t>2753 - Grundschule Ottobrunn, an der Lenbachallee</t>
  </si>
  <si>
    <t>2754</t>
  </si>
  <si>
    <t>2754 - Grundschule Ottobrunn, an der Albert-Schweitzer-Straße</t>
  </si>
  <si>
    <t>2755</t>
  </si>
  <si>
    <t>Grundschule Helfendorf in Aying</t>
  </si>
  <si>
    <t>2755 - Grundschule Helfendorf in Aying</t>
  </si>
  <si>
    <t>2756</t>
  </si>
  <si>
    <t>Grundschule Planegg</t>
  </si>
  <si>
    <t>2756 - Grundschule Planegg</t>
  </si>
  <si>
    <t>2757</t>
  </si>
  <si>
    <t>Grundschule Pullach i.Isartal</t>
  </si>
  <si>
    <t>2757 - Grundschule Pullach i.Isartal</t>
  </si>
  <si>
    <t>2758</t>
  </si>
  <si>
    <t>2758 - Erzbischöfliche Pater-Rupert-Mayer-Volksschule Pullach</t>
  </si>
  <si>
    <t>2759</t>
  </si>
  <si>
    <t>Grundschule Putzbrunn</t>
  </si>
  <si>
    <t>2759 - Grundschule Putzbrunn</t>
  </si>
  <si>
    <t>2760</t>
  </si>
  <si>
    <t>Friedrich-v.-Aychsteter-Grundschule Sauerlach</t>
  </si>
  <si>
    <t>2760 - Friedrich-v.-Aychsteter-Grundschule Sauerlach</t>
  </si>
  <si>
    <t>2761</t>
  </si>
  <si>
    <t>Grundschule Schäftlarn</t>
  </si>
  <si>
    <t>2761 - Grundschule Schäftlarn</t>
  </si>
  <si>
    <t>2762</t>
  </si>
  <si>
    <t>Grundschule Straßlach</t>
  </si>
  <si>
    <t>2762 - Grundschule Straßlach</t>
  </si>
  <si>
    <t>2763</t>
  </si>
  <si>
    <t>Grundschule Taufkirchen, an der Dorfstraße</t>
  </si>
  <si>
    <t>2763 - Grundschule Taufkirchen, an der Dorfstraße</t>
  </si>
  <si>
    <t>2764</t>
  </si>
  <si>
    <t>Mittelschule Taufkirchen, am Lindenring</t>
  </si>
  <si>
    <t>2764 - Mittelschule Taufkirchen, am Lindenring</t>
  </si>
  <si>
    <t>2765</t>
  </si>
  <si>
    <t>Grundschule Neubiberg</t>
  </si>
  <si>
    <t>2765 - Grundschule Neubiberg</t>
  </si>
  <si>
    <t>2766</t>
  </si>
  <si>
    <t>Grundschule Unterföhring</t>
  </si>
  <si>
    <t>2766 - Grundschule Unterföhring</t>
  </si>
  <si>
    <t>2767</t>
  </si>
  <si>
    <t>Bischof-Sailer-Grundschule Aresing</t>
  </si>
  <si>
    <t>2767 - Bischof-Sailer-Grundschule Aresing</t>
  </si>
  <si>
    <t>2768</t>
  </si>
  <si>
    <t>Grundschule Unterhaching, an der Jahnstraße</t>
  </si>
  <si>
    <t>2768 - Grundschule Unterhaching, an der Jahnstraße</t>
  </si>
  <si>
    <t>2769</t>
  </si>
  <si>
    <t>Grundschule Unterhaching, am Sportpark</t>
  </si>
  <si>
    <t>2769 - Grundschule Unterhaching, am Sportpark</t>
  </si>
  <si>
    <t>2770</t>
  </si>
  <si>
    <t>2770 - Mittelschule Unterschleißheim, an der Johann-Schmid-Straße</t>
  </si>
  <si>
    <t>2771</t>
  </si>
  <si>
    <t>Mittelschule Aresing</t>
  </si>
  <si>
    <t>2771 - Mittelschule Aresing</t>
  </si>
  <si>
    <t>2772</t>
  </si>
  <si>
    <t>Grundschule Berg im Gau</t>
  </si>
  <si>
    <t>2772 - Grundschule Berg im Gau</t>
  </si>
  <si>
    <t>2773</t>
  </si>
  <si>
    <t>Mittelschule Burgheim</t>
  </si>
  <si>
    <t>2773 - Mittelschule Burgheim</t>
  </si>
  <si>
    <t>2774</t>
  </si>
  <si>
    <t>Mittelschule Ehekirchen</t>
  </si>
  <si>
    <t>2774 - Mittelschule Ehekirchen</t>
  </si>
  <si>
    <t>2775</t>
  </si>
  <si>
    <t>Maurus-Gerle-Mittelschule Karlshuld</t>
  </si>
  <si>
    <t>2775 - Maurus-Gerle-Mittelschule Karlshuld</t>
  </si>
  <si>
    <t>2776</t>
  </si>
  <si>
    <t>Freiherr-von-Hertling-Mittelschule Karlskron</t>
  </si>
  <si>
    <t>2776 - Freiherr-von-Hertling-Mittelschule Karlskron</t>
  </si>
  <si>
    <t>2777</t>
  </si>
  <si>
    <t>Grundschule Türkenfeld</t>
  </si>
  <si>
    <t>2777 - Grundschule Türkenfeld</t>
  </si>
  <si>
    <t>2778</t>
  </si>
  <si>
    <t>Grundschule Königsmoos</t>
  </si>
  <si>
    <t>2778 - Grundschule Königsmoos</t>
  </si>
  <si>
    <t>2779</t>
  </si>
  <si>
    <t>Grundschule Rennertshofen</t>
  </si>
  <si>
    <t>2779 - Grundschule Rennertshofen</t>
  </si>
  <si>
    <t>2780</t>
  </si>
  <si>
    <t>Starzelbachschule Mittelschule Eichenau</t>
  </si>
  <si>
    <t>2780 - Starzelbachschule Mittelschule Eichenau</t>
  </si>
  <si>
    <t>2781</t>
  </si>
  <si>
    <t>Grundschule Emmering</t>
  </si>
  <si>
    <t>2781 - Grundschule Emmering</t>
  </si>
  <si>
    <t>2782</t>
  </si>
  <si>
    <t>Grundschule Neuburg a.d.Donau im Englischen Garten</t>
  </si>
  <si>
    <t>2782 - Grundschule Neuburg a.d.Donau im Englischen Garten</t>
  </si>
  <si>
    <t>2783</t>
  </si>
  <si>
    <t>Grundschule Neuburg a.d.Donau, Am Schwalbanger</t>
  </si>
  <si>
    <t>2783 - Grundschule Neuburg a.d.Donau, Am Schwalbanger</t>
  </si>
  <si>
    <t>2784</t>
  </si>
  <si>
    <t>Grundschule Neuburg a.d.Donau-Ost</t>
  </si>
  <si>
    <t>2784 - Grundschule Neuburg a.d.Donau-Ost</t>
  </si>
  <si>
    <t>2785</t>
  </si>
  <si>
    <t>Grundschule Oberhausen</t>
  </si>
  <si>
    <t>2785 - Grundschule Oberhausen</t>
  </si>
  <si>
    <t>2786</t>
  </si>
  <si>
    <t>Grundschule Bergheim</t>
  </si>
  <si>
    <t>2786 - Grundschule Bergheim</t>
  </si>
  <si>
    <t>2788</t>
  </si>
  <si>
    <t>Grundschule Gröbenzell - Gröbenbachschule</t>
  </si>
  <si>
    <t>2788 - Grundschule Gröbenzell - Gröbenbachschule</t>
  </si>
  <si>
    <t>2789</t>
  </si>
  <si>
    <t>Michael-Sommer-Mittelschule Schrobenhausen</t>
  </si>
  <si>
    <t>2789 - Michael-Sommer-Mittelschule Schrobenhausen</t>
  </si>
  <si>
    <t>2790</t>
  </si>
  <si>
    <t>Franziska-Umfahrer-Grundschule Schrobenhausen</t>
  </si>
  <si>
    <t>2790 - Franziska-Umfahrer-Grundschule Schrobenhausen</t>
  </si>
  <si>
    <t>2791</t>
  </si>
  <si>
    <t>Grundschule Waidhofen</t>
  </si>
  <si>
    <t>2791 - Grundschule Waidhofen</t>
  </si>
  <si>
    <t>2792</t>
  </si>
  <si>
    <t>Grundschule Weichering</t>
  </si>
  <si>
    <t>2792 - Grundschule Weichering</t>
  </si>
  <si>
    <t>2793</t>
  </si>
  <si>
    <t>Grundschule Taufkirchen, am Wald</t>
  </si>
  <si>
    <t>2793 - Grundschule Taufkirchen, am Wald</t>
  </si>
  <si>
    <t>2794</t>
  </si>
  <si>
    <t>2794 - Grundschule Unterschleißheim, an der Ganghoferstraße</t>
  </si>
  <si>
    <t>2795</t>
  </si>
  <si>
    <t>2795 - Grundschule Unterschleißheim, an der Johann-Schmid-Straße</t>
  </si>
  <si>
    <t>2796</t>
  </si>
  <si>
    <t>Michael-Ende-Grundschule Unterschleißheim</t>
  </si>
  <si>
    <t>2796 - Michael-Ende-Grundschule Unterschleißheim</t>
  </si>
  <si>
    <t>2797</t>
  </si>
  <si>
    <t>Grundschule Baar-Ebenhausen</t>
  </si>
  <si>
    <t>2797 - Grundschule Baar-Ebenhausen</t>
  </si>
  <si>
    <t>2798</t>
  </si>
  <si>
    <t>Grundschule Ernsgaden</t>
  </si>
  <si>
    <t>2798 - Grundschule Ernsgaden</t>
  </si>
  <si>
    <t>2799</t>
  </si>
  <si>
    <t>Irlanda-Riedl-Grundschule Geisenfeld</t>
  </si>
  <si>
    <t>2799 - Irlanda-Riedl-Grundschule Geisenfeld</t>
  </si>
  <si>
    <t>2801</t>
  </si>
  <si>
    <t>Grundschule Gerolsbach</t>
  </si>
  <si>
    <t>2801 - Grundschule Gerolsbach</t>
  </si>
  <si>
    <t>2802</t>
  </si>
  <si>
    <t>Grundschule Hohenwart</t>
  </si>
  <si>
    <t>2802 - Grundschule Hohenwart</t>
  </si>
  <si>
    <t>2803</t>
  </si>
  <si>
    <t>Grundschule Ilmmünster</t>
  </si>
  <si>
    <t>2803 - Grundschule Ilmmünster</t>
  </si>
  <si>
    <t>2804</t>
  </si>
  <si>
    <t>Grundschule Jetzendorf</t>
  </si>
  <si>
    <t>2804 - Grundschule Jetzendorf</t>
  </si>
  <si>
    <t>2805</t>
  </si>
  <si>
    <t>Grundschule Tutzing</t>
  </si>
  <si>
    <t>2805 - Grundschule Tutzing</t>
  </si>
  <si>
    <t>2806</t>
  </si>
  <si>
    <t>Mittelschule Manching, im Lindenkreuz</t>
  </si>
  <si>
    <t>2806 - Mittelschule Manching, im Lindenkreuz</t>
  </si>
  <si>
    <t>2807</t>
  </si>
  <si>
    <t>Grundschule Manching, im Lindenkreuz</t>
  </si>
  <si>
    <t>2807 - Grundschule Manching, im Lindenkreuz</t>
  </si>
  <si>
    <t>2808</t>
  </si>
  <si>
    <t>Grundschule Münchsmünster</t>
  </si>
  <si>
    <t>2808 - Grundschule Münchsmünster</t>
  </si>
  <si>
    <t>2809</t>
  </si>
  <si>
    <t>Mittelschule Neuburg a.d.Donau</t>
  </si>
  <si>
    <t>2809 - Mittelschule Neuburg a.d.Donau</t>
  </si>
  <si>
    <t>2810</t>
  </si>
  <si>
    <t>Grundschule Oberstimm in Manching</t>
  </si>
  <si>
    <t>2810 - Grundschule Oberstimm in Manching</t>
  </si>
  <si>
    <t>2811</t>
  </si>
  <si>
    <t>Josef-Maria-Lutz-Grundschule Pfaffenhofen a.d.Ilm</t>
  </si>
  <si>
    <t>2811 - Josef-Maria-Lutz-Grundschule Pfaffenhofen a.d.Ilm</t>
  </si>
  <si>
    <t>2812</t>
  </si>
  <si>
    <t>Grundschule Pfaffenhofen a.d.Ilm</t>
  </si>
  <si>
    <t>2812 - Grundschule Pfaffenhofen a.d.Ilm</t>
  </si>
  <si>
    <t>2814</t>
  </si>
  <si>
    <t>2814 - Grundschule Landsberg a.Lech, in der Katharinenvorstadt</t>
  </si>
  <si>
    <t>2815</t>
  </si>
  <si>
    <t>2815 - Montessori-Schule Neuötting, private Volksschule (Grund- und Hauptsch.) d.Montessori-Neuötting e.V.</t>
  </si>
  <si>
    <t>2816</t>
  </si>
  <si>
    <t>Grundschule Reichertshausen</t>
  </si>
  <si>
    <t>2816 - Grundschule Reichertshausen</t>
  </si>
  <si>
    <t>2817</t>
  </si>
  <si>
    <t>Grundschule Reichertshofen</t>
  </si>
  <si>
    <t>2817 - Grundschule Reichertshofen</t>
  </si>
  <si>
    <t>2818</t>
  </si>
  <si>
    <t>Landrat-von-Koch-Grundschule Rohrbach</t>
  </si>
  <si>
    <t>2818 - Landrat-von-Koch-Grundschule Rohrbach</t>
  </si>
  <si>
    <t>2819</t>
  </si>
  <si>
    <t>Grundschule Scheyern</t>
  </si>
  <si>
    <t>2819 - Grundschule Scheyern</t>
  </si>
  <si>
    <t>2820</t>
  </si>
  <si>
    <t>Grundschule Schweitenkirchen- Paunzhausen</t>
  </si>
  <si>
    <t>2820 - Grundschule Schweitenkirchen- Paunzhausen</t>
  </si>
  <si>
    <t>2821</t>
  </si>
  <si>
    <t>Grundschule Vohburg a.d.Donau</t>
  </si>
  <si>
    <t>2821 - Grundschule Vohburg a.d.Donau</t>
  </si>
  <si>
    <t>2822</t>
  </si>
  <si>
    <t>Grundschule Wolnzach</t>
  </si>
  <si>
    <t>2822 - Grundschule Wolnzach</t>
  </si>
  <si>
    <t>2823</t>
  </si>
  <si>
    <t>Mittelschule Wolnzach</t>
  </si>
  <si>
    <t>2823 - Mittelschule Wolnzach</t>
  </si>
  <si>
    <t>2824</t>
  </si>
  <si>
    <t>Grundschule Langenbruck in Reichertshofen</t>
  </si>
  <si>
    <t>2824 - Grundschule Langenbruck in Reichertshofen</t>
  </si>
  <si>
    <t>2825</t>
  </si>
  <si>
    <t>Josef-Breher-Mittelschule Pullach i. Isartal</t>
  </si>
  <si>
    <t>2825 - Josef-Breher-Mittelschule Pullach i. Isartal</t>
  </si>
  <si>
    <t>2826</t>
  </si>
  <si>
    <t>Grundschule Rosenheim-Aising</t>
  </si>
  <si>
    <t>2826 - Grundschule Rosenheim-Aising</t>
  </si>
  <si>
    <t>2827</t>
  </si>
  <si>
    <t>Grundschule Amerang</t>
  </si>
  <si>
    <t>2827 - Grundschule Amerang</t>
  </si>
  <si>
    <t>2828</t>
  </si>
  <si>
    <t>Preysing-Grundschule Aschau i.Chiemgau</t>
  </si>
  <si>
    <t>2828 - Preysing-Grundschule Aschau i.Chiemgau</t>
  </si>
  <si>
    <t>2829</t>
  </si>
  <si>
    <t>Grundschule Reitmehring in Wasserburg a. Inn</t>
  </si>
  <si>
    <t>2829 - Grundschule Reitmehring in Wasserburg a. Inn</t>
  </si>
  <si>
    <t>2830</t>
  </si>
  <si>
    <t>Grundschule Babensham</t>
  </si>
  <si>
    <t>2830 - Grundschule Babensham</t>
  </si>
  <si>
    <t>2831</t>
  </si>
  <si>
    <t>Luitpold-Grundschule Bad Aibling</t>
  </si>
  <si>
    <t>2831 - Luitpold-Grundschule Bad Aibling</t>
  </si>
  <si>
    <t>2832</t>
  </si>
  <si>
    <t>St. Georg-Grundschule Bad Aibling</t>
  </si>
  <si>
    <t>2832 - St. Georg-Grundschule Bad Aibling</t>
  </si>
  <si>
    <t>2833</t>
  </si>
  <si>
    <t>2833 - Christian-Morgenstern-Grundschule Herrsching a.Ammersee</t>
  </si>
  <si>
    <t>2834</t>
  </si>
  <si>
    <t>Grundschule Bernau a.Chiemsee</t>
  </si>
  <si>
    <t>2834 - Grundschule Bernau a.Chiemsee</t>
  </si>
  <si>
    <t>2835</t>
  </si>
  <si>
    <t>2835 - Fritz-Schäffer-Grundschule Ostermünchen in Tuntenhausen</t>
  </si>
  <si>
    <t>2836</t>
  </si>
  <si>
    <t>Maria-Caspar-Filser-Grundschule Brannenburg</t>
  </si>
  <si>
    <t>2836 - Maria-Caspar-Filser-Grundschule Brannenburg</t>
  </si>
  <si>
    <t>2837</t>
  </si>
  <si>
    <t>Grundschule Breitbrunn-Gstadt a.Chiemsee</t>
  </si>
  <si>
    <t>2837 - Grundschule Breitbrunn-Gstadt a.Chiemsee</t>
  </si>
  <si>
    <t>2838</t>
  </si>
  <si>
    <t>Holnstainer-Grundschule Bruckmühl</t>
  </si>
  <si>
    <t>2838 - Holnstainer-Grundschule Bruckmühl</t>
  </si>
  <si>
    <t>2839</t>
  </si>
  <si>
    <t>2839 - Justus-von-Liebig-Grundschule Heufeld, Markt Bruckmühl</t>
  </si>
  <si>
    <t>2840</t>
  </si>
  <si>
    <t>Mangfallschule Grundschule Kolbermoor</t>
  </si>
  <si>
    <t>2840 - Mangfallschule Grundschule Kolbermoor</t>
  </si>
  <si>
    <t>2841</t>
  </si>
  <si>
    <t>Franziska-Lechner-Grundschule Edling</t>
  </si>
  <si>
    <t>2841 - Franziska-Lechner-Grundschule Edling</t>
  </si>
  <si>
    <t>2842</t>
  </si>
  <si>
    <t>Grundschule Eggstätt</t>
  </si>
  <si>
    <t>2842 - Grundschule Eggstätt</t>
  </si>
  <si>
    <t>2843</t>
  </si>
  <si>
    <t>Grundschule Eiselfing</t>
  </si>
  <si>
    <t>2843 - Grundschule Eiselfing</t>
  </si>
  <si>
    <t>2844</t>
  </si>
  <si>
    <t>Grundschule Markt Bad Endorf</t>
  </si>
  <si>
    <t>2844 - Grundschule Markt Bad Endorf</t>
  </si>
  <si>
    <t>2845</t>
  </si>
  <si>
    <t>Leo-von-Welden-Grundschule Bad Feilnbach</t>
  </si>
  <si>
    <t>2845 - Leo-von-Welden-Grundschule Bad Feilnbach</t>
  </si>
  <si>
    <t>2846</t>
  </si>
  <si>
    <t>Grundschule Au b.Bad Aibling in Bad Feilnbach</t>
  </si>
  <si>
    <t>2846 - Grundschule Au b.Bad Aibling in Bad Feilnbach</t>
  </si>
  <si>
    <t>2847</t>
  </si>
  <si>
    <t>Grundschule Feldkirchen-Westerham</t>
  </si>
  <si>
    <t>2847 - Grundschule Feldkirchen-Westerham</t>
  </si>
  <si>
    <t>2848</t>
  </si>
  <si>
    <t>Mittelschule Feldkirchen-Westerham</t>
  </si>
  <si>
    <t>2848 - Mittelschule Feldkirchen-Westerham</t>
  </si>
  <si>
    <t>2849</t>
  </si>
  <si>
    <t>Grundschule Flintsbach a.Inn</t>
  </si>
  <si>
    <t>2849 - Grundschule Flintsbach a.Inn</t>
  </si>
  <si>
    <t>2850</t>
  </si>
  <si>
    <t>Wastl-Fanderl-Grundschule Frasdorf</t>
  </si>
  <si>
    <t>2850 - Wastl-Fanderl-Grundschule Frasdorf</t>
  </si>
  <si>
    <t>2852</t>
  </si>
  <si>
    <t>Grundschule Griesstätt</t>
  </si>
  <si>
    <t>2852 - Grundschule Griesstätt</t>
  </si>
  <si>
    <t>2853</t>
  </si>
  <si>
    <t>2853 - Luise-Kiesselbach-Grundschule München, private inklusive Grundschule der IKF GmbH</t>
  </si>
  <si>
    <t>2854</t>
  </si>
  <si>
    <t>Grundschule Großholzhausen in Raubling</t>
  </si>
  <si>
    <t>2854 - Grundschule Großholzhausen in Raubling</t>
  </si>
  <si>
    <t>2855</t>
  </si>
  <si>
    <t>Max-Joseph-Grundschule Großkarolinenfeld</t>
  </si>
  <si>
    <t>2855 - Max-Joseph-Grundschule Großkarolinenfeld</t>
  </si>
  <si>
    <t>2856</t>
  </si>
  <si>
    <t>Grundschule Halfing</t>
  </si>
  <si>
    <t>2856 - Grundschule Halfing</t>
  </si>
  <si>
    <t>2857</t>
  </si>
  <si>
    <t>Grundschule Hochstätt in Schechen</t>
  </si>
  <si>
    <t>2857 - Grundschule Hochstätt in Schechen</t>
  </si>
  <si>
    <t>2858</t>
  </si>
  <si>
    <t>Grundschule Höhenrain in Feldkirchen-Westerham</t>
  </si>
  <si>
    <t>2858 - Grundschule Höhenrain in Feldkirchen-Westerham</t>
  </si>
  <si>
    <t>2859</t>
  </si>
  <si>
    <t>Grundschule Höslwang-Hemhof/Bad Endorf</t>
  </si>
  <si>
    <t>2859 - Grundschule Höslwang-Hemhof/Bad Endorf</t>
  </si>
  <si>
    <t>2860</t>
  </si>
  <si>
    <t>Grundschule Schönau in Tuntenhausen</t>
  </si>
  <si>
    <t>2860 - Grundschule Schönau in Tuntenhausen</t>
  </si>
  <si>
    <t>2861</t>
  </si>
  <si>
    <t>Grundschule Oberes Inntal in Kiefersfelden</t>
  </si>
  <si>
    <t>2861 - Grundschule Oberes Inntal in Kiefersfelden</t>
  </si>
  <si>
    <t>2862</t>
  </si>
  <si>
    <t>Adolf-Rasp-Grundschule Kolbermoor</t>
  </si>
  <si>
    <t>2862 - Adolf-Rasp-Grundschule Kolbermoor</t>
  </si>
  <si>
    <t>2863</t>
  </si>
  <si>
    <t>Pauline-Thoma-Mittelschule Kolbermoor</t>
  </si>
  <si>
    <t>2863 - Pauline-Thoma-Mittelschule Kolbermoor</t>
  </si>
  <si>
    <t>2864</t>
  </si>
  <si>
    <t>Grundschule Nußdorf a.Inn</t>
  </si>
  <si>
    <t>2864 - Grundschule Nußdorf a.Inn</t>
  </si>
  <si>
    <t>2865</t>
  </si>
  <si>
    <t>Grundschule Oberaudorf</t>
  </si>
  <si>
    <t>2865 - Grundschule Oberaudorf</t>
  </si>
  <si>
    <t>2866</t>
  </si>
  <si>
    <t>2866 - International Bilingual School Munich, Priv. Grundschule München</t>
  </si>
  <si>
    <t>2867</t>
  </si>
  <si>
    <t>Grundschule Rosenheim-Pang</t>
  </si>
  <si>
    <t>2867 - Grundschule Rosenheim-Pang</t>
  </si>
  <si>
    <t>2868</t>
  </si>
  <si>
    <t>Grundschule Pfaffing</t>
  </si>
  <si>
    <t>2868 - Grundschule Pfaffing</t>
  </si>
  <si>
    <t>2869</t>
  </si>
  <si>
    <t>Grundschule Salzachtal in Fridolfing</t>
  </si>
  <si>
    <t>2869 - Grundschule Salzachtal in Fridolfing</t>
  </si>
  <si>
    <t>2870</t>
  </si>
  <si>
    <t>Grundschule Prutting</t>
  </si>
  <si>
    <t>2870 - Grundschule Prutting</t>
  </si>
  <si>
    <t>2871</t>
  </si>
  <si>
    <t>Michael-Ende-Grundschule Raubling</t>
  </si>
  <si>
    <t>2871 - Michael-Ende-Grundschule Raubling</t>
  </si>
  <si>
    <t>2872</t>
  </si>
  <si>
    <t>Annette-Thoma-Grundschule Riedering</t>
  </si>
  <si>
    <t>2872 - Annette-Thoma-Grundschule Riedering</t>
  </si>
  <si>
    <t>2873</t>
  </si>
  <si>
    <t>Grundschule Rimsting</t>
  </si>
  <si>
    <t>2873 - Grundschule Rimsting</t>
  </si>
  <si>
    <t>2874</t>
  </si>
  <si>
    <t>Grundschule Rohrdorf</t>
  </si>
  <si>
    <t>2874 - Grundschule Rohrdorf</t>
  </si>
  <si>
    <t>2875</t>
  </si>
  <si>
    <t>Grundschule Rott a.Inn</t>
  </si>
  <si>
    <t>2875 - Grundschule Rott a.Inn</t>
  </si>
  <si>
    <t>2876</t>
  </si>
  <si>
    <t>Grundschule Samerberg</t>
  </si>
  <si>
    <t>2876 - Grundschule Samerberg</t>
  </si>
  <si>
    <t>2877</t>
  </si>
  <si>
    <t>Grundschule Söchtenau</t>
  </si>
  <si>
    <t>2877 - Grundschule Söchtenau</t>
  </si>
  <si>
    <t>2878</t>
  </si>
  <si>
    <t>Grundschule Söllhuben in Riedering</t>
  </si>
  <si>
    <t>2878 - Grundschule Söllhuben in Riedering</t>
  </si>
  <si>
    <t>2879</t>
  </si>
  <si>
    <t>Grundschule Soyen</t>
  </si>
  <si>
    <t>2879 - Grundschule Soyen</t>
  </si>
  <si>
    <t>2880</t>
  </si>
  <si>
    <t>Otfried-Preußler-Grundschule Stephanskirchen</t>
  </si>
  <si>
    <t>2880 - Otfried-Preußler-Grundschule Stephanskirchen</t>
  </si>
  <si>
    <t>2881</t>
  </si>
  <si>
    <t>Grundschule Schloßberg in Stephanskirchen</t>
  </si>
  <si>
    <t>2881 - Grundschule Schloßberg in Stephanskirchen</t>
  </si>
  <si>
    <t>2882</t>
  </si>
  <si>
    <t>Grundschule Altenmarkt a.d.Alz</t>
  </si>
  <si>
    <t>2882 - Grundschule Altenmarkt a.d.Alz</t>
  </si>
  <si>
    <t>2883</t>
  </si>
  <si>
    <t>Grundschule Vogtareuth</t>
  </si>
  <si>
    <t>2883 - Grundschule Vogtareuth</t>
  </si>
  <si>
    <t>2884</t>
  </si>
  <si>
    <t>Grundschule Wasserburg a.Inn</t>
  </si>
  <si>
    <t>2884 - Grundschule Wasserburg a.Inn</t>
  </si>
  <si>
    <t>2885</t>
  </si>
  <si>
    <t>Mittelschule Wasserburg a.Inn</t>
  </si>
  <si>
    <t>2885 - Mittelschule Wasserburg a.Inn</t>
  </si>
  <si>
    <t>2886</t>
  </si>
  <si>
    <t>Grundschule Rosenheim-Westerndorf St.Peter</t>
  </si>
  <si>
    <t>2886 - Grundschule Rosenheim-Westerndorf St.Peter</t>
  </si>
  <si>
    <t>2888</t>
  </si>
  <si>
    <t>Hohenau-Grundschule Neubeuern</t>
  </si>
  <si>
    <t>2888 - Hohenau-Grundschule Neubeuern</t>
  </si>
  <si>
    <t>2889</t>
  </si>
  <si>
    <t>2889 - Erich Kästner-Grundschule Höhenkirchen-Siegertsbrunn</t>
  </si>
  <si>
    <t>2890</t>
  </si>
  <si>
    <t>Oskar-Maria-Graf-Grundschule Berg in Aufkirchen</t>
  </si>
  <si>
    <t>2890 - Oskar-Maria-Graf-Grundschule Berg in Aufkirchen</t>
  </si>
  <si>
    <t>2891</t>
  </si>
  <si>
    <t>Carl-Orff-Grundschule Andechs</t>
  </si>
  <si>
    <t>2891 - Carl-Orff-Grundschule Andechs</t>
  </si>
  <si>
    <t>2892</t>
  </si>
  <si>
    <t>Otto-Bernheimer-Grundschule Feldafing</t>
  </si>
  <si>
    <t>2892 - Otto-Bernheimer-Grundschule Feldafing</t>
  </si>
  <si>
    <t>2893</t>
  </si>
  <si>
    <t>Josef-Dosch-Grundschule Gauting</t>
  </si>
  <si>
    <t>2893 - Josef-Dosch-Grundschule Gauting</t>
  </si>
  <si>
    <t>2894</t>
  </si>
  <si>
    <t>Paul-Hey-Mittelschule Gauting</t>
  </si>
  <si>
    <t>2894 - Paul-Hey-Mittelschule Gauting</t>
  </si>
  <si>
    <t>2895</t>
  </si>
  <si>
    <t>Grundschule an der Würm Stockdorf</t>
  </si>
  <si>
    <t>2895 - Grundschule an der Würm Stockdorf</t>
  </si>
  <si>
    <t>2896</t>
  </si>
  <si>
    <t>Arnoldus-Grundschule Gilching</t>
  </si>
  <si>
    <t>2896 - Arnoldus-Grundschule Gilching</t>
  </si>
  <si>
    <t>2897</t>
  </si>
  <si>
    <t>2897 - Christian-Morgenstern-Mittelschule Herrsching a.Ammersee</t>
  </si>
  <si>
    <t>2898</t>
  </si>
  <si>
    <t>Private Montessorischule Gilching (Grundschule)</t>
  </si>
  <si>
    <t>2898 - Private Montessorischule Gilching (Grundschule)</t>
  </si>
  <si>
    <t>2899</t>
  </si>
  <si>
    <t>Grundschule Inning a.Ammersee</t>
  </si>
  <si>
    <t>2899 - Grundschule Inning a.Ammersee</t>
  </si>
  <si>
    <t>2900</t>
  </si>
  <si>
    <t>Grundschule Krailling</t>
  </si>
  <si>
    <t>2900 - Grundschule Krailling</t>
  </si>
  <si>
    <t>2901</t>
  </si>
  <si>
    <t>Grundschule am Pilsensee, Seefeld</t>
  </si>
  <si>
    <t>2901 - Grundschule am Pilsensee, Seefeld</t>
  </si>
  <si>
    <t>2902</t>
  </si>
  <si>
    <t>Grundschule Percha in Starnberg</t>
  </si>
  <si>
    <t>2902 - Grundschule Percha in Starnberg</t>
  </si>
  <si>
    <t>2903</t>
  </si>
  <si>
    <t>Grundschule Pöcking</t>
  </si>
  <si>
    <t>2903 - Grundschule Pöcking</t>
  </si>
  <si>
    <t>2904</t>
  </si>
  <si>
    <t>Grundschule Söcking in Starnberg</t>
  </si>
  <si>
    <t>2904 - Grundschule Söcking in Starnberg</t>
  </si>
  <si>
    <t>2905</t>
  </si>
  <si>
    <t>Grundschule Starnberg</t>
  </si>
  <si>
    <t>2905 - Grundschule Starnberg</t>
  </si>
  <si>
    <t>2906</t>
  </si>
  <si>
    <t>Mittelschule Starnberg</t>
  </si>
  <si>
    <t>2906 - Mittelschule Starnberg</t>
  </si>
  <si>
    <t>2907</t>
  </si>
  <si>
    <t>Grundschule Traubing in Tutzing</t>
  </si>
  <si>
    <t>2907 - Grundschule Traubing in Tutzing</t>
  </si>
  <si>
    <t>2908</t>
  </si>
  <si>
    <t>Mittelschule Tutzing</t>
  </si>
  <si>
    <t>2908 - Mittelschule Tutzing</t>
  </si>
  <si>
    <t>2909</t>
  </si>
  <si>
    <t>Grundschule Weßling</t>
  </si>
  <si>
    <t>2909 - Grundschule Weßling</t>
  </si>
  <si>
    <t>2910</t>
  </si>
  <si>
    <t>Grundschule Wörthsee</t>
  </si>
  <si>
    <t>2910 - Grundschule Wörthsee</t>
  </si>
  <si>
    <t>2911</t>
  </si>
  <si>
    <t>Grundschule Ingolstadt-Oberhaunstadt</t>
  </si>
  <si>
    <t>2911 - Grundschule Ingolstadt-Oberhaunstadt</t>
  </si>
  <si>
    <t>2912</t>
  </si>
  <si>
    <t>Munich International School e.V., priv. Volksschule (GS u. HS) Schloss Buchhof, Starnberg/</t>
  </si>
  <si>
    <t>2912 - Munich International School e.V., priv. Volksschule (GS u. HS) Schloss Buchhof, Starnberg/</t>
  </si>
  <si>
    <t>2913</t>
  </si>
  <si>
    <t>Reinhard-Wallbrecher-Schule München, Priv. Volksschule (Grundschule)</t>
  </si>
  <si>
    <t>2913 - Reinhard-Wallbrecher-Schule München, Priv. Volksschule (Grundschule)</t>
  </si>
  <si>
    <t>2916</t>
  </si>
  <si>
    <t>Mittelschule Chieming</t>
  </si>
  <si>
    <t>2916 - Mittelschule Chieming</t>
  </si>
  <si>
    <t>2917</t>
  </si>
  <si>
    <t>Grundschule Engelsberg</t>
  </si>
  <si>
    <t>2917 - Grundschule Engelsberg</t>
  </si>
  <si>
    <t>2918</t>
  </si>
  <si>
    <t>Grundschule Fraunberg</t>
  </si>
  <si>
    <t>2918 - Grundschule Fraunberg</t>
  </si>
  <si>
    <t>2919</t>
  </si>
  <si>
    <t>Mittelschule Salzachtal in Fridolfing</t>
  </si>
  <si>
    <t>2919 - Mittelschule Salzachtal in Fridolfing</t>
  </si>
  <si>
    <t>2920</t>
  </si>
  <si>
    <t>Grundschule Grabenstätt</t>
  </si>
  <si>
    <t>2920 - Grundschule Grabenstätt</t>
  </si>
  <si>
    <t>2921</t>
  </si>
  <si>
    <t>Mittelschule Grassau</t>
  </si>
  <si>
    <t>2921 - Mittelschule Grassau</t>
  </si>
  <si>
    <t>2922</t>
  </si>
  <si>
    <t>Grundschule Haslach in Traunstein</t>
  </si>
  <si>
    <t>2922 - Grundschule Haslach in Traunstein</t>
  </si>
  <si>
    <t>2923</t>
  </si>
  <si>
    <t>Grundschule Heiligkreuz in Trostberg</t>
  </si>
  <si>
    <t>2923 - Grundschule Heiligkreuz in Trostberg</t>
  </si>
  <si>
    <t>2925</t>
  </si>
  <si>
    <t>Grundschule Kienberg-Peterskirchen in Kienberg</t>
  </si>
  <si>
    <t>2925 - Grundschule Kienberg-Peterskirchen in Kienberg</t>
  </si>
  <si>
    <t>2926</t>
  </si>
  <si>
    <t>Grundschule Kirchanschöring</t>
  </si>
  <si>
    <t>2926 - Grundschule Kirchanschöring</t>
  </si>
  <si>
    <t>2927</t>
  </si>
  <si>
    <t>Grundschule Marquartstein</t>
  </si>
  <si>
    <t>2927 - Grundschule Marquartstein</t>
  </si>
  <si>
    <t>2928</t>
  </si>
  <si>
    <t>Franz von Sales Schule, Schloß Niedernfels, Marquartstein, staatl. anerk. GS u. HS</t>
  </si>
  <si>
    <t>2928 - Franz von Sales Schule, Schloß Niedernfels, Marquartstein, staatl. anerk. GS u. HS</t>
  </si>
  <si>
    <t>2929</t>
  </si>
  <si>
    <t>Grundschule Nußdorf</t>
  </si>
  <si>
    <t>2929 - Grundschule Nußdorf</t>
  </si>
  <si>
    <t>2930</t>
  </si>
  <si>
    <t>Mittelschule Obing</t>
  </si>
  <si>
    <t>2930 - Mittelschule Obing</t>
  </si>
  <si>
    <t>2931</t>
  </si>
  <si>
    <t>Grundschule Palling</t>
  </si>
  <si>
    <t>2931 - Grundschule Palling</t>
  </si>
  <si>
    <t>2932</t>
  </si>
  <si>
    <t>Grundschule Ismaning, Camerloherstraße</t>
  </si>
  <si>
    <t>2932 - Grundschule Ismaning, Camerloherstraße</t>
  </si>
  <si>
    <t>2933</t>
  </si>
  <si>
    <t>Grundschule Petting</t>
  </si>
  <si>
    <t>2933 - Grundschule Petting</t>
  </si>
  <si>
    <t>2934</t>
  </si>
  <si>
    <t>2934 - Montessori-Schule Oberschweinbach in Günzlhofen, priv. Grund- und Hauptschule</t>
  </si>
  <si>
    <t>2935</t>
  </si>
  <si>
    <t>Grundschule Reit im Winkl</t>
  </si>
  <si>
    <t>2935 - Grundschule Reit im Winkl</t>
  </si>
  <si>
    <t>2936</t>
  </si>
  <si>
    <t>Mittelschule Ruhpolding</t>
  </si>
  <si>
    <t>2936 - Mittelschule Ruhpolding</t>
  </si>
  <si>
    <t>2937</t>
  </si>
  <si>
    <t>Grundschule Schleching</t>
  </si>
  <si>
    <t>2937 - Grundschule Schleching</t>
  </si>
  <si>
    <t>2938</t>
  </si>
  <si>
    <t>Mittelschule Schnaitsee</t>
  </si>
  <si>
    <t>2938 - Mittelschule Schnaitsee</t>
  </si>
  <si>
    <t>2939</t>
  </si>
  <si>
    <t>Grundschule Seeon</t>
  </si>
  <si>
    <t>2939 - Grundschule Seeon</t>
  </si>
  <si>
    <t>2940</t>
  </si>
  <si>
    <t>Mittelschule Siegsdorf</t>
  </si>
  <si>
    <t>2940 - Mittelschule Siegsdorf</t>
  </si>
  <si>
    <t>2941</t>
  </si>
  <si>
    <t>Grundschule St.Georgen - Sonnenschule in Traunreut</t>
  </si>
  <si>
    <t>2941 - Grundschule St.Georgen - Sonnenschule in Traunreut</t>
  </si>
  <si>
    <t>2942</t>
  </si>
  <si>
    <t>Grundschule Surberg</t>
  </si>
  <si>
    <t>2942 - Grundschule Surberg</t>
  </si>
  <si>
    <t>2943</t>
  </si>
  <si>
    <t>Mittelschule Tacherting</t>
  </si>
  <si>
    <t>2943 - Mittelschule Tacherting</t>
  </si>
  <si>
    <t>2944</t>
  </si>
  <si>
    <t>Grundschule Taching a.See</t>
  </si>
  <si>
    <t>2944 - Grundschule Taching a.See</t>
  </si>
  <si>
    <t>2945</t>
  </si>
  <si>
    <t>Grundschule Tittmoning</t>
  </si>
  <si>
    <t>2945 - Grundschule Tittmoning</t>
  </si>
  <si>
    <t>2946</t>
  </si>
  <si>
    <t>Werner-von-Siemens-Mittelschule Traunreut</t>
  </si>
  <si>
    <t>2946 - Werner-von-Siemens-Mittelschule Traunreut</t>
  </si>
  <si>
    <t>2948</t>
  </si>
  <si>
    <t>Grundschule Tacherting</t>
  </si>
  <si>
    <t>2948 - Grundschule Tacherting</t>
  </si>
  <si>
    <t>2949</t>
  </si>
  <si>
    <t>Grundschule Ingolstadt-Friedrichshofen</t>
  </si>
  <si>
    <t>2949 - Grundschule Ingolstadt-Friedrichshofen</t>
  </si>
  <si>
    <t>2950</t>
  </si>
  <si>
    <t>2950 - Bavarian Internat.School Haimhausen, priv. Volksschule (Grund- und Hauptschule)</t>
  </si>
  <si>
    <t>2951</t>
  </si>
  <si>
    <t>Carl-Orff-Grundschule Traunwalchen in Traunreut</t>
  </si>
  <si>
    <t>2951 - Carl-Orff-Grundschule Traunwalchen in Traunreut</t>
  </si>
  <si>
    <t>2952</t>
  </si>
  <si>
    <t>Heinrich-Braun-Grundschule Trostberg</t>
  </si>
  <si>
    <t>2952 - Heinrich-Braun-Grundschule Trostberg</t>
  </si>
  <si>
    <t>2953</t>
  </si>
  <si>
    <t>Grundschule Steingaden</t>
  </si>
  <si>
    <t>2953 - Grundschule Steingaden</t>
  </si>
  <si>
    <t>2955</t>
  </si>
  <si>
    <t>Mittelschule Unterwössen</t>
  </si>
  <si>
    <t>2955 - Mittelschule Unterwössen</t>
  </si>
  <si>
    <t>2956</t>
  </si>
  <si>
    <t>Grundschule Vachendorf</t>
  </si>
  <si>
    <t>2956 - Grundschule Vachendorf</t>
  </si>
  <si>
    <t>2957</t>
  </si>
  <si>
    <t>Grundschule Waging a.See</t>
  </si>
  <si>
    <t>2957 - Grundschule Waging a.See</t>
  </si>
  <si>
    <t>2958</t>
  </si>
  <si>
    <t>Mittelschule Waging a.See</t>
  </si>
  <si>
    <t>2958 - Mittelschule Waging a.See</t>
  </si>
  <si>
    <t>2959</t>
  </si>
  <si>
    <t>Grundschule Otting-Wonneberg in Waging a.See</t>
  </si>
  <si>
    <t>2959 - Grundschule Otting-Wonneberg in Waging a.See</t>
  </si>
  <si>
    <t>2960</t>
  </si>
  <si>
    <t>Grundschule Traunreut-Nord</t>
  </si>
  <si>
    <t>2960 - Grundschule Traunreut-Nord</t>
  </si>
  <si>
    <t>2961</t>
  </si>
  <si>
    <t>Ludwig-Thoma-Grundschule Traunstein</t>
  </si>
  <si>
    <t>2961 - Ludwig-Thoma-Grundschule Traunstein</t>
  </si>
  <si>
    <t>2962</t>
  </si>
  <si>
    <t>Grundschule Altenstadt</t>
  </si>
  <si>
    <t>2962 - Grundschule Altenstadt</t>
  </si>
  <si>
    <t>2963</t>
  </si>
  <si>
    <t>Grundschule Bernbeuren</t>
  </si>
  <si>
    <t>2963 - Grundschule Bernbeuren</t>
  </si>
  <si>
    <t>2964</t>
  </si>
  <si>
    <t>Grundschule Bernried</t>
  </si>
  <si>
    <t>2964 - Grundschule Bernried</t>
  </si>
  <si>
    <t>2965</t>
  </si>
  <si>
    <t>Grundschule Böbing</t>
  </si>
  <si>
    <t>2965 - Grundschule Böbing</t>
  </si>
  <si>
    <t>2966</t>
  </si>
  <si>
    <t>Grundschule Burggen</t>
  </si>
  <si>
    <t>2966 - Grundschule Burggen</t>
  </si>
  <si>
    <t>2967</t>
  </si>
  <si>
    <t>Grundschule Eberfing</t>
  </si>
  <si>
    <t>2967 - Grundschule Eberfing</t>
  </si>
  <si>
    <t>2968</t>
  </si>
  <si>
    <t>Grundschule Wessobrunn in Forst</t>
  </si>
  <si>
    <t>2968 - Grundschule Wessobrunn in Forst</t>
  </si>
  <si>
    <t>2969</t>
  </si>
  <si>
    <t>Grundschule Hohenfurch</t>
  </si>
  <si>
    <t>2969 - Grundschule Hohenfurch</t>
  </si>
  <si>
    <t>2970</t>
  </si>
  <si>
    <t>Primus-Koch-Grundschule Hohenpeißenberg</t>
  </si>
  <si>
    <t>2970 - Primus-Koch-Grundschule Hohenpeißenberg</t>
  </si>
  <si>
    <t>2971</t>
  </si>
  <si>
    <t>Mittelschule Huglfing</t>
  </si>
  <si>
    <t>2971 - Mittelschule Huglfing</t>
  </si>
  <si>
    <t>2972</t>
  </si>
  <si>
    <t>Grundschule Iffeldorf</t>
  </si>
  <si>
    <t>2972 - Grundschule Iffeldorf</t>
  </si>
  <si>
    <t>2973</t>
  </si>
  <si>
    <t>Montessori-Schule Rohrdorf, Private Volksschule (Grund- und Hauptschule)</t>
  </si>
  <si>
    <t>2973 - Montessori-Schule Rohrdorf, Private Volksschule (Grund- und Hauptschule)</t>
  </si>
  <si>
    <t>2974</t>
  </si>
  <si>
    <t>Grundschule Obersöchering</t>
  </si>
  <si>
    <t>2974 - Grundschule Obersöchering</t>
  </si>
  <si>
    <t>2975</t>
  </si>
  <si>
    <t>Josef-Zerhoch-Mittelschule Peißenberg</t>
  </si>
  <si>
    <t>2975 - Josef-Zerhoch-Mittelschule Peißenberg</t>
  </si>
  <si>
    <t>2976</t>
  </si>
  <si>
    <t>Grundschule St.Johann in Peißenberg</t>
  </si>
  <si>
    <t>2976 - Grundschule St.Johann in Peißenberg</t>
  </si>
  <si>
    <t>2977</t>
  </si>
  <si>
    <t>Josef-Zerhoch-Grundschule Peißenberg</t>
  </si>
  <si>
    <t>2977 - Josef-Zerhoch-Grundschule Peißenberg</t>
  </si>
  <si>
    <t>2978</t>
  </si>
  <si>
    <t>Joseph-Friedrich-Lentner- Grundschule Peiting</t>
  </si>
  <si>
    <t>2978 - Joseph-Friedrich-Lentner- Grundschule Peiting</t>
  </si>
  <si>
    <t>2979</t>
  </si>
  <si>
    <t>Mittelschule Peiting</t>
  </si>
  <si>
    <t>2979 - Mittelschule Peiting</t>
  </si>
  <si>
    <t>2980</t>
  </si>
  <si>
    <t>Bürgermeister-Prandl-Grundschule Penzberg</t>
  </si>
  <si>
    <t>2980 - Bürgermeister-Prandl-Grundschule Penzberg</t>
  </si>
  <si>
    <t>2981</t>
  </si>
  <si>
    <t>Bürgermeister-Prandl-Mittelschule Penzberg</t>
  </si>
  <si>
    <t>2981 - Bürgermeister-Prandl-Mittelschule Penzberg</t>
  </si>
  <si>
    <t>2982</t>
  </si>
  <si>
    <t>2982 - Grundschule Polling</t>
  </si>
  <si>
    <t>2983</t>
  </si>
  <si>
    <t>Grundschule Raisting</t>
  </si>
  <si>
    <t>2983 - Grundschule Raisting</t>
  </si>
  <si>
    <t>2984</t>
  </si>
  <si>
    <t>Grundschule Rottenbuch</t>
  </si>
  <si>
    <t>2984 - Grundschule Rottenbuch</t>
  </si>
  <si>
    <t>2985</t>
  </si>
  <si>
    <t>Mittelschule Schongau</t>
  </si>
  <si>
    <t>2985 - Mittelschule Schongau</t>
  </si>
  <si>
    <t>2986</t>
  </si>
  <si>
    <t>Staufer-Grundschule Schongau</t>
  </si>
  <si>
    <t>2986 - Staufer-Grundschule Schongau</t>
  </si>
  <si>
    <t>2987</t>
  </si>
  <si>
    <t>Lettenholz-Grundschule Bad Tölz</t>
  </si>
  <si>
    <t>2987 - Lettenholz-Grundschule Bad Tölz</t>
  </si>
  <si>
    <t>2988</t>
  </si>
  <si>
    <t>Grundschule Schwabbruck-Schwabsoien</t>
  </si>
  <si>
    <t>2988 - Grundschule Schwabbruck-Schwabsoien</t>
  </si>
  <si>
    <t>2989</t>
  </si>
  <si>
    <t>Grundschule Seeshaupt</t>
  </si>
  <si>
    <t>2989 - Grundschule Seeshaupt</t>
  </si>
  <si>
    <t>2990</t>
  </si>
  <si>
    <t>Mittelschule Steingaden</t>
  </si>
  <si>
    <t>2990 - Mittelschule Steingaden</t>
  </si>
  <si>
    <t>2991</t>
  </si>
  <si>
    <t>Grundschule Weilheim i.OB, an der Ammer</t>
  </si>
  <si>
    <t>2991 - Grundschule Weilheim i.OB, an der Ammer</t>
  </si>
  <si>
    <t>2992</t>
  </si>
  <si>
    <t>Grundschule Weilheim i.OB, am Hardt</t>
  </si>
  <si>
    <t>2992 - Grundschule Weilheim i.OB, am Hardt</t>
  </si>
  <si>
    <t>2993</t>
  </si>
  <si>
    <t>Wilhelm-Conrad-Röntgen-Mittelschule Weilheim i.OB</t>
  </si>
  <si>
    <t>2993 - Wilhelm-Conrad-Röntgen-Mittelschule Weilheim i.OB</t>
  </si>
  <si>
    <t>2994</t>
  </si>
  <si>
    <t>Grundschule Wielenbach</t>
  </si>
  <si>
    <t>2994 - Grundschule Wielenbach</t>
  </si>
  <si>
    <t>2995</t>
  </si>
  <si>
    <t>Ambrosius-Mößmer-Grundschule Wildsteig</t>
  </si>
  <si>
    <t>2995 - Ambrosius-Mößmer-Grundschule Wildsteig</t>
  </si>
  <si>
    <t>2996</t>
  </si>
  <si>
    <t>Franz-von-Kohlbrenner-Mittelschule Traunstein</t>
  </si>
  <si>
    <t>2996 - Franz-von-Kohlbrenner-Mittelschule Traunstein</t>
  </si>
  <si>
    <t>2997</t>
  </si>
  <si>
    <t>Grundschule Rechtmehring-Maitenbeth</t>
  </si>
  <si>
    <t>2997 - Grundschule Rechtmehring-Maitenbeth</t>
  </si>
  <si>
    <t>2998</t>
  </si>
  <si>
    <t>Franziska-Hager-Grundschule Prien a.Chiemsee</t>
  </si>
  <si>
    <t>2998 - Franziska-Hager-Grundschule Prien a.Chiemsee</t>
  </si>
  <si>
    <t>2999</t>
  </si>
  <si>
    <t>Franziska-Hager-Mittelschule Prien a.Chiemsee</t>
  </si>
  <si>
    <t>2999 - Franziska-Hager-Mittelschule Prien a.Chiemsee</t>
  </si>
  <si>
    <t>3000</t>
  </si>
  <si>
    <t>3000 - St.-Benedikt-Schule Sonderpädagogisches Förderzentrum Mallersdorf-Pfaffenberg</t>
  </si>
  <si>
    <t>3001</t>
  </si>
  <si>
    <t>3001 - Schule an der Bina, Sonderpädagogisches Förderzentrum Bonbruck in Bodenkirchen</t>
  </si>
  <si>
    <t>3002</t>
  </si>
  <si>
    <t>3002 - Pestalozzischule Deggendorf Sonderpädagogisches Förderzentrum</t>
  </si>
  <si>
    <t>3003</t>
  </si>
  <si>
    <t>3003 - Herzog-Georg-Schule Sonderpädagogisches Förderzentrum Dingolfing</t>
  </si>
  <si>
    <t>3004</t>
  </si>
  <si>
    <t>3004 - Priv. Fachakademie für Sozialpädagogik in Pfarrkirchen des KWA Kuratorium Wohnen im Alter</t>
  </si>
  <si>
    <t>3006</t>
  </si>
  <si>
    <t>3006 - Don-Bosco-Schule Grafenau Sonderpädagogisches Förderzentrum</t>
  </si>
  <si>
    <t>3007</t>
  </si>
  <si>
    <t>3007 - Michael-Atzesberger-Schule Sonderpädagogisches Förderzentrum Hauzenberg</t>
  </si>
  <si>
    <t>3008</t>
  </si>
  <si>
    <t>3008 - Eduard-Staudt-Schule, Sonderpädagogisches Förderzentrum Kelheim</t>
  </si>
  <si>
    <t>3009</t>
  </si>
  <si>
    <t>3009 - Berufsfachschule für Krankenpflegehilfe am DONAUISAR Klinikum Deggendorf</t>
  </si>
  <si>
    <t>3010</t>
  </si>
  <si>
    <t>3010 - Pfarrer-Huber-Schule Sonderpädagogisches Förderzentrum Landau a.d.Isar</t>
  </si>
  <si>
    <t>3011</t>
  </si>
  <si>
    <t>3011 - Staatliche Fachschule (Technikerschule) für Fahrzeugtechnik und Elektromobilität</t>
  </si>
  <si>
    <t>3013</t>
  </si>
  <si>
    <t>3013 - Hans-Bayerlein-Schule Sonderpädagogisches Förderzentrum Passau</t>
  </si>
  <si>
    <t>3014</t>
  </si>
  <si>
    <t>3014 - Betty-Greif-Schule Sonderpädagogisches Förderzentrum Pfarrkirchen</t>
  </si>
  <si>
    <t>3016</t>
  </si>
  <si>
    <t>3016 - Sonderpädagogisches Förderzentrum Pocking, Anne-Frank-Schule</t>
  </si>
  <si>
    <t>3017</t>
  </si>
  <si>
    <t>3017 - Schule am Weinberg Sonderpädagogisches Förderzentrum Regen</t>
  </si>
  <si>
    <t>3018</t>
  </si>
  <si>
    <t>3018 - Sonderpädagogisches Förderzentrum Schöllnach - Osterhofen</t>
  </si>
  <si>
    <t>3019</t>
  </si>
  <si>
    <t>Sonderpädagogisches Förderzentrum Straubing</t>
  </si>
  <si>
    <t>3019 - Sonderpädagogisches Förderzentrum Straubing</t>
  </si>
  <si>
    <t>3020</t>
  </si>
  <si>
    <t>Sonderpädagogisches Förderzentrum Viechtach</t>
  </si>
  <si>
    <t>3020 - Sonderpädagogisches Förderzentrum Viechtach</t>
  </si>
  <si>
    <t>3021</t>
  </si>
  <si>
    <t>3021 - Schule am Stadtpark Waldkirchen, Sonderpädagogisches Förderzentrum</t>
  </si>
  <si>
    <t>3022</t>
  </si>
  <si>
    <t>3022 - Staatliche Fachschule (Technikerschule) für Maschinenbautechnik Passau</t>
  </si>
  <si>
    <t>3023</t>
  </si>
  <si>
    <t>3023 - Pestalozzischule, Priv. Förderzentrum, Förderschwerpunkt geistige Entwicklung Landshut</t>
  </si>
  <si>
    <t>3024</t>
  </si>
  <si>
    <t>3024 - Caritas-Förderzentrum St.-Severin-Schule Passau, Förderschwerpunkt geist. Entwickl. Passau</t>
  </si>
  <si>
    <t>3025</t>
  </si>
  <si>
    <t>Hans-Glas-Schule Dingolfing Staatl. Berufsschule</t>
  </si>
  <si>
    <t>3025 - Hans-Glas-Schule Dingolfing Staatl. Berufsschule</t>
  </si>
  <si>
    <t>3026</t>
  </si>
  <si>
    <t>Staatl. Berufsschule II Deggendorf</t>
  </si>
  <si>
    <t>3026 - Staatl. Berufsschule II Deggendorf</t>
  </si>
  <si>
    <t>3027</t>
  </si>
  <si>
    <t>Staatl. Berufsschule Kelheim</t>
  </si>
  <si>
    <t>3027 - Staatl. Berufsschule Kelheim</t>
  </si>
  <si>
    <t>3028</t>
  </si>
  <si>
    <t>Staatl. Berufsschule Pfarrkirchen</t>
  </si>
  <si>
    <t>3028 - Staatl. Berufsschule Pfarrkirchen</t>
  </si>
  <si>
    <t>3029</t>
  </si>
  <si>
    <t>Staatl. Berufsschule I Deggendorf</t>
  </si>
  <si>
    <t>3029 - Staatl. Berufsschule I Deggendorf</t>
  </si>
  <si>
    <t>3031</t>
  </si>
  <si>
    <t>Staatl. Berufsschule II Landshut</t>
  </si>
  <si>
    <t>3031 - Staatl. Berufsschule II Landshut</t>
  </si>
  <si>
    <t>3032</t>
  </si>
  <si>
    <t>Staatl. Berufsschule I Landshut</t>
  </si>
  <si>
    <t>3032 - Staatl. Berufsschule I Landshut</t>
  </si>
  <si>
    <t>3033</t>
  </si>
  <si>
    <t>Staatl. Berufsschule III für Keramik Landshut</t>
  </si>
  <si>
    <t>3033 - Staatl. Berufsschule III für Keramik Landshut</t>
  </si>
  <si>
    <t>3034</t>
  </si>
  <si>
    <t>3034 - Karl-Peter-Obermaier-Schule Passau Staatl. Berufsschule I</t>
  </si>
  <si>
    <t>3035</t>
  </si>
  <si>
    <t>Staatl. Fraunhofer-Berufsschule I Straubing</t>
  </si>
  <si>
    <t>3035 - Staatl. Fraunhofer-Berufsschule I Straubing</t>
  </si>
  <si>
    <t>3036</t>
  </si>
  <si>
    <t>Staatl. Berufsschule II Passau</t>
  </si>
  <si>
    <t>3036 - Staatl. Berufsschule II Passau</t>
  </si>
  <si>
    <t>3037</t>
  </si>
  <si>
    <t>Staatl. Berufsschule Waldkirchen</t>
  </si>
  <si>
    <t>3037 - Staatl. Berufsschule Waldkirchen</t>
  </si>
  <si>
    <t>3038</t>
  </si>
  <si>
    <t>3038 - Berufsschule St.Erhard, St.anerk.priv.Berufsschule z.sonderpäd. Förd.,Förderschwerp.Lernen Plattling</t>
  </si>
  <si>
    <t>3039</t>
  </si>
  <si>
    <t>Staatl. Berufsschule Regen</t>
  </si>
  <si>
    <t>3039 - Staatl. Berufsschule Regen</t>
  </si>
  <si>
    <t>3040</t>
  </si>
  <si>
    <t>3040 - Priv. Fachschule f.Heilerziehungspflege Passau d.berufl.Fortbildungszentren d. Bayer. Wirtschaft</t>
  </si>
  <si>
    <t>3041</t>
  </si>
  <si>
    <t>3041 - Cabrini-Schule Offenstetten, Priv. Förderzentrum Förderschwerp. geist.Entwickl. d. Kath.Jugendfürs.</t>
  </si>
  <si>
    <t>3042</t>
  </si>
  <si>
    <t>3042 - Priv. Fachschule f. Heilerziehungspflegehilfe Passau d.ber.Fortbildungszentren d.Bayer.Wirtsch.</t>
  </si>
  <si>
    <t>3043</t>
  </si>
  <si>
    <t>3043 - Montessori-Schule Freising, private Grundschule des Montessori Landkreis Freising e.V.</t>
  </si>
  <si>
    <t>3044</t>
  </si>
  <si>
    <t>Montessori-Schule Dietramszell, private Grundschule des Montessori-Trägerverein e.V.</t>
  </si>
  <si>
    <t>3044 - Montessori-Schule Dietramszell, private Grundschule des Montessori-Trägerverein e.V.</t>
  </si>
  <si>
    <t>3045</t>
  </si>
  <si>
    <t>Staatliche Wirtschaftsschule Abensberg</t>
  </si>
  <si>
    <t>3045 - Staatliche Wirtschaftsschule Abensberg</t>
  </si>
  <si>
    <t>3046</t>
  </si>
  <si>
    <t>Private Montessori Mittelschule Kösching des Montessorivereins Kösching e.V. in Kösching</t>
  </si>
  <si>
    <t>3046 - Private Montessori Mittelschule Kösching des Montessorivereins Kösching e.V. in Kösching</t>
  </si>
  <si>
    <t>3049</t>
  </si>
  <si>
    <t>3049 - Private Berufsfachschule für Fremdsprachenberufe des Kasberger-Wildmann e.V. in Straubing</t>
  </si>
  <si>
    <t>3050</t>
  </si>
  <si>
    <t>3050 - Staatl. Fachschule (Technikerschule) für Stahl- und Metallbau Pfarrkirchen</t>
  </si>
  <si>
    <t>3052</t>
  </si>
  <si>
    <t>3052 - Sonderpädagogisches Förderzentrum Landshut-Land in Ergolding</t>
  </si>
  <si>
    <t>3053</t>
  </si>
  <si>
    <t>Grundschule München, Ilse-von-Twardowski 1</t>
  </si>
  <si>
    <t>3053 - Grundschule München, Ilse-von-Twardowski 1</t>
  </si>
  <si>
    <t>3054</t>
  </si>
  <si>
    <t>Komm. Fachschule (Technikerschule) für Maschinenbautechnik in Straubing</t>
  </si>
  <si>
    <t>3054 - Komm. Fachschule (Technikerschule) für Maschinenbautechnik in Straubing</t>
  </si>
  <si>
    <t>3055</t>
  </si>
  <si>
    <t>3055 - Montessori-Schule Grassau, priv. Grundschule der Montessori-Fördergemeinschaft Chiemgau e.V.</t>
  </si>
  <si>
    <t>3056</t>
  </si>
  <si>
    <t>3056 - Private Mittelschule Oberaudorf-Inntal der Petö und Inklusion gemeinnützige GmbH, Oberaudorf</t>
  </si>
  <si>
    <t>3057</t>
  </si>
  <si>
    <t>Aktive Schule Petershausen - Private Mittelschule in freier Trägerschaft des frei lernen e.V.</t>
  </si>
  <si>
    <t>3057 - Aktive Schule Petershausen - Private Mittelschule in freier Trägerschaft des frei lernen e.V.</t>
  </si>
  <si>
    <t>3059</t>
  </si>
  <si>
    <t>Grundschule München, Baierbrunner Str. 53</t>
  </si>
  <si>
    <t>3059 - Grundschule München, Baierbrunner Str. 53</t>
  </si>
  <si>
    <t>3061</t>
  </si>
  <si>
    <t>3061 - Montessori-Schule Eichstätt, private Grundschule des Montessori-Eichstätt e.V.</t>
  </si>
  <si>
    <t>3062</t>
  </si>
  <si>
    <t>3062 - Staatl.gen. DBBC-Privatschule - Mittelsch. - Diakon.Institut f.Bild. u.Soz.in Bad Aibling</t>
  </si>
  <si>
    <t>3063</t>
  </si>
  <si>
    <t>Grundschule Poing, Am Bergfeld</t>
  </si>
  <si>
    <t>3063 - Grundschule Poing, Am Bergfeld</t>
  </si>
  <si>
    <t>3064</t>
  </si>
  <si>
    <t>Grundschule München, Am Bauhausplatz</t>
  </si>
  <si>
    <t>3064 - Grundschule München, Am Bauhausplatz</t>
  </si>
  <si>
    <t>3065</t>
  </si>
  <si>
    <t>3065 - Aktive Projekt-Schule Stephanskirchen, Private Mittelschule d. Evang. Schulvereins</t>
  </si>
  <si>
    <t>3066</t>
  </si>
  <si>
    <t>3066 - Priv. Berufsfachschule für Altenpflegehilfe des Kuratorium Wohnen im Alter Pfarrkirchen</t>
  </si>
  <si>
    <t>3067</t>
  </si>
  <si>
    <t>Grundschule München, Josephsburgstr. 41</t>
  </si>
  <si>
    <t>3067 - Grundschule München, Josephsburgstr. 41</t>
  </si>
  <si>
    <t>3068</t>
  </si>
  <si>
    <t>3068 - St.-Franziskus-Schule, Kath. Freie Grundschule Neuburg a.d. Donau</t>
  </si>
  <si>
    <t>3069</t>
  </si>
  <si>
    <t>Grundschule München, Helmut-Schmidt-Allee 45</t>
  </si>
  <si>
    <t>3069 - Grundschule München, Helmut-Schmidt-Allee 45</t>
  </si>
  <si>
    <t>3070</t>
  </si>
  <si>
    <t>Erzbischöfliche Franziskus-Grundschule München</t>
  </si>
  <si>
    <t>3070 - Erzbischöfliche Franziskus-Grundschule München</t>
  </si>
  <si>
    <t>3071</t>
  </si>
  <si>
    <t>3071 - Campo di Monaco, private internationale Montessori-Mittelschule München</t>
  </si>
  <si>
    <t>3072</t>
  </si>
  <si>
    <t>Private Berufsfachschule für Pflege Klinikum Landshut gGmbH</t>
  </si>
  <si>
    <t>3072 - Private Berufsfachschule für Pflege Klinikum Landshut gGmbH</t>
  </si>
  <si>
    <t>3073</t>
  </si>
  <si>
    <t>Berufsfachschule für Pflege am Klinikum Passau</t>
  </si>
  <si>
    <t>3073 - Berufsfachschule für Pflege am Klinikum Passau</t>
  </si>
  <si>
    <t>3074</t>
  </si>
  <si>
    <t>3074 - Berufsschule St.Franziskus Abensb.,Berufsschule z. sonderpäd.Förd.d.Kath.Jugendf.d.Diöz.Regensb.e.V.</t>
  </si>
  <si>
    <t>3075</t>
  </si>
  <si>
    <t>Berufsfachschule für Pflege der Pflegeakademie Bayerischer Wald gGmbH</t>
  </si>
  <si>
    <t>3075 - Berufsfachschule für Pflege der Pflegeakademie Bayerischer Wald gGmbH</t>
  </si>
  <si>
    <t>3076</t>
  </si>
  <si>
    <t>Berufsfachschule für Pflege des Mädchenwerk Zwiesel e.V.</t>
  </si>
  <si>
    <t>3076 - Berufsfachschule für Pflege des Mädchenwerk Zwiesel e.V.</t>
  </si>
  <si>
    <t>3077</t>
  </si>
  <si>
    <t>Berufsfachschule für Pflege der Kinderklinik Dritter Orden Passau</t>
  </si>
  <si>
    <t>3077 - Berufsfachschule für Pflege der Kinderklinik Dritter Orden Passau</t>
  </si>
  <si>
    <t>3078</t>
  </si>
  <si>
    <t>Berufsfachschule f. Pflege Mainb. d.Inst.f. Aus-, Fort-u. Weiterbild. im Gesundheitswesen e.V.</t>
  </si>
  <si>
    <t>3078 - Berufsfachschule f. Pflege Mainb. d.Inst.f. Aus-, Fort-u. Weiterbild. im Gesundheitswesen e.V.</t>
  </si>
  <si>
    <t>3079</t>
  </si>
  <si>
    <t>Berufsfachschule für Pflege am Klinikum Straubing GmbH</t>
  </si>
  <si>
    <t>3079 - Berufsfachschule für Pflege am Klinikum Straubing GmbH</t>
  </si>
  <si>
    <t>3080</t>
  </si>
  <si>
    <t>3080 - Private Berufsschule zur sonderpäd. Förderung, Förderschwerpunkt Lernen in Vilshofen</t>
  </si>
  <si>
    <t>3082</t>
  </si>
  <si>
    <t>Private Berufsfachschule für Pflege des Bayerischen Roten Kreuzes Plattling</t>
  </si>
  <si>
    <t>3082 - Private Berufsfachschule für Pflege des Bayerischen Roten Kreuzes Plattling</t>
  </si>
  <si>
    <t>3083</t>
  </si>
  <si>
    <t>3083 - Prälat-Michael-Thaller-Schule, Priv. Sonderpäd. Förderzentrum Abensberg d. Kath. Jugendf. Regensb.</t>
  </si>
  <si>
    <t>3084</t>
  </si>
  <si>
    <t>3084 - Franz-Xaver-Eggersdorfer-Schule Priv. Sonderpädagogisches Förderzentrum Vilshofen</t>
  </si>
  <si>
    <t>3085</t>
  </si>
  <si>
    <t>Berufsfachschule für Pflege am DONAUISAR Klinikum Deggendorf</t>
  </si>
  <si>
    <t>3085 - Berufsfachschule für Pflege am DONAUISAR Klinikum Deggendorf</t>
  </si>
  <si>
    <t>3086</t>
  </si>
  <si>
    <t>3086 - Staatliche Berufsfachschule für Maschinenbau Landshut</t>
  </si>
  <si>
    <t>3087</t>
  </si>
  <si>
    <t>Berufsfachschule für Pflege der vhs Landshut e.V.</t>
  </si>
  <si>
    <t>3087 - Berufsfachschule für Pflege der vhs Landshut e.V.</t>
  </si>
  <si>
    <t>3088</t>
  </si>
  <si>
    <t>3088 - Priv. Berufsfachschule f.Sozialpfl. d. Kuratoriums Wohnen im Alter gemeinn. AG Pfarrkirchen</t>
  </si>
  <si>
    <t>3089</t>
  </si>
  <si>
    <t>Staatl. Wirtschaftsschule Landshut</t>
  </si>
  <si>
    <t>3089 - Staatl. Wirtschaftsschule Landshut</t>
  </si>
  <si>
    <t>3090</t>
  </si>
  <si>
    <t>Staatliche Wirtschaftsschule Deggendorf</t>
  </si>
  <si>
    <t>3090 - Staatliche Wirtschaftsschule Deggendorf</t>
  </si>
  <si>
    <t>3091</t>
  </si>
  <si>
    <t>Berufsfachschule für Pflege der Parkwohnstift Arnstorf GmbH</t>
  </si>
  <si>
    <t>3091 - Berufsfachschule für Pflege der Parkwohnstift Arnstorf GmbH</t>
  </si>
  <si>
    <t>3092</t>
  </si>
  <si>
    <t>3092 - Private Wirtschaftsschule der Schulstiftung Seligenthal in Landshut</t>
  </si>
  <si>
    <t>3093</t>
  </si>
  <si>
    <t>Berufsfachschule für Pflege der Kliniken Am Goldenen Steig gGmbH in Freyung</t>
  </si>
  <si>
    <t>3093 - Berufsfachschule für Pflege der Kliniken Am Goldenen Steig gGmbH in Freyung</t>
  </si>
  <si>
    <t>3095</t>
  </si>
  <si>
    <t>3095 - Private Schulen Pindl GmbH Wirtschaftsschule Straubing</t>
  </si>
  <si>
    <t>3096</t>
  </si>
  <si>
    <t>Berufsfachschule für Pflege d. Caritasverb.f.d. Diözese Regensburg e.V. Landshut</t>
  </si>
  <si>
    <t>3096 - Berufsfachschule für Pflege d. Caritasverb.f.d. Diözese Regensburg e.V. Landshut</t>
  </si>
  <si>
    <t>3097</t>
  </si>
  <si>
    <t>KWA Berufsfachschule für Pflege Pfarrkirchen</t>
  </si>
  <si>
    <t>3097 - KWA Berufsfachschule für Pflege Pfarrkirchen</t>
  </si>
  <si>
    <t>3098</t>
  </si>
  <si>
    <t>Berufsfachschule für Pflege am Bezirksklinikum Mainkofen</t>
  </si>
  <si>
    <t>3098 - Berufsfachschule für Pflege am Bezirksklinikum Mainkofen</t>
  </si>
  <si>
    <t>3099</t>
  </si>
  <si>
    <t>Berufsfachschule für Pflege der Kinderkrankenhaus St. Marien gGmbH in Vilsbiburg</t>
  </si>
  <si>
    <t>3099 - Berufsfachschule für Pflege der Kinderkrankenhaus St. Marien gGmbH in Vilsbiburg</t>
  </si>
  <si>
    <t>3101</t>
  </si>
  <si>
    <t>Kommunale Berufsfachschule für Pflege des Landkreises in Vilsbiburg</t>
  </si>
  <si>
    <t>3101 - Kommunale Berufsfachschule für Pflege des Landkreises in Vilsbiburg</t>
  </si>
  <si>
    <t>3102</t>
  </si>
  <si>
    <t>Private Berufsfachschule für Pflege der Franziskanerinnen in Aiterhofen</t>
  </si>
  <si>
    <t>3102 - Private Berufsfachschule für Pflege der Franziskanerinnen in Aiterhofen</t>
  </si>
  <si>
    <t>3103</t>
  </si>
  <si>
    <t>Berufsfachschule f.Pflege d.Priv. Berufsakademie f Aus-u.Weiterbildung Passau gGmbH</t>
  </si>
  <si>
    <t>3103 - Berufsfachschule f.Pflege d.Priv. Berufsakademie f Aus-u.Weiterbildung Passau gGmbH</t>
  </si>
  <si>
    <t>3104</t>
  </si>
  <si>
    <t>Berufsfachschule für Pflege der Landkreis Passau Krankenhaus GmbH in Rotthalmünster</t>
  </si>
  <si>
    <t>3104 - Berufsfachschule für Pflege der Landkreis Passau Krankenhaus GmbH in Rotthalmünster</t>
  </si>
  <si>
    <t>3105</t>
  </si>
  <si>
    <t>3105 - Priv. Berufsfachschule für Altenpflege des Kuratorium Wohnen im Alter Pfarrkirchen</t>
  </si>
  <si>
    <t>3110</t>
  </si>
  <si>
    <t>Staatl. Berufsfachschule für Kinderpflege Grafenau</t>
  </si>
  <si>
    <t>3110 - Staatl. Berufsfachschule für Kinderpflege Grafenau</t>
  </si>
  <si>
    <t>3111</t>
  </si>
  <si>
    <t>Staatl. Berufsfachschule für Kinderpflege Landshut</t>
  </si>
  <si>
    <t>3111 - Staatl. Berufsfachschule für Kinderpflege Landshut</t>
  </si>
  <si>
    <t>3112</t>
  </si>
  <si>
    <t>3112 - Staatl. Berufsfachschule f. Kinderpflege Pfarrkirchen</t>
  </si>
  <si>
    <t>3113</t>
  </si>
  <si>
    <t>3113 - Staatl. Berufsfachschule für Kinderpflege Mitterfels</t>
  </si>
  <si>
    <t>3114</t>
  </si>
  <si>
    <t>Priv. Berufsfachschule für Krankenpflege der Kliniken Am Goldenen Steig gGmbH in Freyung</t>
  </si>
  <si>
    <t>3114 - Priv. Berufsfachschule für Krankenpflege der Kliniken Am Goldenen Steig gGmbH in Freyung</t>
  </si>
  <si>
    <t>3115</t>
  </si>
  <si>
    <t>3115 - Komm. Berufsfachschule für biol.-techn. Assist. des Berufsschulverbandes Straubing-Bogen in Straub</t>
  </si>
  <si>
    <t>3117</t>
  </si>
  <si>
    <t>KWA Berufsfachschule für Pflege, Bad Griesbach</t>
  </si>
  <si>
    <t>3117 - KWA Berufsfachschule für Pflege, Bad Griesbach</t>
  </si>
  <si>
    <t>3118</t>
  </si>
  <si>
    <t>Berufsfachschule für Pflege der Rottal-Inn Kliniken Kommunalunternehmen in Eggenfelden</t>
  </si>
  <si>
    <t>3118 - Berufsfachschule für Pflege der Rottal-Inn Kliniken Kommunalunternehmen in Eggenfelden</t>
  </si>
  <si>
    <t>3119</t>
  </si>
  <si>
    <t>Berufsfachschule für Pflege der Gemeinn. Gesellschaft f. soziale Dienste DAA-mbH Rosenheim</t>
  </si>
  <si>
    <t>3119 - Berufsfachschule für Pflege der Gemeinn. Gesellschaft f. soziale Dienste DAA-mbH Rosenheim</t>
  </si>
  <si>
    <t>3120</t>
  </si>
  <si>
    <t>Förderzentrum, Förderschwerpunkt Sprache am Institut für Hören und Sprache in Straubing</t>
  </si>
  <si>
    <t>3120 - Förderzentrum, Förderschwerpunkt Sprache am Institut für Hören und Sprache in Straubing</t>
  </si>
  <si>
    <t>3121</t>
  </si>
  <si>
    <t>Berufsfachschule für Pflege Neuburg a. d. Donau d. KJF Klinik St. Elisabeth gGmbH</t>
  </si>
  <si>
    <t>3121 - Berufsfachschule für Pflege Neuburg a. d. Donau d. KJF Klinik St. Elisabeth gGmbH</t>
  </si>
  <si>
    <t>3122</t>
  </si>
  <si>
    <t>Berufsfachschule für Pflege Bad Reichenhall der Kliniken Südostbayern AG</t>
  </si>
  <si>
    <t>3122 - Berufsfachschule für Pflege Bad Reichenhall der Kliniken Südostbayern AG</t>
  </si>
  <si>
    <t>3123</t>
  </si>
  <si>
    <t>Berufsfachschule für Pflege der Asklepios Krankenpflegeschulen gGmbH, Bad Tölz</t>
  </si>
  <si>
    <t>3123 - Berufsfachschule für Pflege der Asklepios Krankenpflegeschulen gGmbH, Bad Tölz</t>
  </si>
  <si>
    <t>3125</t>
  </si>
  <si>
    <t>3125 - Fachakademie für Sozialpädagogik des Mädchenwerks Zwiesel e.V.</t>
  </si>
  <si>
    <t>3126</t>
  </si>
  <si>
    <t>3126 - Fachakademie für Ernährungs- und Versorgungsmanagement in Vilshofen</t>
  </si>
  <si>
    <t>3127</t>
  </si>
  <si>
    <t>3127 - Fachakademie für Sozialpädagogik des Landkreises Deggendorf in Plattling</t>
  </si>
  <si>
    <t>3128</t>
  </si>
  <si>
    <t>3128 - Fachakademie für Sozialpädagogik der Schulstiftung Seligenthal in Landshut</t>
  </si>
  <si>
    <t>3129</t>
  </si>
  <si>
    <t>3129 - Fachakademie für Sozialpäd. der Ordensgemeinschaft d. Armen Franzisk. v.d. Hl. Familie zu Mallersdorf</t>
  </si>
  <si>
    <t>3130</t>
  </si>
  <si>
    <t>3130 - Fachakademie für Sozialpädagogik der Deutschordens-Schwestern Passau</t>
  </si>
  <si>
    <t>3131</t>
  </si>
  <si>
    <t>3131 - Albertus-Schule Sonderpädagogisches Förderzentrum Bogen</t>
  </si>
  <si>
    <t>3132</t>
  </si>
  <si>
    <t>3132 - Astrid-Lindgren-Schule Rottenburg Sonderpädagogisches Förderzentrum</t>
  </si>
  <si>
    <t>3133</t>
  </si>
  <si>
    <t>Berufsfachschule für Krankenpflegehilfe der Klinikum Freising GmbH in Freising</t>
  </si>
  <si>
    <t>3133 - Berufsfachschule für Krankenpflegehilfe der Klinikum Freising GmbH in Freising</t>
  </si>
  <si>
    <t>3135</t>
  </si>
  <si>
    <t>3135 - Caritasschule St. Elisabeth Freyung, Priv. Förderzentrum, Förderschwerp. geistige Entwickl.</t>
  </si>
  <si>
    <t>3136</t>
  </si>
  <si>
    <t>3136 - Caritas-Förderzentrum St. Ulrich-Schule Pocking, Förderschwerpunkt geist. Entwickl. Pocking</t>
  </si>
  <si>
    <t>3137</t>
  </si>
  <si>
    <t>3137 - Private Berufsfachschule für Altenpflegehilfe des Mädchenwerks Zwiesel e.V.</t>
  </si>
  <si>
    <t>3139</t>
  </si>
  <si>
    <t>Münchner Rotkreuz Akademie Berufsfachschule f. Notfallsanitäter d. BRK Kreisverband München</t>
  </si>
  <si>
    <t>3139 - Münchner Rotkreuz Akademie Berufsfachschule f. Notfallsanitäter d. BRK Kreisverband München</t>
  </si>
  <si>
    <t>3140</t>
  </si>
  <si>
    <t>3140 - Staatl. anerk. Berufsfachschule für Altenpflege Landshut der Volkshochschule Landshut e.V.</t>
  </si>
  <si>
    <t>3142</t>
  </si>
  <si>
    <t>3142 - Lebenshilfeschule Förderzentrum, Förderschwerpunkt geist. Entwicklung, Landau a.d.Isar</t>
  </si>
  <si>
    <t>3143</t>
  </si>
  <si>
    <t>3143 - Berufsfachschule für Altenpflege Aiterhofen Franziskanerinnenkloster St. Josef</t>
  </si>
  <si>
    <t>3144</t>
  </si>
  <si>
    <t>3144 - Berufsfachschule f.Altenpflege d.Priv. Berufsakademie f.Aus-u.Weiterbildung Passau gGmbH</t>
  </si>
  <si>
    <t>3145</t>
  </si>
  <si>
    <t>3145 - Berufsfachschule f.Altenpflegehilfe d.Priv. Berufsakad.f. Aus- und Weiterbildung Passau gGmbH</t>
  </si>
  <si>
    <t>3146</t>
  </si>
  <si>
    <t>3146 - Berufsfachschule für Altenpflege d. Altenpflegeakademie Bayer. Wald gGmbH Grafenau</t>
  </si>
  <si>
    <t>3148</t>
  </si>
  <si>
    <t>3148 - Priv. Berufsfachschule für Altenpflegehilfe der Parkwohnstift Arnstorf GmbH in Arnstorf</t>
  </si>
  <si>
    <t>3149</t>
  </si>
  <si>
    <t>3149 - Berufsfachschule für Altenpflegehilfe d. Altenpflegeakademie Bayerischer Wald Grafenau</t>
  </si>
  <si>
    <t>3150</t>
  </si>
  <si>
    <t>3150 - Priv. Berufsfachschule für Altenpflegehilfe der Volkshochschule Landshut e.V.</t>
  </si>
  <si>
    <t>3151</t>
  </si>
  <si>
    <t>3151 - Priv. Fachschule für Heilerziehungspflege des Kuratorium Wohnen im Alter Pfarrkirchen</t>
  </si>
  <si>
    <t>3152</t>
  </si>
  <si>
    <t>3152 - Berufsfachschule f.Altenpflegehilfe Plattling des Bayerischen Roten Kreuzes</t>
  </si>
  <si>
    <t>3153</t>
  </si>
  <si>
    <t>3153 - Berufsfachschule für Altenpflege Plattling des Bayerischen Roten Kreuzes</t>
  </si>
  <si>
    <t>3154</t>
  </si>
  <si>
    <t>3154 - Caritas-Förderzentrum Don-Bosco-Schule Passau, Förderschwp körp. u. mot. Entwickl. Passau</t>
  </si>
  <si>
    <t>3155</t>
  </si>
  <si>
    <t>3155 - Priv. Fachakademie für Sozialpädagogik der Ursulinen-Schulstiftung in Straubing</t>
  </si>
  <si>
    <t>3156</t>
  </si>
  <si>
    <t>3156 - Priv.Berufsfachschule f.Altenpflege des Kuratorium Wohnen im Alter gemeinn.AG Bad Griesbach im Rottal</t>
  </si>
  <si>
    <t>3157</t>
  </si>
  <si>
    <t>3157 - Priv. Berufsfachschule für Altenpflegehilfe des Kuratorium Wohnen im Alter Bad Griesbach im Rottal</t>
  </si>
  <si>
    <t>3158</t>
  </si>
  <si>
    <t>3158 - Priv.Berufsfachschule für Altenpflege des Caritasverb. f.d.Diözese Regensburg e.V. Landshut</t>
  </si>
  <si>
    <t>3159</t>
  </si>
  <si>
    <t>3159 - Priv.Berufsfachschule für Altenpflegehilfe des Caritasverb. f.d. Diöz.Regensburg e.V. in Landshut</t>
  </si>
  <si>
    <t>3160</t>
  </si>
  <si>
    <t>3160 - Priv. Berufsfachschule für Ergotherapie der ZB-Privatschule gGmbH in Vilshofen</t>
  </si>
  <si>
    <t>3161</t>
  </si>
  <si>
    <t>3161 - St.-Notker-Schule, Priv. Förderzentrum, Förderschwerp. geistige Entw. Deggendorf</t>
  </si>
  <si>
    <t>3162</t>
  </si>
  <si>
    <t>3162 - St.-Wolfgang-Schule, Priv. Förderzentrum, Förderschwerpunkt geistige Entwicklung Straubing</t>
  </si>
  <si>
    <t>3165</t>
  </si>
  <si>
    <t>3165 - Staatl. Berufsfachschule für Assistenten für Hotel- und Tourismusmanagement Grafenau</t>
  </si>
  <si>
    <t>3166</t>
  </si>
  <si>
    <t>3166 - Berufsfachschule f.Altenpflegehilfe des Franziskanerinnenklosters St. Josef in Aiterhofen</t>
  </si>
  <si>
    <t>3167</t>
  </si>
  <si>
    <t>Berufsfachschule für Pflege für Krankenpflege am Klinikum der Universität München</t>
  </si>
  <si>
    <t>3167 - Berufsfachschule für Pflege für Krankenpflege am Klinikum der Universität München</t>
  </si>
  <si>
    <t>3169</t>
  </si>
  <si>
    <t>3169 - St.-Rupert-Schule, Priv. Förderzentrum, Förderschwerp. geistige Entw. Eggenfelden</t>
  </si>
  <si>
    <t>3171</t>
  </si>
  <si>
    <t>3171 - Berufsfachschule für Musik des Landkreises Deggendorf in Plattling</t>
  </si>
  <si>
    <t>3172</t>
  </si>
  <si>
    <t>Staatl. Berufsfachschule für Pflege Mühldorf a.Inn</t>
  </si>
  <si>
    <t>3172 - Staatl. Berufsfachschule für Pflege Mühldorf a.Inn</t>
  </si>
  <si>
    <t>3174</t>
  </si>
  <si>
    <t>3174 - Christophorus-Schule, Priv. Förderzentrum, Förderschwerpunkt geistige Entwicklung Schweinhütt</t>
  </si>
  <si>
    <t>3176</t>
  </si>
  <si>
    <t>Förderzentrum, Förderschwerpunkt Hören am Institut für Hören und Sprache des Bezirks Ndb. in Straubin</t>
  </si>
  <si>
    <t>3176 - Förderzentrum, Förderschwerpunkt Hören am Institut für Hören und Sprache des Bezirks Ndb. in Straubin</t>
  </si>
  <si>
    <t>3177</t>
  </si>
  <si>
    <t>Private Berufsfachschule für Altenpflegehilfe Kelheim der Döpfer Schulen Regensburg GmbH</t>
  </si>
  <si>
    <t>3177 - Private Berufsfachschule für Altenpflegehilfe Kelheim der Döpfer Schulen Regensburg GmbH</t>
  </si>
  <si>
    <t>2p072</t>
  </si>
  <si>
    <t>3178</t>
  </si>
  <si>
    <t>3178 - Staatl.Fachschule (Technikerschule) für Elektrotechnik Passau</t>
  </si>
  <si>
    <t>3179</t>
  </si>
  <si>
    <t>3179 - Fachschule f.d. Bauhandwerk der Baufachschule Niederbayern gGmbH in Ergolding</t>
  </si>
  <si>
    <t>3185</t>
  </si>
  <si>
    <t>3185 - Kommunale Berufsfachschule für kaufm. Assistenten Straubing</t>
  </si>
  <si>
    <t>3188</t>
  </si>
  <si>
    <t>3188 - Private Wirtschaftsschule des Kasberger-Wildmann e.V. in Straubing</t>
  </si>
  <si>
    <t>3190</t>
  </si>
  <si>
    <t>3190 - Berufsfachschule für Sozialpflege des Berufsschulverbandes Passau in Vilshofen</t>
  </si>
  <si>
    <t>3192</t>
  </si>
  <si>
    <t>3192 - Priv. Berufsfachschule für informations- und telekommunikationstechnische Berufe Passau</t>
  </si>
  <si>
    <t>3193</t>
  </si>
  <si>
    <t>Staatl. Berufsschule IV Landshut</t>
  </si>
  <si>
    <t>3193 - Staatl. Berufsschule IV Landshut</t>
  </si>
  <si>
    <t>3195</t>
  </si>
  <si>
    <t>3195 - Staatl. Berufsfachschule für Ernährung und Versorgung Landshut</t>
  </si>
  <si>
    <t>3196</t>
  </si>
  <si>
    <t>3196 - Staatl. Berufsfachschule für techn. Assistenten für Informatik - Landshut</t>
  </si>
  <si>
    <t>3197</t>
  </si>
  <si>
    <t>3197 - Berufsfachschule für Sozialpflege d. Altenpflegeakademie Bayerischer Wald Grafenau</t>
  </si>
  <si>
    <t>3199</t>
  </si>
  <si>
    <t>3199 - Johannes-Still-Schule Sonderpädagogisches Förderzentrum Eggenfelden</t>
  </si>
  <si>
    <t>3200</t>
  </si>
  <si>
    <t>Staatl. Berufsfachschule für Keramik Landshut</t>
  </si>
  <si>
    <t>3200 - Staatl. Berufsfachschule für Keramik Landshut</t>
  </si>
  <si>
    <t>3201</t>
  </si>
  <si>
    <t>3201 - Staatl. Fachschule für Keramik und Design Landshut (Meisterschule)</t>
  </si>
  <si>
    <t>3202</t>
  </si>
  <si>
    <t>3202 - Priv. Berufsfachschule für Physiotherapie der VPT Berufsfachschule GmbH in Bad Birnbach</t>
  </si>
  <si>
    <t>3203</t>
  </si>
  <si>
    <t>3203 - Papst-Benedikt-Schule Straubing, Priv.Förderzentr. Förderschwerp. körperliche u. motorische Entwickl.</t>
  </si>
  <si>
    <t>3204</t>
  </si>
  <si>
    <t>Staatl. Wirtschaftsschule Passau</t>
  </si>
  <si>
    <t>3204 - Staatl. Wirtschaftsschule Passau</t>
  </si>
  <si>
    <t>3207</t>
  </si>
  <si>
    <t>3207 - Staatl. anerk. Berufsfachschule für Fremdsprachenberufe Passau</t>
  </si>
  <si>
    <t>3211</t>
  </si>
  <si>
    <t>3211 - Staatl. Berufsfachschule für Ernährung und Versorgung Pfarrkirchen</t>
  </si>
  <si>
    <t>3212</t>
  </si>
  <si>
    <t>3212 - Priv. Berufsfachschule für Physiotherapie der Ludwig Fresenius Schulen gem.GmbH in Landshut</t>
  </si>
  <si>
    <t>3214</t>
  </si>
  <si>
    <t>3214 - Staatl. Fachschule (Technikerschule) für Elektrotechnik in Straubing</t>
  </si>
  <si>
    <t>3215</t>
  </si>
  <si>
    <t>Staatl. Berufsschule Vilshofen a.d.Donau</t>
  </si>
  <si>
    <t>3215 - Staatl. Berufsschule Vilshofen a.d.Donau</t>
  </si>
  <si>
    <t>3217</t>
  </si>
  <si>
    <t>3217 - Staatl. Berufsfachschule für Ernährung und Versorgung Vilshofen a.d.Donau</t>
  </si>
  <si>
    <t>3218</t>
  </si>
  <si>
    <t>3218 - Staatl. Berufsfachschule f. Kinderpflege Vilshofen a.d.Donau</t>
  </si>
  <si>
    <t>3220</t>
  </si>
  <si>
    <t>3220 - Staatl. Schule für Kranke im RBZ Niederbayern Landshut</t>
  </si>
  <si>
    <t>3222</t>
  </si>
  <si>
    <t>Staatl. Berufsschule für Glasberufe Zwiesel</t>
  </si>
  <si>
    <t>3222 - Staatl. Berufsschule für Glasberufe Zwiesel</t>
  </si>
  <si>
    <t>3223</t>
  </si>
  <si>
    <t>Staatl. Berufsfachschule für Glas Zwiesel</t>
  </si>
  <si>
    <t>3223 - Staatl. Berufsfachschule für Glas Zwiesel</t>
  </si>
  <si>
    <t>3224</t>
  </si>
  <si>
    <t>Staatl. Fachschule für Glas Zwiesel</t>
  </si>
  <si>
    <t>3224 - Staatl. Fachschule für Glas Zwiesel</t>
  </si>
  <si>
    <t>3226</t>
  </si>
  <si>
    <t>3226 - Mathias-von-Flurl-Schule Staatl. Berufsschule II Straubing</t>
  </si>
  <si>
    <t>3228</t>
  </si>
  <si>
    <t>3228 - Marianne-Rosenbaum-Schule, Staatl. Berufsschule III Straubing</t>
  </si>
  <si>
    <t>3229</t>
  </si>
  <si>
    <t>3229 - Staatl. Berufsfachschule für Ernährung und Versorgung Mitterfels</t>
  </si>
  <si>
    <t>3230</t>
  </si>
  <si>
    <t>3230 - Fachschule für Heilerziehungspflegehilfe in Pfarrkirchen des KWA Kuratorium Wohnen im Alter</t>
  </si>
  <si>
    <t>3231</t>
  </si>
  <si>
    <t>3231 - Berufsfachschule für Physiotherapie am DONAUISAR Klinikum Deggendorf</t>
  </si>
  <si>
    <t>3232</t>
  </si>
  <si>
    <t>Private Berufsfachschule für Pflege Kelheim der Döpfer Schulen Regensburg GmbH</t>
  </si>
  <si>
    <t>3232 - Private Berufsfachschule für Pflege Kelheim der Döpfer Schulen Regensburg GmbH</t>
  </si>
  <si>
    <t>3233</t>
  </si>
  <si>
    <t>3233 - Berufsfachschule f. Masseure u. medizin. Bademeister d. Johannesbad Akademie in Bad Füssing</t>
  </si>
  <si>
    <t>3234</t>
  </si>
  <si>
    <t>3234 - Berufsfachschule für pharm.-techn. Assistenten in Passau - staatl. anerkannt</t>
  </si>
  <si>
    <t>3235</t>
  </si>
  <si>
    <t>3235 - Berufsfachschule für Krankenpflege am DONAUISAR Klinikum Deggendorf</t>
  </si>
  <si>
    <t>3237</t>
  </si>
  <si>
    <t>3237 - Berufsfachschule f. Krankenpflege Mainb. d.Inst.f. Aus-,Fort- u. Weiterbild. im Gesundheitswesen e.V.</t>
  </si>
  <si>
    <t>3238</t>
  </si>
  <si>
    <t>3238 - Priv. Berufsfachschule für Krankenpflege der Klinikum Landshut gGmbH in Landshut</t>
  </si>
  <si>
    <t>3239</t>
  </si>
  <si>
    <t>3239 - Berufsfachschule f. Kinderkrankenpflege St. Marien in Vilsbiburg d.Kinderkrankenh. St. Marien gGmbH</t>
  </si>
  <si>
    <t>3241</t>
  </si>
  <si>
    <t>3241 - Berufsfachschule für Krankenpflege Mainkofen am Bezirkskrankenhaus des Bezirks Niederbayern</t>
  </si>
  <si>
    <t>3243</t>
  </si>
  <si>
    <t>3243 - Berufsfachschule für Krankenpflege der Stadt Passau am Klinikum Passau</t>
  </si>
  <si>
    <t>3245</t>
  </si>
  <si>
    <t>3245 - Berufsfachschule für Kinderkrankenpflege der Kliniken Dritter Orden gGmbH Passau</t>
  </si>
  <si>
    <t>3248</t>
  </si>
  <si>
    <t>3248 - Berufsfachschule für Krankenpflege der Rottal-Inn Kliniken Kommunalunternehmen in Eggenfelden</t>
  </si>
  <si>
    <t>3249</t>
  </si>
  <si>
    <t>3249 - Priv. Berufsfachschule für Krankenpflege am Klinikum St. Elisabeth Straubing</t>
  </si>
  <si>
    <t>3250</t>
  </si>
  <si>
    <t>3250 - Berufsfachschule für Krankenpflege Vilsbiburg am Kreiskrankenhaus</t>
  </si>
  <si>
    <t>3253</t>
  </si>
  <si>
    <t>3253 - Priv. Fachschule für Heilerziehungspflege u.-pflegehilfe Abensberg</t>
  </si>
  <si>
    <t>3258</t>
  </si>
  <si>
    <t>3258 - Priv. Berufsfachschule für Massage der VPT Berufsfachschule GmbH in Bad Birnbach</t>
  </si>
  <si>
    <t>3259</t>
  </si>
  <si>
    <t>Sonderpädagogisches Förderzentrum Landshut-Stadt</t>
  </si>
  <si>
    <t>3259 - Sonderpädagogisches Förderzentrum Landshut-Stadt</t>
  </si>
  <si>
    <t>3260</t>
  </si>
  <si>
    <t>Priv. Berufsfachschule für Krankenpflege in Rotthalmünster</t>
  </si>
  <si>
    <t>3260 - Priv. Berufsfachschule für Krankenpflege in Rotthalmünster</t>
  </si>
  <si>
    <t>3261</t>
  </si>
  <si>
    <t>Fachschule für Wirtschaftsinformatik Plattling des Landkreises Deggendorf</t>
  </si>
  <si>
    <t>3261 - Fachschule für Wirtschaftsinformatik Plattling des Landkreises Deggendorf</t>
  </si>
  <si>
    <t>3262</t>
  </si>
  <si>
    <t>3262 - Berufsfachschule f.informations- u.telekomm.techn. Berufe d.Lkr.Deggendorf,Plattling</t>
  </si>
  <si>
    <t>3264</t>
  </si>
  <si>
    <t>3264 - Berufsfachschule für Physiotherapie der PhysioFRG gGmbH in Freyung</t>
  </si>
  <si>
    <t>3265</t>
  </si>
  <si>
    <t>Staatl. anerkannte Berufsfachschule für Fremdsprachenberufe Deggendorf GmbH</t>
  </si>
  <si>
    <t>3265 - Staatl. anerkannte Berufsfachschule für Fremdsprachenberufe Deggendorf GmbH</t>
  </si>
  <si>
    <t>3266</t>
  </si>
  <si>
    <t>3266 - Staatl.Fachschule (Technikerschule) für Bau- und Glasbautechnik Vilshofen a.d.Donau</t>
  </si>
  <si>
    <t>3268</t>
  </si>
  <si>
    <t>3268 - Staatl. Berufsfachschule für Sozialpflege Straubing</t>
  </si>
  <si>
    <t>3269</t>
  </si>
  <si>
    <t>3269 - Priv.Berufsfachschule f.Krankenpflegehilfe Mainb. d.Instit.f.Aus-,Fort-u.Weiterbild.im Gesundheitsw.</t>
  </si>
  <si>
    <t>3270</t>
  </si>
  <si>
    <t>3270 - Private Berufsfachschule für Altenpflege des Mädchenwerks Zwiesel e.V.</t>
  </si>
  <si>
    <t>3271</t>
  </si>
  <si>
    <t>3271 - Priv.Berufsfachschule f.Altenpflege der Parkwohnstift Arnstorf GmbH in Arnstorf</t>
  </si>
  <si>
    <t>3272</t>
  </si>
  <si>
    <t>3272 - Staatl. Fachschule (Technikerschule) für Maschinenbautechnik in Landshut</t>
  </si>
  <si>
    <t>3274</t>
  </si>
  <si>
    <t>3274 - Private Berufsfachschule für Fremdsprachenberufe der Volkshochschule Landshut e.V.</t>
  </si>
  <si>
    <t>3279</t>
  </si>
  <si>
    <t>3279 - Johannes-Grande-Schule, Fachschule für Heilerziehungspflege- u. -pflegehilfe Straubing</t>
  </si>
  <si>
    <t>3287</t>
  </si>
  <si>
    <t>3287 - Berufsfachschule f. Physiotherapie d.Bildungszentr.f.Gesundheitsberufe Bad Gögging</t>
  </si>
  <si>
    <t>3383</t>
  </si>
  <si>
    <t>3383 - Adolph-Kolping-Schule, Berufsschule zur sonderpäd. Förderung, Förderschwerpunkt Lernen in Regen</t>
  </si>
  <si>
    <t>3392</t>
  </si>
  <si>
    <t>3392 - Priv. Berufsfachschule für Kinderpflege des Mädchenwerkes Zwiesel e.V.</t>
  </si>
  <si>
    <t>3498</t>
  </si>
  <si>
    <t>3498 - Berufsfachschule für Physiotherapie der Akademie für Gesundheitsberufe gGmbH in Rotthalmünster</t>
  </si>
  <si>
    <t>3500</t>
  </si>
  <si>
    <t>Grundschule Landshut-Berg</t>
  </si>
  <si>
    <t>3500 - Grundschule Landshut-Berg</t>
  </si>
  <si>
    <t>3501</t>
  </si>
  <si>
    <t>Grundschule Karl-Heiß Landshut</t>
  </si>
  <si>
    <t>3501 - Grundschule Karl-Heiß Landshut</t>
  </si>
  <si>
    <t>3503</t>
  </si>
  <si>
    <t>Grundschule St. Nikola Landshut</t>
  </si>
  <si>
    <t>3503 - Grundschule St. Nikola Landshut</t>
  </si>
  <si>
    <t>3504</t>
  </si>
  <si>
    <t>St. Nikola Mittelschule Landshut</t>
  </si>
  <si>
    <t>3504 - St. Nikola Mittelschule Landshut</t>
  </si>
  <si>
    <t>3505</t>
  </si>
  <si>
    <t>Grundschule St. Peter und Paul Landshut</t>
  </si>
  <si>
    <t>3505 - Grundschule St. Peter und Paul Landshut</t>
  </si>
  <si>
    <t>3506</t>
  </si>
  <si>
    <t>Grundschule St. Wolfgang Landshut</t>
  </si>
  <si>
    <t>3506 - Grundschule St. Wolfgang Landshut</t>
  </si>
  <si>
    <t>3508</t>
  </si>
  <si>
    <t>St. Wolfgang Mittelschule Landshut</t>
  </si>
  <si>
    <t>3508 - St. Wolfgang Mittelschule Landshut</t>
  </si>
  <si>
    <t>3509</t>
  </si>
  <si>
    <t>Grundschule Lalling</t>
  </si>
  <si>
    <t>3509 - Grundschule Lalling</t>
  </si>
  <si>
    <t>3511</t>
  </si>
  <si>
    <t>Grundschule Carl-Orff Landshut</t>
  </si>
  <si>
    <t>3511 - Grundschule Carl-Orff Landshut</t>
  </si>
  <si>
    <t>3512</t>
  </si>
  <si>
    <t>Mittelschule Landshut-Schönbrunn</t>
  </si>
  <si>
    <t>3512 - Mittelschule Landshut-Schönbrunn</t>
  </si>
  <si>
    <t>3513</t>
  </si>
  <si>
    <t>3513 - Montessori-Schule Rotthalmünster, Priv.Grund- und Hauptschule d. Mont.Fördergem. Rotthalmünster e.V.</t>
  </si>
  <si>
    <t>3514</t>
  </si>
  <si>
    <t>Grundschule Winzer</t>
  </si>
  <si>
    <t>3514 - Grundschule Winzer</t>
  </si>
  <si>
    <t>3515</t>
  </si>
  <si>
    <t>Grundschule Oberpöring-Wallerfing</t>
  </si>
  <si>
    <t>3515 - Grundschule Oberpöring-Wallerfing</t>
  </si>
  <si>
    <t>3516</t>
  </si>
  <si>
    <t>Grundschule Aitrachtal Mengkofen</t>
  </si>
  <si>
    <t>3516 - Grundschule Aitrachtal Mengkofen</t>
  </si>
  <si>
    <t>3517</t>
  </si>
  <si>
    <t>Grundschule Moosthenning</t>
  </si>
  <si>
    <t>3517 - Grundschule Moosthenning</t>
  </si>
  <si>
    <t>3518</t>
  </si>
  <si>
    <t>Mittelschule Passau St. Nikola</t>
  </si>
  <si>
    <t>3518 - Mittelschule Passau St. Nikola</t>
  </si>
  <si>
    <t>3519</t>
  </si>
  <si>
    <t>Grundschule Mamming-Gottfrieding</t>
  </si>
  <si>
    <t>3519 - Grundschule Mamming-Gottfrieding</t>
  </si>
  <si>
    <t>3520</t>
  </si>
  <si>
    <t>3520 - Priv. Montessori-Volksschule Geisenhausen (Grund- und Hauptschule)</t>
  </si>
  <si>
    <t>3521</t>
  </si>
  <si>
    <t>3521 - Grundschule der Schulstiftung Seligenthal in Landshut</t>
  </si>
  <si>
    <t>3524</t>
  </si>
  <si>
    <t>Grundschule Passau - Grubweg</t>
  </si>
  <si>
    <t>3524 - Grundschule Passau - Grubweg</t>
  </si>
  <si>
    <t>3526</t>
  </si>
  <si>
    <t>Grundschule Hacklberg</t>
  </si>
  <si>
    <t>3526 - Grundschule Hacklberg</t>
  </si>
  <si>
    <t>3527</t>
  </si>
  <si>
    <t>Grundschule Haidenhof</t>
  </si>
  <si>
    <t>3527 - Grundschule Haidenhof</t>
  </si>
  <si>
    <t>3529</t>
  </si>
  <si>
    <t>Hans-Carossa-Grundschule Heining-Schalding</t>
  </si>
  <si>
    <t>3529 - Hans-Carossa-Grundschule Heining-Schalding</t>
  </si>
  <si>
    <t>3530</t>
  </si>
  <si>
    <t>Grundschule Passau-Innstadt</t>
  </si>
  <si>
    <t>3530 - Grundschule Passau-Innstadt</t>
  </si>
  <si>
    <t>3531</t>
  </si>
  <si>
    <t>Mittelschule Passau-Neustift</t>
  </si>
  <si>
    <t>3531 - Mittelschule Passau-Neustift</t>
  </si>
  <si>
    <t>3533</t>
  </si>
  <si>
    <t>Grundschule St. Anton Passau</t>
  </si>
  <si>
    <t>3533 - Grundschule St. Anton Passau</t>
  </si>
  <si>
    <t>3536</t>
  </si>
  <si>
    <t>Georg-von-Pasterwiz-Grundschule Hohenau</t>
  </si>
  <si>
    <t>3536 - Georg-von-Pasterwiz-Grundschule Hohenau</t>
  </si>
  <si>
    <t>3537</t>
  </si>
  <si>
    <t>Grundschule Perlesreut</t>
  </si>
  <si>
    <t>3537 - Grundschule Perlesreut</t>
  </si>
  <si>
    <t>3539</t>
  </si>
  <si>
    <t>Grundschule Am Goldenen Steig Röhrnbach</t>
  </si>
  <si>
    <t>3539 - Grundschule Am Goldenen Steig Röhrnbach</t>
  </si>
  <si>
    <t>3540</t>
  </si>
  <si>
    <t>Grundschule Thurmansbang</t>
  </si>
  <si>
    <t>3540 - Grundschule Thurmansbang</t>
  </si>
  <si>
    <t>3541</t>
  </si>
  <si>
    <t>3541 - Grundschule Jandelsbrunn - Schule der Künischen Dörfer</t>
  </si>
  <si>
    <t>3542</t>
  </si>
  <si>
    <t>Grundschule am Dreisessel Neureichenau</t>
  </si>
  <si>
    <t>3542 - Grundschule am Dreisessel Neureichenau</t>
  </si>
  <si>
    <t>3543</t>
  </si>
  <si>
    <t>Grundschule Riedenburg</t>
  </si>
  <si>
    <t>3543 - Grundschule Riedenburg</t>
  </si>
  <si>
    <t>3544</t>
  </si>
  <si>
    <t>Jakob-Ihrler-Grundschule Ihrlerstein</t>
  </si>
  <si>
    <t>3544 - Jakob-Ihrler-Grundschule Ihrlerstein</t>
  </si>
  <si>
    <t>3545</t>
  </si>
  <si>
    <t>Franziska-Obermayr-Schule, Grundschule Langquaid</t>
  </si>
  <si>
    <t>3545 - Franziska-Obermayr-Schule, Grundschule Langquaid</t>
  </si>
  <si>
    <t>3546</t>
  </si>
  <si>
    <t>Grundschule Rohr i.NB</t>
  </si>
  <si>
    <t>3546 - Grundschule Rohr i.NB</t>
  </si>
  <si>
    <t>3547</t>
  </si>
  <si>
    <t>Herzog-Albrecht-Grundschule Siegenburg</t>
  </si>
  <si>
    <t>3547 - Herzog-Albrecht-Grundschule Siegenburg</t>
  </si>
  <si>
    <t>3548</t>
  </si>
  <si>
    <t>Grundschule St.Jakob Straubing</t>
  </si>
  <si>
    <t>3548 - Grundschule St.Jakob Straubing</t>
  </si>
  <si>
    <t>3549</t>
  </si>
  <si>
    <t>Mittelschule St.Josef Straubing</t>
  </si>
  <si>
    <t>3549 - Mittelschule St.Josef Straubing</t>
  </si>
  <si>
    <t>3551</t>
  </si>
  <si>
    <t>Grundschule St.Peter Straubing</t>
  </si>
  <si>
    <t>3551 - Grundschule St.Peter Straubing</t>
  </si>
  <si>
    <t>3553</t>
  </si>
  <si>
    <t>Grundschule Ulrich Schmidl Straubing</t>
  </si>
  <si>
    <t>3553 - Grundschule Ulrich Schmidl Straubing</t>
  </si>
  <si>
    <t>3554</t>
  </si>
  <si>
    <t>Grundschule Gerzen</t>
  </si>
  <si>
    <t>3554 - Grundschule Gerzen</t>
  </si>
  <si>
    <t>3555</t>
  </si>
  <si>
    <t>Mittelschule Ulrich Schmidl Straubing</t>
  </si>
  <si>
    <t>3555 - Mittelschule Ulrich Schmidl Straubing</t>
  </si>
  <si>
    <t>3556</t>
  </si>
  <si>
    <t>Mittelschule St. Stephan Straubing-Alburg</t>
  </si>
  <si>
    <t>3556 - Mittelschule St. Stephan Straubing-Alburg</t>
  </si>
  <si>
    <t>3557</t>
  </si>
  <si>
    <t>Grundschule Straubing-Ittling</t>
  </si>
  <si>
    <t>3557 - Grundschule Straubing-Ittling</t>
  </si>
  <si>
    <t>3558</t>
  </si>
  <si>
    <t>Mittelschule Straubing-Ittling</t>
  </si>
  <si>
    <t>3558 - Mittelschule Straubing-Ittling</t>
  </si>
  <si>
    <t>3559</t>
  </si>
  <si>
    <t>Grundschule Leiblfing</t>
  </si>
  <si>
    <t>3559 - Grundschule Leiblfing</t>
  </si>
  <si>
    <t>3560</t>
  </si>
  <si>
    <t>Grundschule Salzweg</t>
  </si>
  <si>
    <t>3560 - Grundschule Salzweg</t>
  </si>
  <si>
    <t>3561</t>
  </si>
  <si>
    <t>Grundschule Hutthurm</t>
  </si>
  <si>
    <t>3561 - Grundschule Hutthurm</t>
  </si>
  <si>
    <t>3562</t>
  </si>
  <si>
    <t>Grundschule Ortenburg</t>
  </si>
  <si>
    <t>3562 - Grundschule Ortenburg</t>
  </si>
  <si>
    <t>3563</t>
  </si>
  <si>
    <t>Grundschule Bad Griesbach i.Rottal</t>
  </si>
  <si>
    <t>3563 - Grundschule Bad Griesbach i.Rottal</t>
  </si>
  <si>
    <t>3564</t>
  </si>
  <si>
    <t>Grundschule Fürstenzell</t>
  </si>
  <si>
    <t>3564 - Grundschule Fürstenzell</t>
  </si>
  <si>
    <t>3565</t>
  </si>
  <si>
    <t>Grundschule Teisnach</t>
  </si>
  <si>
    <t>3565 - Grundschule Teisnach</t>
  </si>
  <si>
    <t>3566</t>
  </si>
  <si>
    <t>Grundschule Rattenberg</t>
  </si>
  <si>
    <t>3566 - Grundschule Rattenberg</t>
  </si>
  <si>
    <t>3567</t>
  </si>
  <si>
    <t>Grundschule Geiselhöring</t>
  </si>
  <si>
    <t>3567 - Grundschule Geiselhöring</t>
  </si>
  <si>
    <t>3568</t>
  </si>
  <si>
    <t>Grundschule Aholming</t>
  </si>
  <si>
    <t>3568 - Grundschule Aholming</t>
  </si>
  <si>
    <t>3570</t>
  </si>
  <si>
    <t>Grundschule Auerbach</t>
  </si>
  <si>
    <t>3570 - Grundschule Auerbach</t>
  </si>
  <si>
    <t>3571</t>
  </si>
  <si>
    <t>Abt-Bachmeier-Grundschule Außernzell</t>
  </si>
  <si>
    <t>3571 - Abt-Bachmeier-Grundschule Außernzell</t>
  </si>
  <si>
    <t>3573</t>
  </si>
  <si>
    <t>Grundschule Buchhofen</t>
  </si>
  <si>
    <t>3573 - Grundschule Buchhofen</t>
  </si>
  <si>
    <t>3574</t>
  </si>
  <si>
    <t>Grundschule Rain</t>
  </si>
  <si>
    <t>3574 - Grundschule Rain</t>
  </si>
  <si>
    <t>3575</t>
  </si>
  <si>
    <t>Grundschule St. Martin Deggendorf</t>
  </si>
  <si>
    <t>3575 - Grundschule St. Martin Deggendorf</t>
  </si>
  <si>
    <t>3576</t>
  </si>
  <si>
    <t>Grundschule An der Angermühle Deggendorf</t>
  </si>
  <si>
    <t>3576 - Grundschule An der Angermühle Deggendorf</t>
  </si>
  <si>
    <t>3577</t>
  </si>
  <si>
    <t>St.-Martin-Mittelschule Deggendorf</t>
  </si>
  <si>
    <t>3577 - St.-Martin-Mittelschule Deggendorf</t>
  </si>
  <si>
    <t>3578</t>
  </si>
  <si>
    <t>Grundschule Theodor Eckert Deggendorf</t>
  </si>
  <si>
    <t>3578 - Grundschule Theodor Eckert Deggendorf</t>
  </si>
  <si>
    <t>3579</t>
  </si>
  <si>
    <t>Theodor-Heuss-Mittelschule Deggendorf</t>
  </si>
  <si>
    <t>3579 - Theodor-Heuss-Mittelschule Deggendorf</t>
  </si>
  <si>
    <t>3580</t>
  </si>
  <si>
    <t>3580 - Grundschule Bernried</t>
  </si>
  <si>
    <t>3581</t>
  </si>
  <si>
    <t>Alois-Reichenberger-Grundschule Kirchroth</t>
  </si>
  <si>
    <t>3581 - Alois-Reichenberger-Grundschule Kirchroth</t>
  </si>
  <si>
    <t>3582</t>
  </si>
  <si>
    <t>Grundschule Grafling</t>
  </si>
  <si>
    <t>3582 - Grundschule Grafling</t>
  </si>
  <si>
    <t>3583</t>
  </si>
  <si>
    <t>Grundschule St. Englmar</t>
  </si>
  <si>
    <t>3583 - Grundschule St. Englmar</t>
  </si>
  <si>
    <t>3585</t>
  </si>
  <si>
    <t>Grundschule Hengersberg</t>
  </si>
  <si>
    <t>3585 - Grundschule Hengersberg</t>
  </si>
  <si>
    <t>3586</t>
  </si>
  <si>
    <t>Mittelschule Hengersberg</t>
  </si>
  <si>
    <t>3586 - Mittelschule Hengersberg</t>
  </si>
  <si>
    <t>3587</t>
  </si>
  <si>
    <t>Grundschule Iggensbach</t>
  </si>
  <si>
    <t>3587 - Grundschule Iggensbach</t>
  </si>
  <si>
    <t>3588</t>
  </si>
  <si>
    <t>Dr.-Johann-Stadler-Grundschule Parkstetten</t>
  </si>
  <si>
    <t>3588 - Dr.-Johann-Stadler-Grundschule Parkstetten</t>
  </si>
  <si>
    <t>3590</t>
  </si>
  <si>
    <t>Grundschule Moos</t>
  </si>
  <si>
    <t>3590 - Grundschule Moos</t>
  </si>
  <si>
    <t>3591</t>
  </si>
  <si>
    <t>Abt-Utto-Grundschule Metten</t>
  </si>
  <si>
    <t>3591 - Abt-Utto-Grundschule Metten</t>
  </si>
  <si>
    <t>3593</t>
  </si>
  <si>
    <t>Grundschule Mietraching</t>
  </si>
  <si>
    <t>3593 - Grundschule Mietraching</t>
  </si>
  <si>
    <t>3594</t>
  </si>
  <si>
    <t>Grundschule Rettenbach</t>
  </si>
  <si>
    <t>3594 - Grundschule Rettenbach</t>
  </si>
  <si>
    <t>3595</t>
  </si>
  <si>
    <t>3595 - Private Montessori-Volksschule Eggenfelden (Grund- und Hauptschule)</t>
  </si>
  <si>
    <t>3596</t>
  </si>
  <si>
    <t>Grundschule Neuhausen</t>
  </si>
  <si>
    <t>3596 - Grundschule Neuhausen</t>
  </si>
  <si>
    <t>3597</t>
  </si>
  <si>
    <t>Grundschule Straßkirchen</t>
  </si>
  <si>
    <t>3597 - Grundschule Straßkirchen</t>
  </si>
  <si>
    <t>3598</t>
  </si>
  <si>
    <t>Grundschule Altenmarkt</t>
  </si>
  <si>
    <t>3598 - Grundschule Altenmarkt</t>
  </si>
  <si>
    <t>3599</t>
  </si>
  <si>
    <t>Grundschule Künzing-Gergweis</t>
  </si>
  <si>
    <t>3599 - Grundschule Künzing-Gergweis</t>
  </si>
  <si>
    <t>3600</t>
  </si>
  <si>
    <t>Grundschule Otzing</t>
  </si>
  <si>
    <t>3600 - Grundschule Otzing</t>
  </si>
  <si>
    <t>3601</t>
  </si>
  <si>
    <t>Grundschule Plattling</t>
  </si>
  <si>
    <t>3601 - Grundschule Plattling</t>
  </si>
  <si>
    <t>3602</t>
  </si>
  <si>
    <t>Grundschule Schwarzach</t>
  </si>
  <si>
    <t>3602 - Grundschule Schwarzach</t>
  </si>
  <si>
    <t>3603</t>
  </si>
  <si>
    <t>Mittelschule Plattling</t>
  </si>
  <si>
    <t>3603 - Mittelschule Plattling</t>
  </si>
  <si>
    <t>3604</t>
  </si>
  <si>
    <t>Grundschule Hunderdorf</t>
  </si>
  <si>
    <t>3604 - Grundschule Hunderdorf</t>
  </si>
  <si>
    <t>3605</t>
  </si>
  <si>
    <t>Grundschule Schöllnach</t>
  </si>
  <si>
    <t>3605 - Grundschule Schöllnach</t>
  </si>
  <si>
    <t>3606</t>
  </si>
  <si>
    <t>Mittelschule Schöllnach</t>
  </si>
  <si>
    <t>3606 - Mittelschule Schöllnach</t>
  </si>
  <si>
    <t>3607</t>
  </si>
  <si>
    <t>Grundschule Vilsheim</t>
  </si>
  <si>
    <t>3607 - Grundschule Vilsheim</t>
  </si>
  <si>
    <t>3609</t>
  </si>
  <si>
    <t>Grundschule Stephansposching</t>
  </si>
  <si>
    <t>3609 - Grundschule Stephansposching</t>
  </si>
  <si>
    <t>3610</t>
  </si>
  <si>
    <t>Mittelschule Wallerfing</t>
  </si>
  <si>
    <t>3610 - Mittelschule Wallerfing</t>
  </si>
  <si>
    <t>3611</t>
  </si>
  <si>
    <t>Mittelschule Winzer-Iggensbach</t>
  </si>
  <si>
    <t>3611 - Mittelschule Winzer-Iggensbach</t>
  </si>
  <si>
    <t>3612</t>
  </si>
  <si>
    <t>Mittelschule Metten</t>
  </si>
  <si>
    <t>3612 - Mittelschule Metten</t>
  </si>
  <si>
    <t>3613</t>
  </si>
  <si>
    <t>3613 - Abt-Joscio-Grundschule Niederalteich, staatl. anerk. priv. kath. Bekenntnisgrundschule</t>
  </si>
  <si>
    <t>3614</t>
  </si>
  <si>
    <t>Mittelschule Osterhofen</t>
  </si>
  <si>
    <t>3614 - Mittelschule Osterhofen</t>
  </si>
  <si>
    <t>3615</t>
  </si>
  <si>
    <t>Grundschule Mitterfels-Haselbach</t>
  </si>
  <si>
    <t>3615 - Grundschule Mitterfels-Haselbach</t>
  </si>
  <si>
    <t>3616</t>
  </si>
  <si>
    <t>Grundschule Stallwang</t>
  </si>
  <si>
    <t>3616 - Grundschule Stallwang</t>
  </si>
  <si>
    <t>3617</t>
  </si>
  <si>
    <t>Grundschule Am Haidweg/Haidmühle</t>
  </si>
  <si>
    <t>3617 - Grundschule Am Haidweg/Haidmühle</t>
  </si>
  <si>
    <t>3618</t>
  </si>
  <si>
    <t>Grundschule Böhmzwiesel</t>
  </si>
  <si>
    <t>3618 - Grundschule Böhmzwiesel</t>
  </si>
  <si>
    <t>3619</t>
  </si>
  <si>
    <t>3619 - Priv. Montessori-Volksschule Passau (Grund- und Hauptschule)</t>
  </si>
  <si>
    <t>3620</t>
  </si>
  <si>
    <t>Grundschule am Schloss Wolfstein Freyung</t>
  </si>
  <si>
    <t>3620 - Grundschule am Schloss Wolfstein Freyung</t>
  </si>
  <si>
    <t>3621</t>
  </si>
  <si>
    <t>Mittelschule Freyung</t>
  </si>
  <si>
    <t>3621 - Mittelschule Freyung</t>
  </si>
  <si>
    <t>3622</t>
  </si>
  <si>
    <t>Reinhold-Koeppel-Grundschule Grafenau</t>
  </si>
  <si>
    <t>3622 - Reinhold-Koeppel-Grundschule Grafenau</t>
  </si>
  <si>
    <t>3623</t>
  </si>
  <si>
    <t>Propst-Seyberer-Mittelschule Grafenau</t>
  </si>
  <si>
    <t>3623 - Propst-Seyberer-Mittelschule Grafenau</t>
  </si>
  <si>
    <t>3624</t>
  </si>
  <si>
    <t>Grundschule St.Stephan Straubing-Alburg</t>
  </si>
  <si>
    <t>3624 - Grundschule St.Stephan Straubing-Alburg</t>
  </si>
  <si>
    <t>3625</t>
  </si>
  <si>
    <t>Grundschule St.Josef Straubing</t>
  </si>
  <si>
    <t>3625 - Grundschule St.Josef Straubing</t>
  </si>
  <si>
    <t>3626</t>
  </si>
  <si>
    <t>Grundschule Haus i.Wald</t>
  </si>
  <si>
    <t>3626 - Grundschule Haus i.Wald</t>
  </si>
  <si>
    <t>3627</t>
  </si>
  <si>
    <t>3627 - Grundschule Hinterschmiding-Grainet Schule am Haidel</t>
  </si>
  <si>
    <t>3629</t>
  </si>
  <si>
    <t>Grundschule Innernzell-Schöfweg</t>
  </si>
  <si>
    <t>3629 - Grundschule Innernzell-Schöfweg</t>
  </si>
  <si>
    <t>3630</t>
  </si>
  <si>
    <t>3630 - Mittelschule Jandelsbrunn - Schule der Künischen Dörfer</t>
  </si>
  <si>
    <t>3631</t>
  </si>
  <si>
    <t>Grundschule Karlsbach</t>
  </si>
  <si>
    <t>3631 - Grundschule Karlsbach</t>
  </si>
  <si>
    <t>3632</t>
  </si>
  <si>
    <t>Grundschule Bodenmais</t>
  </si>
  <si>
    <t>3632 - Grundschule Bodenmais</t>
  </si>
  <si>
    <t>3634</t>
  </si>
  <si>
    <t>Grundschule am Nationalpark Bayerischer Wald Mauth</t>
  </si>
  <si>
    <t>3634 - Grundschule am Nationalpark Bayerischer Wald Mauth</t>
  </si>
  <si>
    <t>3635</t>
  </si>
  <si>
    <t>Grundschule Wiesenfelden</t>
  </si>
  <si>
    <t>3635 - Grundschule Wiesenfelden</t>
  </si>
  <si>
    <t>3636</t>
  </si>
  <si>
    <t>Mittelschule am Dreisessel Neureichenau</t>
  </si>
  <si>
    <t>3636 - Mittelschule am Dreisessel Neureichenau</t>
  </si>
  <si>
    <t>3638</t>
  </si>
  <si>
    <t>Mittelschule Perlesreut</t>
  </si>
  <si>
    <t>3638 - Mittelschule Perlesreut</t>
  </si>
  <si>
    <t>3639</t>
  </si>
  <si>
    <t>Grundschule Ringelai</t>
  </si>
  <si>
    <t>3639 - Grundschule Ringelai</t>
  </si>
  <si>
    <t>3640</t>
  </si>
  <si>
    <t>Mittelschule Am Goldenen Steig Röhrnbach</t>
  </si>
  <si>
    <t>3640 - Mittelschule Am Goldenen Steig Röhrnbach</t>
  </si>
  <si>
    <t>3641</t>
  </si>
  <si>
    <t>Paul-Friedl-Mittelschule Riedlhütte</t>
  </si>
  <si>
    <t>3641 - Paul-Friedl-Mittelschule Riedlhütte</t>
  </si>
  <si>
    <t>3643</t>
  </si>
  <si>
    <t>Heinz-Theuerjahr-Grundschule Neuschönau</t>
  </si>
  <si>
    <t>3643 - Heinz-Theuerjahr-Grundschule Neuschönau</t>
  </si>
  <si>
    <t>3644</t>
  </si>
  <si>
    <t>Dietrich-Bonhoeffer-Mittelschule Schönberg</t>
  </si>
  <si>
    <t>3644 - Dietrich-Bonhoeffer-Mittelschule Schönberg</t>
  </si>
  <si>
    <t>3645</t>
  </si>
  <si>
    <t>Grundschule Spiegelau</t>
  </si>
  <si>
    <t>3645 - Grundschule Spiegelau</t>
  </si>
  <si>
    <t>3647</t>
  </si>
  <si>
    <t>Maria-Ward-Grundschule Waldkirchen</t>
  </si>
  <si>
    <t>3647 - Maria-Ward-Grundschule Waldkirchen</t>
  </si>
  <si>
    <t>3648</t>
  </si>
  <si>
    <t>Emerenz-Meier-Mittelschule Waldkirchen</t>
  </si>
  <si>
    <t>3648 - Emerenz-Meier-Mittelschule Waldkirchen</t>
  </si>
  <si>
    <t>3649</t>
  </si>
  <si>
    <t>Grundschule Holzfreyung</t>
  </si>
  <si>
    <t>3649 - Grundschule Holzfreyung</t>
  </si>
  <si>
    <t>3650</t>
  </si>
  <si>
    <t>Grundschule Passau St. Nikola</t>
  </si>
  <si>
    <t>3650 - Grundschule Passau St. Nikola</t>
  </si>
  <si>
    <t>3651</t>
  </si>
  <si>
    <t>Grundschule Passau Neustift</t>
  </si>
  <si>
    <t>3651 - Grundschule Passau Neustift</t>
  </si>
  <si>
    <t>3652</t>
  </si>
  <si>
    <t>Dietrich-Bonhoeffer-Grundschule Schönberg</t>
  </si>
  <si>
    <t>3652 - Dietrich-Bonhoeffer-Grundschule Schönberg</t>
  </si>
  <si>
    <t>3653</t>
  </si>
  <si>
    <t>Grundschule Bodenkirchen</t>
  </si>
  <si>
    <t>3653 - Grundschule Bodenkirchen</t>
  </si>
  <si>
    <t>3654</t>
  </si>
  <si>
    <t>Grundschule Kronwinkl</t>
  </si>
  <si>
    <t>3654 - Grundschule Kronwinkl</t>
  </si>
  <si>
    <t>3655</t>
  </si>
  <si>
    <t>Grundschule Furth</t>
  </si>
  <si>
    <t>3655 - Grundschule Furth</t>
  </si>
  <si>
    <t>3656</t>
  </si>
  <si>
    <t>Aventinus-Grundschule Abensberg</t>
  </si>
  <si>
    <t>3656 - Aventinus-Grundschule Abensberg</t>
  </si>
  <si>
    <t>3657</t>
  </si>
  <si>
    <t>Aventinus-Mittelschule Abensberg</t>
  </si>
  <si>
    <t>3657 - Aventinus-Mittelschule Abensberg</t>
  </si>
  <si>
    <t>3658</t>
  </si>
  <si>
    <t>Grundschule Aiglsbach</t>
  </si>
  <si>
    <t>3658 - Grundschule Aiglsbach</t>
  </si>
  <si>
    <t>3659</t>
  </si>
  <si>
    <t>Grundschule Bad Abbach</t>
  </si>
  <si>
    <t>3659 - Grundschule Bad Abbach</t>
  </si>
  <si>
    <t>3660</t>
  </si>
  <si>
    <t>Grundschule Hausen</t>
  </si>
  <si>
    <t>3660 - Grundschule Hausen</t>
  </si>
  <si>
    <t>3661</t>
  </si>
  <si>
    <t>Grundschule St. Martin Geisenhausen</t>
  </si>
  <si>
    <t>3661 - Grundschule St. Martin Geisenhausen</t>
  </si>
  <si>
    <t>3662</t>
  </si>
  <si>
    <t>Jakob-Ihrler-Mittelschule Ihrlerstein</t>
  </si>
  <si>
    <t>3662 - Jakob-Ihrler-Mittelschule Ihrlerstein</t>
  </si>
  <si>
    <t>3663</t>
  </si>
  <si>
    <t>Wittelsbacher-Mittelschule Kelheim</t>
  </si>
  <si>
    <t>3663 - Wittelsbacher-Mittelschule Kelheim</t>
  </si>
  <si>
    <t>3664</t>
  </si>
  <si>
    <t>Grundschule Kelheim-Hohenpfahl</t>
  </si>
  <si>
    <t>3664 - Grundschule Kelheim-Hohenpfahl</t>
  </si>
  <si>
    <t>3665</t>
  </si>
  <si>
    <t>Grundschule Kelheim-Nord</t>
  </si>
  <si>
    <t>3665 - Grundschule Kelheim-Nord</t>
  </si>
  <si>
    <t>3666</t>
  </si>
  <si>
    <t>Grundschule Kelheimwinzer</t>
  </si>
  <si>
    <t>3666 - Grundschule Kelheimwinzer</t>
  </si>
  <si>
    <t>3667</t>
  </si>
  <si>
    <t>Franziska-Obermayr-Schule, Mittelschule Langquaid</t>
  </si>
  <si>
    <t>3667 - Franziska-Obermayr-Schule, Mittelschule Langquaid</t>
  </si>
  <si>
    <t>3668</t>
  </si>
  <si>
    <t>Grundschule Mainburg</t>
  </si>
  <si>
    <t>3668 - Grundschule Mainburg</t>
  </si>
  <si>
    <t>3669</t>
  </si>
  <si>
    <t>Hallertauer Mittelschule Mainburg</t>
  </si>
  <si>
    <t>3669 - Hallertauer Mittelschule Mainburg</t>
  </si>
  <si>
    <t>3670</t>
  </si>
  <si>
    <t>Grundschule Sandelzhausen</t>
  </si>
  <si>
    <t>3670 - Grundschule Sandelzhausen</t>
  </si>
  <si>
    <t>3671</t>
  </si>
  <si>
    <t>Grundschule Bruckberg-Gündlkofen</t>
  </si>
  <si>
    <t>3671 - Grundschule Bruckberg-Gündlkofen</t>
  </si>
  <si>
    <t>3672</t>
  </si>
  <si>
    <t>Grundschule Neustadt a.d.Donau</t>
  </si>
  <si>
    <t>3672 - Grundschule Neustadt a.d.Donau</t>
  </si>
  <si>
    <t>3673</t>
  </si>
  <si>
    <t>Grundschule Pfeffenhausen</t>
  </si>
  <si>
    <t>3673 - Grundschule Pfeffenhausen</t>
  </si>
  <si>
    <t>3674</t>
  </si>
  <si>
    <t>Grundschule Offenstetten</t>
  </si>
  <si>
    <t>3674 - Grundschule Offenstetten</t>
  </si>
  <si>
    <t>3675</t>
  </si>
  <si>
    <t>Grundschule Painten</t>
  </si>
  <si>
    <t>3675 - Grundschule Painten</t>
  </si>
  <si>
    <t>3676</t>
  </si>
  <si>
    <t>Grundschule Rottenburg a.d.Laaber</t>
  </si>
  <si>
    <t>3676 - Grundschule Rottenburg a.d.Laaber</t>
  </si>
  <si>
    <t>3677</t>
  </si>
  <si>
    <t>Regenbogen-Grundschule Elsendorf</t>
  </si>
  <si>
    <t>3677 - Regenbogen-Grundschule Elsendorf</t>
  </si>
  <si>
    <t>3680</t>
  </si>
  <si>
    <t>Grundschule Saal a.d.Donau</t>
  </si>
  <si>
    <t>3680 - Grundschule Saal a.d.Donau</t>
  </si>
  <si>
    <t>3681</t>
  </si>
  <si>
    <t>Grundschule Sandsbach</t>
  </si>
  <si>
    <t>3681 - Grundschule Sandsbach</t>
  </si>
  <si>
    <t>3682</t>
  </si>
  <si>
    <t>Herzog-Albrecht-Mittelschule Siegenburg</t>
  </si>
  <si>
    <t>3682 - Herzog-Albrecht-Mittelschule Siegenburg</t>
  </si>
  <si>
    <t>3683</t>
  </si>
  <si>
    <t>Grundschule Velden</t>
  </si>
  <si>
    <t>3683 - Grundschule Velden</t>
  </si>
  <si>
    <t>3684</t>
  </si>
  <si>
    <t>Grundschule Teugn</t>
  </si>
  <si>
    <t>3684 - Grundschule Teugn</t>
  </si>
  <si>
    <t>3685</t>
  </si>
  <si>
    <t>Grundschule Buch a. Erlbach</t>
  </si>
  <si>
    <t>3685 - Grundschule Buch a. Erlbach</t>
  </si>
  <si>
    <t>3686</t>
  </si>
  <si>
    <t>Grundschule Train</t>
  </si>
  <si>
    <t>3686 - Grundschule Train</t>
  </si>
  <si>
    <t>3687</t>
  </si>
  <si>
    <t>Grundschule Volkenschwand</t>
  </si>
  <si>
    <t>3687 - Grundschule Volkenschwand</t>
  </si>
  <si>
    <t>3688</t>
  </si>
  <si>
    <t>3688 - Montessori-Schule Landau, priv.Grund-u.Hauptschule der Mont. Fördergem. Landau a.d.Isar u. Umgeb.e.V.</t>
  </si>
  <si>
    <t>3689</t>
  </si>
  <si>
    <t>Grundschule Pürkwang</t>
  </si>
  <si>
    <t>3689 - Grundschule Pürkwang</t>
  </si>
  <si>
    <t>3690</t>
  </si>
  <si>
    <t>Anton-Balster-Mittelschule Neustadt a.d.Donau</t>
  </si>
  <si>
    <t>3690 - Anton-Balster-Mittelschule Neustadt a.d.Donau</t>
  </si>
  <si>
    <t>3691</t>
  </si>
  <si>
    <t>Mittelschule Riedenburg</t>
  </si>
  <si>
    <t>3691 - Mittelschule Riedenburg</t>
  </si>
  <si>
    <t>3692</t>
  </si>
  <si>
    <t>Mittelschule Saal a.d.Donau</t>
  </si>
  <si>
    <t>3692 - Mittelschule Saal a.d.Donau</t>
  </si>
  <si>
    <t>3693</t>
  </si>
  <si>
    <t>Angrüner-Mittelschule Bad Abbach</t>
  </si>
  <si>
    <t>3693 - Angrüner-Mittelschule Bad Abbach</t>
  </si>
  <si>
    <t>3694</t>
  </si>
  <si>
    <t>Grundschule Breitenberg</t>
  </si>
  <si>
    <t>3694 - Grundschule Breitenberg</t>
  </si>
  <si>
    <t>3695</t>
  </si>
  <si>
    <t>Grundschule Adlkofen</t>
  </si>
  <si>
    <t>3695 - Grundschule Adlkofen</t>
  </si>
  <si>
    <t>3696</t>
  </si>
  <si>
    <t>Grundschule Aham</t>
  </si>
  <si>
    <t>3696 - Grundschule Aham</t>
  </si>
  <si>
    <t>3697</t>
  </si>
  <si>
    <t>Grundschule Altdorf</t>
  </si>
  <si>
    <t>3697 - Grundschule Altdorf</t>
  </si>
  <si>
    <t>3698</t>
  </si>
  <si>
    <t>Grundschule Altfraunhofen</t>
  </si>
  <si>
    <t>3698 - Grundschule Altfraunhofen</t>
  </si>
  <si>
    <t>3699</t>
  </si>
  <si>
    <t>Grundschule Bayerbach</t>
  </si>
  <si>
    <t>3699 - Grundschule Bayerbach</t>
  </si>
  <si>
    <t>3700</t>
  </si>
  <si>
    <t>Grundschule Aich</t>
  </si>
  <si>
    <t>3700 - Grundschule Aich</t>
  </si>
  <si>
    <t>3702</t>
  </si>
  <si>
    <t>Mittelschule Kronwinkl in Eching</t>
  </si>
  <si>
    <t>3702 - Mittelschule Kronwinkl in Eching</t>
  </si>
  <si>
    <t>3703</t>
  </si>
  <si>
    <t>Mittelschule Ergolding</t>
  </si>
  <si>
    <t>3703 - Mittelschule Ergolding</t>
  </si>
  <si>
    <t>3704</t>
  </si>
  <si>
    <t>Grundschule Piflas</t>
  </si>
  <si>
    <t>3704 - Grundschule Piflas</t>
  </si>
  <si>
    <t>3705</t>
  </si>
  <si>
    <t>Grundschule Ergoldsbach</t>
  </si>
  <si>
    <t>3705 - Grundschule Ergoldsbach</t>
  </si>
  <si>
    <t>3706</t>
  </si>
  <si>
    <t>Mittelschule Ergoldsbach</t>
  </si>
  <si>
    <t>3706 - Mittelschule Ergoldsbach</t>
  </si>
  <si>
    <t>3707</t>
  </si>
  <si>
    <t>Mittelschule Essenbach</t>
  </si>
  <si>
    <t>3707 - Mittelschule Essenbach</t>
  </si>
  <si>
    <t>3708</t>
  </si>
  <si>
    <t>Grundschule Konradin Landshut-Auloh</t>
  </si>
  <si>
    <t>3708 - Grundschule Konradin Landshut-Auloh</t>
  </si>
  <si>
    <t>3709</t>
  </si>
  <si>
    <t>Mittelschule Furth</t>
  </si>
  <si>
    <t>3709 - Mittelschule Furth</t>
  </si>
  <si>
    <t>3710</t>
  </si>
  <si>
    <t>Mittelschule St. Martin Geisenhausen</t>
  </si>
  <si>
    <t>3710 - Mittelschule St. Martin Geisenhausen</t>
  </si>
  <si>
    <t>3711</t>
  </si>
  <si>
    <t>Mittelschule Gerzen</t>
  </si>
  <si>
    <t>3711 - Mittelschule Gerzen</t>
  </si>
  <si>
    <t>3712</t>
  </si>
  <si>
    <t>Mittelschule Bruckberg-Gündlkofen</t>
  </si>
  <si>
    <t>3712 - Mittelschule Bruckberg-Gündlkofen</t>
  </si>
  <si>
    <t>3713</t>
  </si>
  <si>
    <t>Grundschule Eging a.See</t>
  </si>
  <si>
    <t>3713 - Grundschule Eging a.See</t>
  </si>
  <si>
    <t>3714</t>
  </si>
  <si>
    <t>Grundschule Hohenthann</t>
  </si>
  <si>
    <t>3714 - Grundschule Hohenthann</t>
  </si>
  <si>
    <t>3716</t>
  </si>
  <si>
    <t>Grundschule Ruhstorf a.d.Rott</t>
  </si>
  <si>
    <t>3716 - Grundschule Ruhstorf a.d.Rott</t>
  </si>
  <si>
    <t>3718</t>
  </si>
  <si>
    <t>Grundschule Kirchberg</t>
  </si>
  <si>
    <t>3718 - Grundschule Kirchberg</t>
  </si>
  <si>
    <t>3719</t>
  </si>
  <si>
    <t>Marlene-Reidel-Grundschule Kumhausen</t>
  </si>
  <si>
    <t>3719 - Marlene-Reidel-Grundschule Kumhausen</t>
  </si>
  <si>
    <t>3720</t>
  </si>
  <si>
    <t>Grundschule Egglham</t>
  </si>
  <si>
    <t>3720 - Grundschule Egglham</t>
  </si>
  <si>
    <t>3721</t>
  </si>
  <si>
    <t>Grundschule Neufahrn i.NB</t>
  </si>
  <si>
    <t>3721 - Grundschule Neufahrn i.NB</t>
  </si>
  <si>
    <t>3722</t>
  </si>
  <si>
    <t>3722 - Grundschule Neuhausen</t>
  </si>
  <si>
    <t>3723</t>
  </si>
  <si>
    <t>Mittelschule Niederaichbach - Wörth a.d.Isar</t>
  </si>
  <si>
    <t>3723 - Mittelschule Niederaichbach - Wörth a.d.Isar</t>
  </si>
  <si>
    <t>3724</t>
  </si>
  <si>
    <t>Alfons-Lindner-Grundschule Tiefenbach</t>
  </si>
  <si>
    <t>3724 - Alfons-Lindner-Grundschule Tiefenbach</t>
  </si>
  <si>
    <t>3725</t>
  </si>
  <si>
    <t>3725 - Mittelschule Oberroning der Schulstiftung d. Diözese Regensburg</t>
  </si>
  <si>
    <t>3726</t>
  </si>
  <si>
    <t>Grundschule Obersüßbach</t>
  </si>
  <si>
    <t>3726 - Grundschule Obersüßbach</t>
  </si>
  <si>
    <t>3727</t>
  </si>
  <si>
    <t>Grundschule Ahrain</t>
  </si>
  <si>
    <t>3727 - Grundschule Ahrain</t>
  </si>
  <si>
    <t>3728</t>
  </si>
  <si>
    <t>Grundschule Pauluszell</t>
  </si>
  <si>
    <t>3728 - Grundschule Pauluszell</t>
  </si>
  <si>
    <t>3729</t>
  </si>
  <si>
    <t>Mittelschule Pfeffenhausen</t>
  </si>
  <si>
    <t>3729 - Mittelschule Pfeffenhausen</t>
  </si>
  <si>
    <t>3730</t>
  </si>
  <si>
    <t>Grundschule Postau</t>
  </si>
  <si>
    <t>3730 - Grundschule Postau</t>
  </si>
  <si>
    <t>3731</t>
  </si>
  <si>
    <t>Mittelschule Rottenburg a.d.Laaber-Hohenthann</t>
  </si>
  <si>
    <t>3731 - Mittelschule Rottenburg a.d.Laaber-Hohenthann</t>
  </si>
  <si>
    <t>3732</t>
  </si>
  <si>
    <t>Mittelschule Velden</t>
  </si>
  <si>
    <t>3732 - Mittelschule Velden</t>
  </si>
  <si>
    <t>3733</t>
  </si>
  <si>
    <t>Grundschule Vilsbiburg</t>
  </si>
  <si>
    <t>3733 - Grundschule Vilsbiburg</t>
  </si>
  <si>
    <t>3734</t>
  </si>
  <si>
    <t>Mittelschule Vilsbiburg</t>
  </si>
  <si>
    <t>3734 - Mittelschule Vilsbiburg</t>
  </si>
  <si>
    <t>3735</t>
  </si>
  <si>
    <t>Mittelschule Buch a. Erlbach</t>
  </si>
  <si>
    <t>3735 - Mittelschule Buch a. Erlbach</t>
  </si>
  <si>
    <t>3736</t>
  </si>
  <si>
    <t>Mittelschule Altdorf</t>
  </si>
  <si>
    <t>3736 - Mittelschule Altdorf</t>
  </si>
  <si>
    <t>3738</t>
  </si>
  <si>
    <t>Wilhelm-Niedermayer-Grundschule Tittling</t>
  </si>
  <si>
    <t>3738 - Wilhelm-Niedermayer-Grundschule Tittling</t>
  </si>
  <si>
    <t>3739</t>
  </si>
  <si>
    <t>Grundschule Am Hohen Markt Untergriesbach</t>
  </si>
  <si>
    <t>3739 - Grundschule Am Hohen Markt Untergriesbach</t>
  </si>
  <si>
    <t>3740</t>
  </si>
  <si>
    <t>Ilztalschule Die Grundschule für alle des Fördervereins der Ilztalschule, Kalteneck/Hutthurm</t>
  </si>
  <si>
    <t>3740 - Ilztalschule Die Grundschule für alle des Fördervereins der Ilztalschule, Kalteneck/Hutthurm</t>
  </si>
  <si>
    <t>3741</t>
  </si>
  <si>
    <t>Grundschule Aicha vorm Wald</t>
  </si>
  <si>
    <t>3741 - Grundschule Aicha vorm Wald</t>
  </si>
  <si>
    <t>3742</t>
  </si>
  <si>
    <t>Mittelschule Aidenbach</t>
  </si>
  <si>
    <t>3742 - Mittelschule Aidenbach</t>
  </si>
  <si>
    <t>3743</t>
  </si>
  <si>
    <t>Wolfgang-Marius-Grundschule Aldersbach</t>
  </si>
  <si>
    <t>3743 - Wolfgang-Marius-Grundschule Aldersbach</t>
  </si>
  <si>
    <t>3744</t>
  </si>
  <si>
    <t>Grundschule Alkofen-Pleinting</t>
  </si>
  <si>
    <t>3744 - Grundschule Alkofen-Pleinting</t>
  </si>
  <si>
    <t>3745</t>
  </si>
  <si>
    <t>Max-Gerstl-Grundschule Beutelsbach</t>
  </si>
  <si>
    <t>3745 - Max-Gerstl-Grundschule Beutelsbach</t>
  </si>
  <si>
    <t>3747</t>
  </si>
  <si>
    <t>Grundschule Büchlberg</t>
  </si>
  <si>
    <t>3747 - Grundschule Büchlberg</t>
  </si>
  <si>
    <t>3748</t>
  </si>
  <si>
    <t>Mittelschule Eging a.See</t>
  </si>
  <si>
    <t>3748 - Mittelschule Eging a.See</t>
  </si>
  <si>
    <t>3749</t>
  </si>
  <si>
    <t>Grundschule Fürstenstein</t>
  </si>
  <si>
    <t>3749 - Grundschule Fürstenstein</t>
  </si>
  <si>
    <t>3754</t>
  </si>
  <si>
    <t>3755</t>
  </si>
  <si>
    <t>Grundschule Garham</t>
  </si>
  <si>
    <t>3755 - Grundschule Garham</t>
  </si>
  <si>
    <t>3756</t>
  </si>
  <si>
    <t>Mittelschule Bad Griesbach i.Rottal</t>
  </si>
  <si>
    <t>3756 - Mittelschule Bad Griesbach i.Rottal</t>
  </si>
  <si>
    <t>3757</t>
  </si>
  <si>
    <t>Adalbert-Stifter-Grundschule Wegscheid</t>
  </si>
  <si>
    <t>3757 - Adalbert-Stifter-Grundschule Wegscheid</t>
  </si>
  <si>
    <t>3758</t>
  </si>
  <si>
    <t>Grundschule Haarbach</t>
  </si>
  <si>
    <t>3758 - Grundschule Haarbach</t>
  </si>
  <si>
    <t>3759</t>
  </si>
  <si>
    <t>Grundschule Hauzenberg</t>
  </si>
  <si>
    <t>3759 - Grundschule Hauzenberg</t>
  </si>
  <si>
    <t>3760</t>
  </si>
  <si>
    <t>Mittelschule Hauzenberg</t>
  </si>
  <si>
    <t>3760 - Mittelschule Hauzenberg</t>
  </si>
  <si>
    <t>3761</t>
  </si>
  <si>
    <t>Grundschule Germannsdorf</t>
  </si>
  <si>
    <t>3761 - Grundschule Germannsdorf</t>
  </si>
  <si>
    <t>3762</t>
  </si>
  <si>
    <t>St.-Gotthard-Grundschule Kirchberg i.Wald</t>
  </si>
  <si>
    <t>3762 - St.-Gotthard-Grundschule Kirchberg i.Wald</t>
  </si>
  <si>
    <t>3763</t>
  </si>
  <si>
    <t>Grundschule Haag-Wolkar</t>
  </si>
  <si>
    <t>3763 - Grundschule Haag-Wolkar</t>
  </si>
  <si>
    <t>3764</t>
  </si>
  <si>
    <t>Grundschule Hofkirchen</t>
  </si>
  <si>
    <t>3764 - Grundschule Hofkirchen</t>
  </si>
  <si>
    <t>3765</t>
  </si>
  <si>
    <t>Mittelschule Hutthurm-Büchlberg</t>
  </si>
  <si>
    <t>3765 - Mittelschule Hutthurm-Büchlberg</t>
  </si>
  <si>
    <t>3767</t>
  </si>
  <si>
    <t>Grundschule Kößlarn</t>
  </si>
  <si>
    <t>3767 - Grundschule Kößlarn</t>
  </si>
  <si>
    <t>3768</t>
  </si>
  <si>
    <t>St.-Gunther-Grundschule Rinchnach</t>
  </si>
  <si>
    <t>3768 - St.-Gunther-Grundschule Rinchnach</t>
  </si>
  <si>
    <t>3769</t>
  </si>
  <si>
    <t>Grundschule Bad Birnbach</t>
  </si>
  <si>
    <t>3769 - Grundschule Bad Birnbach</t>
  </si>
  <si>
    <t>3770</t>
  </si>
  <si>
    <t>Grundschule Neuburg a.Inn</t>
  </si>
  <si>
    <t>3770 - Grundschule Neuburg a.Inn</t>
  </si>
  <si>
    <t>3771</t>
  </si>
  <si>
    <t>Grundschule Neukirchen vorm Wald</t>
  </si>
  <si>
    <t>3771 - Grundschule Neukirchen vorm Wald</t>
  </si>
  <si>
    <t>3773</t>
  </si>
  <si>
    <t>Danubius-Grundschule Obernzell</t>
  </si>
  <si>
    <t>3773 - Danubius-Grundschule Obernzell</t>
  </si>
  <si>
    <t>3774</t>
  </si>
  <si>
    <t>Mittelschule Ortenburg</t>
  </si>
  <si>
    <t>3774 - Mittelschule Ortenburg</t>
  </si>
  <si>
    <t>3776</t>
  </si>
  <si>
    <t>Grundschule Pocking</t>
  </si>
  <si>
    <t>3776 - Grundschule Pocking</t>
  </si>
  <si>
    <t>3777</t>
  </si>
  <si>
    <t>Mittelschule Pocking</t>
  </si>
  <si>
    <t>3777 - Mittelschule Pocking</t>
  </si>
  <si>
    <t>3778</t>
  </si>
  <si>
    <t>Grundschule Hartkirchen</t>
  </si>
  <si>
    <t>3778 - Grundschule Hartkirchen</t>
  </si>
  <si>
    <t>3779</t>
  </si>
  <si>
    <t>Grundschule Falkenberg-Taufkirchen</t>
  </si>
  <si>
    <t>3779 - Grundschule Falkenberg-Taufkirchen</t>
  </si>
  <si>
    <t>3781</t>
  </si>
  <si>
    <t>Grundschule Rotthalmünster</t>
  </si>
  <si>
    <t>3781 - Grundschule Rotthalmünster</t>
  </si>
  <si>
    <t>3782</t>
  </si>
  <si>
    <t>Mittelschule Rotthalmünster</t>
  </si>
  <si>
    <t>3782 - Mittelschule Rotthalmünster</t>
  </si>
  <si>
    <t>3783</t>
  </si>
  <si>
    <t>Grundschule Ruderting</t>
  </si>
  <si>
    <t>3783 - Grundschule Ruderting</t>
  </si>
  <si>
    <t>3784</t>
  </si>
  <si>
    <t>Mittelschule Ruhstorf a.d.Rott</t>
  </si>
  <si>
    <t>3784 - Mittelschule Ruhstorf a.d.Rott</t>
  </si>
  <si>
    <t>3785</t>
  </si>
  <si>
    <t>Grundschule Bad Füssing-Kirchham</t>
  </si>
  <si>
    <t>3785 - Grundschule Bad Füssing-Kirchham</t>
  </si>
  <si>
    <t>3787</t>
  </si>
  <si>
    <t>Grundschule Neuhaus a.Inn</t>
  </si>
  <si>
    <t>3787 - Grundschule Neuhaus a.Inn</t>
  </si>
  <si>
    <t>3788</t>
  </si>
  <si>
    <t>Mittelschule Salzweg</t>
  </si>
  <si>
    <t>3788 - Mittelschule Salzweg</t>
  </si>
  <si>
    <t>3789</t>
  </si>
  <si>
    <t>3789 - Grundschule Straßkirchen</t>
  </si>
  <si>
    <t>3791</t>
  </si>
  <si>
    <t>Grundschule Tettenweis</t>
  </si>
  <si>
    <t>3791 - Grundschule Tettenweis</t>
  </si>
  <si>
    <t>3792</t>
  </si>
  <si>
    <t>Alois-Johannes-Lippl-Grundschule Thyrnau</t>
  </si>
  <si>
    <t>3792 - Alois-Johannes-Lippl-Grundschule Thyrnau</t>
  </si>
  <si>
    <t>3793</t>
  </si>
  <si>
    <t>Alfons-Lindner-Mittelschule Kirchberg vorm Wald</t>
  </si>
  <si>
    <t>3793 - Alfons-Lindner-Mittelschule Kirchberg vorm Wald</t>
  </si>
  <si>
    <t>3794</t>
  </si>
  <si>
    <t>Grundschule Haselbach</t>
  </si>
  <si>
    <t>3794 - Grundschule Haselbach</t>
  </si>
  <si>
    <t>3796</t>
  </si>
  <si>
    <t>Wilhelm-Niedermayer-Mittelschule Tittling</t>
  </si>
  <si>
    <t>3796 - Wilhelm-Niedermayer-Mittelschule Tittling</t>
  </si>
  <si>
    <t>3797</t>
  </si>
  <si>
    <t>Mittelschule Am Hohen Markt Untergriesbach</t>
  </si>
  <si>
    <t>3797 - Mittelschule Am Hohen Markt Untergriesbach</t>
  </si>
  <si>
    <t>3798</t>
  </si>
  <si>
    <t>Grundschule Gangkofen</t>
  </si>
  <si>
    <t>3798 - Grundschule Gangkofen</t>
  </si>
  <si>
    <t>3799</t>
  </si>
  <si>
    <t>Grundschule Schaibing</t>
  </si>
  <si>
    <t>3799 - Grundschule Schaibing</t>
  </si>
  <si>
    <t>3800</t>
  </si>
  <si>
    <t>Grundschule Ritter Tuschl Vilshofen a.d.Donau</t>
  </si>
  <si>
    <t>3800 - Grundschule Ritter Tuschl Vilshofen a.d.Donau</t>
  </si>
  <si>
    <t>3801</t>
  </si>
  <si>
    <t>St.Georg-Mittelschule Vilshofen</t>
  </si>
  <si>
    <t>3801 - St.Georg-Mittelschule Vilshofen</t>
  </si>
  <si>
    <t>3802</t>
  </si>
  <si>
    <t>Grundschule Aunkirchen</t>
  </si>
  <si>
    <t>3802 - Grundschule Aunkirchen</t>
  </si>
  <si>
    <t>3804</t>
  </si>
  <si>
    <t>3804 - Aktive Montessori-Volksschule Bayerwald - Oberried in Drachselsried (Grundschule)</t>
  </si>
  <si>
    <t>3805</t>
  </si>
  <si>
    <t>3805 - Montessori-Schule Vilshofen Priv. Volksschule (Grund- und Hauptschule)</t>
  </si>
  <si>
    <t>3806</t>
  </si>
  <si>
    <t>Grundschule Windorf</t>
  </si>
  <si>
    <t>3806 - Grundschule Windorf</t>
  </si>
  <si>
    <t>3807</t>
  </si>
  <si>
    <t>Grundschule Witzmannsberg</t>
  </si>
  <si>
    <t>3807 - Grundschule Witzmannsberg</t>
  </si>
  <si>
    <t>3808</t>
  </si>
  <si>
    <t>Grundschule Neustift</t>
  </si>
  <si>
    <t>3808 - Grundschule Neustift</t>
  </si>
  <si>
    <t>3809</t>
  </si>
  <si>
    <t>Mittelschule Fürstenzell</t>
  </si>
  <si>
    <t>3809 - Mittelschule Fürstenzell</t>
  </si>
  <si>
    <t>3810</t>
  </si>
  <si>
    <t>Grundschule Hebertsfelden</t>
  </si>
  <si>
    <t>3810 - Grundschule Hebertsfelden</t>
  </si>
  <si>
    <t>3811</t>
  </si>
  <si>
    <t>Grundschule Kirchdorf a.Inn</t>
  </si>
  <si>
    <t>3811 - Grundschule Kirchdorf a.Inn</t>
  </si>
  <si>
    <t>3812</t>
  </si>
  <si>
    <t>Berta-Hummel-Grundschule Massing</t>
  </si>
  <si>
    <t>3812 - Berta-Hummel-Grundschule Massing</t>
  </si>
  <si>
    <t>3813</t>
  </si>
  <si>
    <t>Grundschule Tann</t>
  </si>
  <si>
    <t>3813 - Grundschule Tann</t>
  </si>
  <si>
    <t>3814</t>
  </si>
  <si>
    <t>Lenberger-Grundschule Triftern</t>
  </si>
  <si>
    <t>3814 - Lenberger-Grundschule Triftern</t>
  </si>
  <si>
    <t>3815</t>
  </si>
  <si>
    <t>Grundschule Arnbruck</t>
  </si>
  <si>
    <t>3815 - Grundschule Arnbruck</t>
  </si>
  <si>
    <t>3817</t>
  </si>
  <si>
    <t>Grundschule Bischofsmais</t>
  </si>
  <si>
    <t>3817 - Grundschule Bischofsmais</t>
  </si>
  <si>
    <t>3818</t>
  </si>
  <si>
    <t>Mittelschule Bodenmais</t>
  </si>
  <si>
    <t>3818 - Mittelschule Bodenmais</t>
  </si>
  <si>
    <t>3819</t>
  </si>
  <si>
    <t>Grundschule Böbrach</t>
  </si>
  <si>
    <t>3819 - Grundschule Böbrach</t>
  </si>
  <si>
    <t>3820</t>
  </si>
  <si>
    <t>Grundschule Drachselsried</t>
  </si>
  <si>
    <t>3820 - Grundschule Drachselsried</t>
  </si>
  <si>
    <t>3821</t>
  </si>
  <si>
    <t>Grundschule Frauenau</t>
  </si>
  <si>
    <t>3821 - Grundschule Frauenau</t>
  </si>
  <si>
    <t>3822</t>
  </si>
  <si>
    <t>Grundschule Geiersthal</t>
  </si>
  <si>
    <t>3822 - Grundschule Geiersthal</t>
  </si>
  <si>
    <t>3823</t>
  </si>
  <si>
    <t>Grundschule Gotteszell</t>
  </si>
  <si>
    <t>3823 - Grundschule Gotteszell</t>
  </si>
  <si>
    <t>3825</t>
  </si>
  <si>
    <t>St.-Gotthard-Mittelschule Kirchberg i.Wald</t>
  </si>
  <si>
    <t>3825 - St.-Gotthard-Mittelschule Kirchberg i.Wald</t>
  </si>
  <si>
    <t>3826</t>
  </si>
  <si>
    <t>Grundschule Kirchdorf i.Wald</t>
  </si>
  <si>
    <t>3826 - Grundschule Kirchdorf i.Wald</t>
  </si>
  <si>
    <t>3827</t>
  </si>
  <si>
    <t>Grundschule Kollnburg</t>
  </si>
  <si>
    <t>3827 - Grundschule Kollnburg</t>
  </si>
  <si>
    <t>3828</t>
  </si>
  <si>
    <t>Grundschule Langdorf</t>
  </si>
  <si>
    <t>3828 - Grundschule Langdorf</t>
  </si>
  <si>
    <t>3829</t>
  </si>
  <si>
    <t>Grundschule Lindberg</t>
  </si>
  <si>
    <t>3829 - Grundschule Lindberg</t>
  </si>
  <si>
    <t>3830</t>
  </si>
  <si>
    <t>Grundschule Wurmannsquick</t>
  </si>
  <si>
    <t>3830 - Grundschule Wurmannsquick</t>
  </si>
  <si>
    <t>3831</t>
  </si>
  <si>
    <t>Grundschule March</t>
  </si>
  <si>
    <t>3831 - Grundschule March</t>
  </si>
  <si>
    <t>3832</t>
  </si>
  <si>
    <t>Joseph-von-Eichendorff-Grundschule Eichendorf</t>
  </si>
  <si>
    <t>3832 - Joseph-von-Eichendorff-Grundschule Eichendorf</t>
  </si>
  <si>
    <t>3833</t>
  </si>
  <si>
    <t>Grundschule Patersdorf</t>
  </si>
  <si>
    <t>3833 - Grundschule Patersdorf</t>
  </si>
  <si>
    <t>3834</t>
  </si>
  <si>
    <t>Grundschule Prackenbach</t>
  </si>
  <si>
    <t>3834 - Grundschule Prackenbach</t>
  </si>
  <si>
    <t>3836</t>
  </si>
  <si>
    <t>Grundschule Regen</t>
  </si>
  <si>
    <t>3836 - Grundschule Regen</t>
  </si>
  <si>
    <t>3837</t>
  </si>
  <si>
    <t>Mittelschule Regen</t>
  </si>
  <si>
    <t>3837 - Mittelschule Regen</t>
  </si>
  <si>
    <t>3838</t>
  </si>
  <si>
    <t>St.Gunther-Mittelschule Rinchnach</t>
  </si>
  <si>
    <t>3838 - St.Gunther-Mittelschule Rinchnach</t>
  </si>
  <si>
    <t>3839</t>
  </si>
  <si>
    <t>3839 - Montessori-Schule Essing, private Volksschule (Grund- und Hauptschule)</t>
  </si>
  <si>
    <t>3840</t>
  </si>
  <si>
    <t>Grundschule Ruhmannsfelden</t>
  </si>
  <si>
    <t>3840 - Grundschule Ruhmannsfelden</t>
  </si>
  <si>
    <t>3841</t>
  </si>
  <si>
    <t>Mittelschule Teisnach</t>
  </si>
  <si>
    <t>3841 - Mittelschule Teisnach</t>
  </si>
  <si>
    <t>3842</t>
  </si>
  <si>
    <t>Bischof-Riccabona-Grundschule Wallersdorf</t>
  </si>
  <si>
    <t>3842 - Bischof-Riccabona-Grundschule Wallersdorf</t>
  </si>
  <si>
    <t>3845</t>
  </si>
  <si>
    <t>Grundschule Zwiesel</t>
  </si>
  <si>
    <t>3845 - Grundschule Zwiesel</t>
  </si>
  <si>
    <t>3846</t>
  </si>
  <si>
    <t>Mittelschule Zwiesel</t>
  </si>
  <si>
    <t>3846 - Mittelschule Zwiesel</t>
  </si>
  <si>
    <t>3847</t>
  </si>
  <si>
    <t>Mittelschule Ruhmannsfelden</t>
  </si>
  <si>
    <t>3847 - Mittelschule Ruhmannsfelden</t>
  </si>
  <si>
    <t>3848</t>
  </si>
  <si>
    <t>Grundschule Viechtach</t>
  </si>
  <si>
    <t>3848 - Grundschule Viechtach</t>
  </si>
  <si>
    <t>3849</t>
  </si>
  <si>
    <t>Mittelschule Viechtach</t>
  </si>
  <si>
    <t>3849 - Mittelschule Viechtach</t>
  </si>
  <si>
    <t>3850</t>
  </si>
  <si>
    <t>Hans-Carossa-Grundschule Pilsting</t>
  </si>
  <si>
    <t>3850 - Hans-Carossa-Grundschule Pilsting</t>
  </si>
  <si>
    <t>3851</t>
  </si>
  <si>
    <t>Closen-Mittelschule Arnstorf</t>
  </si>
  <si>
    <t>3851 - Closen-Mittelschule Arnstorf</t>
  </si>
  <si>
    <t>3852</t>
  </si>
  <si>
    <t>Grundschule Arnstorf</t>
  </si>
  <si>
    <t>3852 - Grundschule Arnstorf</t>
  </si>
  <si>
    <t>3853</t>
  </si>
  <si>
    <t>3854</t>
  </si>
  <si>
    <t>Mittelschule Bad Birnbach</t>
  </si>
  <si>
    <t>3854 - Mittelschule Bad Birnbach</t>
  </si>
  <si>
    <t>3855</t>
  </si>
  <si>
    <t>Grundschule Niederaichbach - Wörth a.d.Isar</t>
  </si>
  <si>
    <t>3855 - Grundschule Niederaichbach - Wörth a.d.Isar</t>
  </si>
  <si>
    <t>3857</t>
  </si>
  <si>
    <t>Grundschule Dietersburg</t>
  </si>
  <si>
    <t>3857 - Grundschule Dietersburg</t>
  </si>
  <si>
    <t>3860</t>
  </si>
  <si>
    <t>Grundschule Eggenfelden</t>
  </si>
  <si>
    <t>3860 - Grundschule Eggenfelden</t>
  </si>
  <si>
    <t>3861</t>
  </si>
  <si>
    <t>Mittelschule Eggenfelden</t>
  </si>
  <si>
    <t>3861 - Mittelschule Eggenfelden</t>
  </si>
  <si>
    <t>3862</t>
  </si>
  <si>
    <t>Grundschule Ering</t>
  </si>
  <si>
    <t>3862 - Grundschule Ering</t>
  </si>
  <si>
    <t>3864</t>
  </si>
  <si>
    <t>Mittelschule Gangkofen</t>
  </si>
  <si>
    <t>3864 - Mittelschule Gangkofen</t>
  </si>
  <si>
    <t>3868</t>
  </si>
  <si>
    <t>Mittelschule Johanniskirchen</t>
  </si>
  <si>
    <t>3868 - Mittelschule Johanniskirchen</t>
  </si>
  <si>
    <t>3869</t>
  </si>
  <si>
    <t>Grundschule Johanniskirchen</t>
  </si>
  <si>
    <t>3869 - Grundschule Johanniskirchen</t>
  </si>
  <si>
    <t>3870</t>
  </si>
  <si>
    <t>Grundschule Julbach, Grafen von Schaunberg Schule</t>
  </si>
  <si>
    <t>3870 - Grundschule Julbach, Grafen von Schaunberg Schule</t>
  </si>
  <si>
    <t>3871</t>
  </si>
  <si>
    <t>Mittelschule Kirchdorf a.Inn</t>
  </si>
  <si>
    <t>3871 - Mittelschule Kirchdorf a.Inn</t>
  </si>
  <si>
    <t>3872</t>
  </si>
  <si>
    <t>Grundschule Malgersdorf</t>
  </si>
  <si>
    <t>3872 - Grundschule Malgersdorf</t>
  </si>
  <si>
    <t>3873</t>
  </si>
  <si>
    <t>Berta-Hummel-Mittelschule Massing</t>
  </si>
  <si>
    <t>3873 - Berta-Hummel-Mittelschule Massing</t>
  </si>
  <si>
    <t>3874</t>
  </si>
  <si>
    <t>Grundschule Mitterskirchen</t>
  </si>
  <si>
    <t>3874 - Grundschule Mitterskirchen</t>
  </si>
  <si>
    <t>3875</t>
  </si>
  <si>
    <t>Grundschule Pfarrkirchen</t>
  </si>
  <si>
    <t>3875 - Grundschule Pfarrkirchen</t>
  </si>
  <si>
    <t>3876</t>
  </si>
  <si>
    <t>Johannes-Hirspeck-Mittelschule Pfarrkirchen</t>
  </si>
  <si>
    <t>3876 - Johannes-Hirspeck-Mittelschule Pfarrkirchen</t>
  </si>
  <si>
    <t>3877</t>
  </si>
  <si>
    <t>Grundschule Postmünster</t>
  </si>
  <si>
    <t>3877 - Grundschule Postmünster</t>
  </si>
  <si>
    <t>3878</t>
  </si>
  <si>
    <t>Grundschule Reut</t>
  </si>
  <si>
    <t>3878 - Grundschule Reut</t>
  </si>
  <si>
    <t>3879</t>
  </si>
  <si>
    <t>Grundschule Roßbach</t>
  </si>
  <si>
    <t>3879 - Grundschule Roßbach</t>
  </si>
  <si>
    <t>3880</t>
  </si>
  <si>
    <t>Grundschule Schönau</t>
  </si>
  <si>
    <t>3880 - Grundschule Schönau</t>
  </si>
  <si>
    <t>3881</t>
  </si>
  <si>
    <t>Josef-Karl-Nerud-Grundschule Simbach a.Inn</t>
  </si>
  <si>
    <t>3881 - Josef-Karl-Nerud-Grundschule Simbach a.Inn</t>
  </si>
  <si>
    <t>3882</t>
  </si>
  <si>
    <t>Inntal-Mittelschule Simbach a. Inn</t>
  </si>
  <si>
    <t>3882 - Inntal-Mittelschule Simbach a. Inn</t>
  </si>
  <si>
    <t>3883</t>
  </si>
  <si>
    <t>Grundschule Prienbach</t>
  </si>
  <si>
    <t>3883 - Grundschule Prienbach</t>
  </si>
  <si>
    <t>3884</t>
  </si>
  <si>
    <t>Mittelschule Tann</t>
  </si>
  <si>
    <t>3884 - Mittelschule Tann</t>
  </si>
  <si>
    <t>3885</t>
  </si>
  <si>
    <t>Grundschule Walburgskirchen</t>
  </si>
  <si>
    <t>3885 - Grundschule Walburgskirchen</t>
  </si>
  <si>
    <t>3886</t>
  </si>
  <si>
    <t>Lenberger-Mittelschule Triftern</t>
  </si>
  <si>
    <t>3886 - Lenberger-Mittelschule Triftern</t>
  </si>
  <si>
    <t>3887</t>
  </si>
  <si>
    <t>Pfarrer-Reindl-Grundschule Unterdietfurt</t>
  </si>
  <si>
    <t>3887 - Pfarrer-Reindl-Grundschule Unterdietfurt</t>
  </si>
  <si>
    <t>3888</t>
  </si>
  <si>
    <t>Grundschule Wittibreut</t>
  </si>
  <si>
    <t>3888 - Grundschule Wittibreut</t>
  </si>
  <si>
    <t>3889</t>
  </si>
  <si>
    <t>Mittelschule Wurmannsquick</t>
  </si>
  <si>
    <t>3889 - Mittelschule Wurmannsquick</t>
  </si>
  <si>
    <t>3890</t>
  </si>
  <si>
    <t>Grundschule Zeilarn</t>
  </si>
  <si>
    <t>3890 - Grundschule Zeilarn</t>
  </si>
  <si>
    <t>3891</t>
  </si>
  <si>
    <t>3891 - Montessori-Schule Freyung, staatl. genehm. priv. Grundschule d. Mont. Schule Wolfstein e.V. Freyung</t>
  </si>
  <si>
    <t>3892</t>
  </si>
  <si>
    <t>3892 - Berufsfachschule für Krankenpflegehilfe am Kreiskrankenhaus Vilsbiburg des Lkr. Landshut</t>
  </si>
  <si>
    <t>3893</t>
  </si>
  <si>
    <t>Grundschule Essenbach</t>
  </si>
  <si>
    <t>3893 - Grundschule Essenbach</t>
  </si>
  <si>
    <t>3894</t>
  </si>
  <si>
    <t>Grundschule Ergolding</t>
  </si>
  <si>
    <t>3894 - Grundschule Ergolding</t>
  </si>
  <si>
    <t>3895</t>
  </si>
  <si>
    <t>3895 - Ilztalschule, Die Mittelschule für alle des Förderver. d. Ilztalschule Kalteneck/Hutthurm</t>
  </si>
  <si>
    <t>3896</t>
  </si>
  <si>
    <t>Herzog-Tassilo-Grundschule Aiterhofen</t>
  </si>
  <si>
    <t>3896 - Herzog-Tassilo-Grundschule Aiterhofen</t>
  </si>
  <si>
    <t>3897</t>
  </si>
  <si>
    <t>Freiherr-von-Weichs-Grundschule Ascha</t>
  </si>
  <si>
    <t>3897 - Freiherr-von-Weichs-Grundschule Ascha</t>
  </si>
  <si>
    <t>3898</t>
  </si>
  <si>
    <t>Grundschule Bogen</t>
  </si>
  <si>
    <t>3898 - Grundschule Bogen</t>
  </si>
  <si>
    <t>3899</t>
  </si>
  <si>
    <t>3899 - Grundschule Feldkirchen</t>
  </si>
  <si>
    <t>3900</t>
  </si>
  <si>
    <t>Mittelschule Geiselhöring</t>
  </si>
  <si>
    <t>3900 - Mittelschule Geiselhöring</t>
  </si>
  <si>
    <t>3902</t>
  </si>
  <si>
    <t>Dietrich-von-Haibeck-Grundschule Haibach</t>
  </si>
  <si>
    <t>3902 - Dietrich-von-Haibeck-Grundschule Haibach</t>
  </si>
  <si>
    <t>3903</t>
  </si>
  <si>
    <t>Mittelschule Hunderdorf</t>
  </si>
  <si>
    <t>3903 - Mittelschule Hunderdorf</t>
  </si>
  <si>
    <t>3905</t>
  </si>
  <si>
    <t>Grundschule Konzell</t>
  </si>
  <si>
    <t>3905 - Grundschule Konzell</t>
  </si>
  <si>
    <t>3906</t>
  </si>
  <si>
    <t>Grundschule Laberweinting</t>
  </si>
  <si>
    <t>3906 - Grundschule Laberweinting</t>
  </si>
  <si>
    <t>3907</t>
  </si>
  <si>
    <t>Mittelschule Leiblfing</t>
  </si>
  <si>
    <t>3907 - Mittelschule Leiblfing</t>
  </si>
  <si>
    <t>3908</t>
  </si>
  <si>
    <t>3908 - Montessori Schule Donau-Wald, Bogen, private Grundschule</t>
  </si>
  <si>
    <t>3909</t>
  </si>
  <si>
    <t>St.Martin-Grundschule Mallersdorf-Pfaffenberg</t>
  </si>
  <si>
    <t>3909 - St.Martin-Grundschule Mallersdorf-Pfaffenberg</t>
  </si>
  <si>
    <t>3910</t>
  </si>
  <si>
    <t>St.Martin-Mittelschule Mallersdorf-Pfaffenberg</t>
  </si>
  <si>
    <t>3910 - St.Martin-Mittelschule Mallersdorf-Pfaffenberg</t>
  </si>
  <si>
    <t>3912</t>
  </si>
  <si>
    <t>Mittelschule Mitterfels-Haselbach</t>
  </si>
  <si>
    <t>3912 - Mittelschule Mitterfels-Haselbach</t>
  </si>
  <si>
    <t>3913</t>
  </si>
  <si>
    <t>Grundschule Neukirchen</t>
  </si>
  <si>
    <t>3913 - Grundschule Neukirchen</t>
  </si>
  <si>
    <t>3914</t>
  </si>
  <si>
    <t>Grundschule Niederwinkling-Mariaposching</t>
  </si>
  <si>
    <t>3914 - Grundschule Niederwinkling-Mariaposching</t>
  </si>
  <si>
    <t>3915</t>
  </si>
  <si>
    <t>Josef-Landstorfer-Grundschule Oberalteich</t>
  </si>
  <si>
    <t>3915 - Josef-Landstorfer-Grundschule Oberalteich</t>
  </si>
  <si>
    <t>3916</t>
  </si>
  <si>
    <t>Grundschule Oberschneiding</t>
  </si>
  <si>
    <t>3916 - Grundschule Oberschneiding</t>
  </si>
  <si>
    <t>3917</t>
  </si>
  <si>
    <t>Dr.-Johann-Stadler-Mittelschule Parkstetten</t>
  </si>
  <si>
    <t>3917 - Dr.-Johann-Stadler-Mittelschule Parkstetten</t>
  </si>
  <si>
    <t>3919</t>
  </si>
  <si>
    <t>Grundschule Perkam</t>
  </si>
  <si>
    <t>3919 - Grundschule Perkam</t>
  </si>
  <si>
    <t>3921</t>
  </si>
  <si>
    <t>Mittelschule Rain</t>
  </si>
  <si>
    <t>3921 - Mittelschule Rain</t>
  </si>
  <si>
    <t>3922</t>
  </si>
  <si>
    <t>Mittelschule Rattenberg</t>
  </si>
  <si>
    <t>3922 - Mittelschule Rattenberg</t>
  </si>
  <si>
    <t>3923</t>
  </si>
  <si>
    <t>Grundschule Rattiszell</t>
  </si>
  <si>
    <t>3923 - Grundschule Rattiszell</t>
  </si>
  <si>
    <t>3924</t>
  </si>
  <si>
    <t>Grundschule Salching</t>
  </si>
  <si>
    <t>3924 - Grundschule Salching</t>
  </si>
  <si>
    <t>3926</t>
  </si>
  <si>
    <t>Mittelschule Schwarzach</t>
  </si>
  <si>
    <t>3926 - Mittelschule Schwarzach</t>
  </si>
  <si>
    <t>3928</t>
  </si>
  <si>
    <t>Josef-Schlicht-Grundschule Steinach</t>
  </si>
  <si>
    <t>3928 - Josef-Schlicht-Grundschule Steinach</t>
  </si>
  <si>
    <t>3929</t>
  </si>
  <si>
    <t>Mittelschule Straßkirchen</t>
  </si>
  <si>
    <t>3929 - Mittelschule Straßkirchen</t>
  </si>
  <si>
    <t>3930</t>
  </si>
  <si>
    <t>Mittelschule Wiesenfelden</t>
  </si>
  <si>
    <t>3930 - Mittelschule Wiesenfelden</t>
  </si>
  <si>
    <t>3931</t>
  </si>
  <si>
    <t>Herzog-Ludwig-Mittelschule Bogen</t>
  </si>
  <si>
    <t>3931 - Herzog-Ludwig-Mittelschule Bogen</t>
  </si>
  <si>
    <t>3936</t>
  </si>
  <si>
    <t>Mittelschule Dingolfing</t>
  </si>
  <si>
    <t>3936 - Mittelschule Dingolfing</t>
  </si>
  <si>
    <t>3937</t>
  </si>
  <si>
    <t>Grundschule Dingolfing-Altstadt</t>
  </si>
  <si>
    <t>3937 - Grundschule Dingolfing-Altstadt</t>
  </si>
  <si>
    <t>3938</t>
  </si>
  <si>
    <t>Grundschule Dingolfing St. Josef</t>
  </si>
  <si>
    <t>3938 - Grundschule Dingolfing St. Josef</t>
  </si>
  <si>
    <t>3939</t>
  </si>
  <si>
    <t>Grundschule Teisbach</t>
  </si>
  <si>
    <t>3939 - Grundschule Teisbach</t>
  </si>
  <si>
    <t>3940</t>
  </si>
  <si>
    <t>Joseph-von-Eichendorff-Mittelschule Eichendorf</t>
  </si>
  <si>
    <t>3940 - Joseph-von-Eichendorff-Mittelschule Eichendorf</t>
  </si>
  <si>
    <t>3942</t>
  </si>
  <si>
    <t>Mittelschule Frontenhausen</t>
  </si>
  <si>
    <t>3942 - Mittelschule Frontenhausen</t>
  </si>
  <si>
    <t>3944</t>
  </si>
  <si>
    <t>Grundschule Landau a.d.Isar</t>
  </si>
  <si>
    <t>3944 - Grundschule Landau a.d.Isar</t>
  </si>
  <si>
    <t>3945</t>
  </si>
  <si>
    <t>Mittelschule Landau a.d.Isar</t>
  </si>
  <si>
    <t>3945 - Mittelschule Landau a.d.Isar</t>
  </si>
  <si>
    <t>3947</t>
  </si>
  <si>
    <t>Mittelschule Mamming-Gottfrieding</t>
  </si>
  <si>
    <t>3947 - Mittelschule Mamming-Gottfrieding</t>
  </si>
  <si>
    <t>3948</t>
  </si>
  <si>
    <t>Grundschule Marklkofen</t>
  </si>
  <si>
    <t>3948 - Grundschule Marklkofen</t>
  </si>
  <si>
    <t>3949</t>
  </si>
  <si>
    <t>Mittelschule Aitrachtal-Mengkofen</t>
  </si>
  <si>
    <t>3949 - Mittelschule Aitrachtal-Mengkofen</t>
  </si>
  <si>
    <t>3953</t>
  </si>
  <si>
    <t>Mittelschule Niederviehbach</t>
  </si>
  <si>
    <t>3953 - Mittelschule Niederviehbach</t>
  </si>
  <si>
    <t>3955</t>
  </si>
  <si>
    <t>Grundschule Reisbach</t>
  </si>
  <si>
    <t>3955 - Grundschule Reisbach</t>
  </si>
  <si>
    <t>3956</t>
  </si>
  <si>
    <t>Maximus-von-Imhof-Mittelschule Reisbach</t>
  </si>
  <si>
    <t>3956 - Maximus-von-Imhof-Mittelschule Reisbach</t>
  </si>
  <si>
    <t>3957</t>
  </si>
  <si>
    <t>Grundschule Simbach</t>
  </si>
  <si>
    <t>3957 - Grundschule Simbach</t>
  </si>
  <si>
    <t>3958</t>
  </si>
  <si>
    <t>Bischof-Riccabona-Mittelschule Wallersdorf</t>
  </si>
  <si>
    <t>3958 - Bischof-Riccabona-Mittelschule Wallersdorf</t>
  </si>
  <si>
    <t>3960</t>
  </si>
  <si>
    <t>Hans-Carossa-Mittelschule Pilsting</t>
  </si>
  <si>
    <t>3960 - Hans-Carossa-Mittelschule Pilsting</t>
  </si>
  <si>
    <t>3961</t>
  </si>
  <si>
    <t>Grundschule Loiching</t>
  </si>
  <si>
    <t>3961 - Grundschule Loiching</t>
  </si>
  <si>
    <t>4001</t>
  </si>
  <si>
    <t>4001 - Staatliche Fachschule (Technikerschule) für Bautechnik, energiesparendes Bauen Neumarkt/Opf</t>
  </si>
  <si>
    <t>4002</t>
  </si>
  <si>
    <t>4002 - Staatliche Fachakademie für Fremdsprachenberufe Weiden</t>
  </si>
  <si>
    <t>4003</t>
  </si>
  <si>
    <t>4003 - Medizinisch Techn. Radiologieassistenten d. Dr. Eckert Akad. gGmbH, Regenstauf</t>
  </si>
  <si>
    <t>4005</t>
  </si>
  <si>
    <t>4005 - Schule am Regenbogen Sonderpädagogisches Förderzentrum Cham</t>
  </si>
  <si>
    <t>4006</t>
  </si>
  <si>
    <t>4006 - Sonderpädagogisches Förderzentrum Eschenbach i.d.OPf.</t>
  </si>
  <si>
    <t>4007</t>
  </si>
  <si>
    <t>4007 - Sonderpädagogisches Förderzentrum Maxhütte-Leonberg</t>
  </si>
  <si>
    <t>4008</t>
  </si>
  <si>
    <t>4008 - Maria-Schwägerl-Schule, Sonderpädagogisches Förderzentrum Nabburg</t>
  </si>
  <si>
    <t>4009</t>
  </si>
  <si>
    <t>Sonderpädagogisches Förderzentrum Neumarkt i.d.Opf</t>
  </si>
  <si>
    <t>4009 - Sonderpädagogisches Förderzentrum Neumarkt i.d.Opf</t>
  </si>
  <si>
    <t>4010</t>
  </si>
  <si>
    <t>Sonderpädagogisches Förderzentrum Neutraubling</t>
  </si>
  <si>
    <t>4010 - Sonderpädagogisches Förderzentrum Neutraubling</t>
  </si>
  <si>
    <t>4011</t>
  </si>
  <si>
    <t>Sonderpädagogisches Förderzentrum Nittenau</t>
  </si>
  <si>
    <t>4011 - Sonderpädagogisches Förderzentrum Nittenau</t>
  </si>
  <si>
    <t>4013</t>
  </si>
  <si>
    <t>4013 - Willmannschule Sonderpädagogisches Förderzentrum Amberg</t>
  </si>
  <si>
    <t>4014</t>
  </si>
  <si>
    <t>4014 - Berufsfachschule für Industrietechnologen der Dr. Eckert Akademie gemeinnützige GmbH, Regenstauf</t>
  </si>
  <si>
    <t>4017</t>
  </si>
  <si>
    <t>4017 - Sonderpädagogisches Förderzentrum Regensburg an der Bajuwarenstraße</t>
  </si>
  <si>
    <t>4018</t>
  </si>
  <si>
    <t>4018 - Staatliche Fachakademie für Sozialpädagogik Neustadt a.d.Waldnaab</t>
  </si>
  <si>
    <t>4020</t>
  </si>
  <si>
    <t>Sonderpädagogisches Förderzentrum Schwandorf</t>
  </si>
  <si>
    <t>4020 - Sonderpädagogisches Förderzentrum Schwandorf</t>
  </si>
  <si>
    <t>4022</t>
  </si>
  <si>
    <t>4022 - Sonderpädagogisches Förderzentrum Sulzbach-Rosenberg</t>
  </si>
  <si>
    <t>4023</t>
  </si>
  <si>
    <t>Sonderpädagogisches Förderzentrum Tirschenreuth</t>
  </si>
  <si>
    <t>4023 - Sonderpädagogisches Förderzentrum Tirschenreuth</t>
  </si>
  <si>
    <t>4024</t>
  </si>
  <si>
    <t>Sonderpädagogisches Förderzentrum Vohenstrauß</t>
  </si>
  <si>
    <t>4024 - Sonderpädagogisches Förderzentrum Vohenstrauß</t>
  </si>
  <si>
    <t>4026</t>
  </si>
  <si>
    <t>4026 - Stötzner-Schule Sonderpädagogisches Förderzentrum Weiden i.d.OPf.</t>
  </si>
  <si>
    <t>4027</t>
  </si>
  <si>
    <t>4027 - HPZ-Förderschule Irchenrieth, Priv. Förderzentrum, Förderschwerpunkt geist. Entwickl.d.Heilpäd.Zentr.</t>
  </si>
  <si>
    <t>4028</t>
  </si>
  <si>
    <t>4028 - Bischof-Wittmann-Schule Regensburg Priv. Förderzentrum, Förderschwerpunkt geist. Entwickl.</t>
  </si>
  <si>
    <t>4029</t>
  </si>
  <si>
    <t>4029 - Priv. Förderzentrum, Förderschwerpunkt geist. Entwickl. Neumarkt i.d.OPf.</t>
  </si>
  <si>
    <t>4032</t>
  </si>
  <si>
    <t>4032 - Dr. Nardini-Schule Parsberg, Priv. Förderzentrum, Förderschwerpunkt emot. u. soz.. Entwicklung</t>
  </si>
  <si>
    <t>4034</t>
  </si>
  <si>
    <t>4034 - Berufsschule z.sonderpäd.Förderung mit d. Förderschwerp.Lernen d.St.Michaelswerks Grafenwöhr</t>
  </si>
  <si>
    <t>4035</t>
  </si>
  <si>
    <t>Schule für Kranke Regensburg des Bezirks Oberpfalz</t>
  </si>
  <si>
    <t>4035 - Schule für Kranke Regensburg des Bezirks Oberpfalz</t>
  </si>
  <si>
    <t>4040</t>
  </si>
  <si>
    <t>4040 - Fachschule f. Heilerziehungspflege Tegernheim d. Barmh. Brüder Reichenbach</t>
  </si>
  <si>
    <t>4041</t>
  </si>
  <si>
    <t>4041 - Fachschule für Heilerziehungspflege der bfz Weiden gemeinnützige GmbH in Weiden</t>
  </si>
  <si>
    <t>4042</t>
  </si>
  <si>
    <t>4042 - Fachschule für Heilerziehungspflegehilfe der bfz Weiden gemeinn. GmbH in Weiden</t>
  </si>
  <si>
    <t>4044</t>
  </si>
  <si>
    <t>4044 - Music College Regensburg gemeinnützige GmbH Priv. Berufsfachschule für Musik Jazz - Rock - Pop</t>
  </si>
  <si>
    <t>4046</t>
  </si>
  <si>
    <t>4046 - Priv. Berufsfachschule für Ergotherapie der Döpfer-Schulen GmbH Schwandorf</t>
  </si>
  <si>
    <t>4048</t>
  </si>
  <si>
    <t>4048 - Priv. Berufsfachschule für Notfallsanitäter der Döpfer Schulen Regensburg gGmbH</t>
  </si>
  <si>
    <t>4049</t>
  </si>
  <si>
    <t>4049 - Priv. Berufsfachschule für Notfallsanitäter der Malteser Hilfsdienst gGmbH in Regensstauf</t>
  </si>
  <si>
    <t>4050</t>
  </si>
  <si>
    <t>4050 - Fachschule für Heilerziehungspflege des Berufsbildungszentrums Erbendorf e.V.</t>
  </si>
  <si>
    <t>4053</t>
  </si>
  <si>
    <t>4053 - Staatl. Fachakademie für Sozialpädagogik Regensburg</t>
  </si>
  <si>
    <t>4054</t>
  </si>
  <si>
    <t>4054 - Berufsfachschule für Krankenpflegehilfe d. Medizinische Einricht. des Bez. Oberpfalz - KU</t>
  </si>
  <si>
    <t>4055</t>
  </si>
  <si>
    <t>Berufsfachschule für Kinderpflege der VHS im Landkreis Cham e.V., Furth i. W.</t>
  </si>
  <si>
    <t>4055 - Berufsfachschule für Kinderpflege der VHS im Landkreis Cham e.V., Furth i. W.</t>
  </si>
  <si>
    <t>4056</t>
  </si>
  <si>
    <t>Staatl. Berufsschule Amberg</t>
  </si>
  <si>
    <t>4056 - Staatl. Berufsschule Amberg</t>
  </si>
  <si>
    <t>4057</t>
  </si>
  <si>
    <t>4057 - Werner-von-Siemens-Schule Staatl. Berufsschule Cham</t>
  </si>
  <si>
    <t>4058</t>
  </si>
  <si>
    <t>Priv. Fachakademie für Sozialpädagogik der VHS im Landkreis Cham e. V., Furth i. W.</t>
  </si>
  <si>
    <t>4058 - Priv. Fachakademie für Sozialpädagogik der VHS im Landkreis Cham e. V., Furth i. W.</t>
  </si>
  <si>
    <t>4060</t>
  </si>
  <si>
    <t>4060 - Priv. Berufsfachschule für Massage der Döpfer-Schulen Regensburg gemeinn. GmbH in Regensb</t>
  </si>
  <si>
    <t>4061</t>
  </si>
  <si>
    <t>Staatliche Berufsschule Neumarkt i.d.Opf.</t>
  </si>
  <si>
    <t>4061 - Staatliche Berufsschule Neumarkt i.d.Opf.</t>
  </si>
  <si>
    <t>4062</t>
  </si>
  <si>
    <t>4062 - Städt. Berufsschule I für Metall- und Elektrotechnik Regensburg</t>
  </si>
  <si>
    <t>4063</t>
  </si>
  <si>
    <t>4063 - Städt. Berufsschule II f.Ernährungs-, Bau-, Holz-, Farb- u. gestalt.Berufe u.z.Berufsvorber.Regensb.</t>
  </si>
  <si>
    <t>4064</t>
  </si>
  <si>
    <t>4064 - Städt. Berufsschule III für kaufmännische- und Gesundheitsberufe Regensburg</t>
  </si>
  <si>
    <t>4066</t>
  </si>
  <si>
    <t>Staatl. Berufsschule Schwandorf</t>
  </si>
  <si>
    <t>4066 - Staatl. Berufsschule Schwandorf</t>
  </si>
  <si>
    <t>4067</t>
  </si>
  <si>
    <t>4067 - Priv. Berufsfachschule für Altenpflegehilfe der Volkshochschule im Lkr. Cham e.V.,Bad Kötzting</t>
  </si>
  <si>
    <t>4068</t>
  </si>
  <si>
    <t>Staatliche Fachschule für Maschinenbautechnik am Staatl. Berufl. Schulzentrum Neumarkt</t>
  </si>
  <si>
    <t>4068 - Staatliche Fachschule für Maschinenbautechnik am Staatl. Berufl. Schulzentrum Neumarkt</t>
  </si>
  <si>
    <t>4069</t>
  </si>
  <si>
    <t>Berufsfachschule für Pflege, Caritas-Krankenh. St. Josef, Caritasver. d.Diöz. Reg. e.V.</t>
  </si>
  <si>
    <t>4069 - Berufsfachschule für Pflege, Caritas-Krankenh. St. Josef, Caritasver. d.Diöz. Reg. e.V.</t>
  </si>
  <si>
    <t>4070</t>
  </si>
  <si>
    <t>4070 - Private Berufsfachschule für Physiotherapie des Bayer. Roten Kreuzes Regensburg</t>
  </si>
  <si>
    <t>4071</t>
  </si>
  <si>
    <t>4071 - Priv. Berufsfachschule für Altenpflege der ISE GmbH (gemeinn.) Amberg</t>
  </si>
  <si>
    <t>4072</t>
  </si>
  <si>
    <t>4072 - Priv. Berufsfachschule f. Physiotherapie d. Döpfer-Schulen in Regensburg</t>
  </si>
  <si>
    <t>4073</t>
  </si>
  <si>
    <t>4073 - Priv. Berufsfachschule für Altenpflegehilfe des Bayer. Roten Kreuzes in Neustadt a.d.Waldnaab</t>
  </si>
  <si>
    <t>4074</t>
  </si>
  <si>
    <t>Priv. Berufsfachschule für Altenpflegehilfe des Berufsbildungszentrums Erbendorf e.V.</t>
  </si>
  <si>
    <t>4074 - Priv. Berufsfachschule für Altenpflegehilfe des Berufsbildungszentrums Erbendorf e.V.</t>
  </si>
  <si>
    <t>4077</t>
  </si>
  <si>
    <t>4077 - Priv. Berufsfachschule für Altenpflegehilfe Döpfer Schwandorf</t>
  </si>
  <si>
    <t>4078</t>
  </si>
  <si>
    <t>Staatl. Fachschule für Grundschulkindbetreuung Neustadt a.d. Waldnaab</t>
  </si>
  <si>
    <t>4078 - Staatl. Fachschule für Grundschulkindbetreuung Neustadt a.d. Waldnaab</t>
  </si>
  <si>
    <t>4080</t>
  </si>
  <si>
    <t>4080 - Priv. Berufsfachschule für Altenpflegehilfe d.Peter Hiebl GmbH Schwandorf</t>
  </si>
  <si>
    <t>4082</t>
  </si>
  <si>
    <t>4082 - Regensburger Fremdsprachenschule e.V. Priv. Berufsfachsch. f. Fremdsprachenberufe</t>
  </si>
  <si>
    <t>4084</t>
  </si>
  <si>
    <t>4084 - Städtische Wirtschaftsschule Friedrich Arnold Amberg</t>
  </si>
  <si>
    <t>4085</t>
  </si>
  <si>
    <t>Staatliche Wirtschaftsschule Eschenbach i.d.OPf.</t>
  </si>
  <si>
    <t>4085 - Staatliche Wirtschaftsschule Eschenbach i.d.OPf.</t>
  </si>
  <si>
    <t>4087</t>
  </si>
  <si>
    <t>4087 - Private Wirtschaftsschule Breitschaft gemeinnützige GmbH Regensburg</t>
  </si>
  <si>
    <t>4088</t>
  </si>
  <si>
    <t>4088 - Private Schulen Pindl GmbH Wirtschaftsschule Regensburg</t>
  </si>
  <si>
    <t>4089</t>
  </si>
  <si>
    <t>4089 - Priv. Berufsfachschule f. Ergotherapie d. Döpfer-Schulen Regensburg gemeinn. GmbH in Regensb</t>
  </si>
  <si>
    <t>4090</t>
  </si>
  <si>
    <t>4090 - Gustl-Lang-Schule Staatliche Wirtschaftsschule Weiden i.d.OPf.</t>
  </si>
  <si>
    <t>4092</t>
  </si>
  <si>
    <t>4092 - Priv.Berufsfachschule f.Altenpflege der Peter Hiebl GmbH Schwandorf</t>
  </si>
  <si>
    <t>4094</t>
  </si>
  <si>
    <t>4094 - Berufsfachschule für Kinderpflege der Berufl. Schulen Haus St. Marien gGmbH Neumarkt i.d.Opf.</t>
  </si>
  <si>
    <t>4095</t>
  </si>
  <si>
    <t>4095 - Staatl.anerkannte Berufsschule z. sonderpäd. Förd. mit Förderschwerpunkt Lernen d.Kath.Jugendfürsorge</t>
  </si>
  <si>
    <t>4096</t>
  </si>
  <si>
    <t>4096 - Priv. Berufsfachschule für Altenpflege der Döpfer-Schulen Regensburg gemeinn. GmbH in Regensb</t>
  </si>
  <si>
    <t>4098</t>
  </si>
  <si>
    <t>Staatl. Fachschule für Grundschulkindbetreuung Regensburg</t>
  </si>
  <si>
    <t>4098 - Staatl. Fachschule für Grundschulkindbetreuung Regensburg</t>
  </si>
  <si>
    <t>4101</t>
  </si>
  <si>
    <t>4101 - Priv. Berufsfachschule für Alten- pflegehilfe der ISE GmbH (gemeinn.) Amberg</t>
  </si>
  <si>
    <t>4104</t>
  </si>
  <si>
    <t>Private Caritas Fachakademie für Sozialpädagogik Regensburg</t>
  </si>
  <si>
    <t>4104 - Private Caritas Fachakademie für Sozialpädagogik Regensburg</t>
  </si>
  <si>
    <t>4105</t>
  </si>
  <si>
    <t>Private Caritas Fachakademie für Sozialpädagogik Weiden</t>
  </si>
  <si>
    <t>4105 - Private Caritas Fachakademie für Sozialpädagogik Weiden</t>
  </si>
  <si>
    <t>4107</t>
  </si>
  <si>
    <t>4107 - Städtische Fachakademie für Ernährungs- und Versorgungsmanagement Regensburg</t>
  </si>
  <si>
    <t>4108</t>
  </si>
  <si>
    <t>4108 - Priv.Fachakademie für Heilpädagogik d. Kath. Jugendfürsorge, Regensburg</t>
  </si>
  <si>
    <t>4109</t>
  </si>
  <si>
    <t>Schule an der Friedenstraße, Sonderpädagogisches Förderzentrum Regenstauf</t>
  </si>
  <si>
    <t>4109 - Schule an der Friedenstraße, Sonderpädagogisches Förderzentrum Regenstauf</t>
  </si>
  <si>
    <t>4110</t>
  </si>
  <si>
    <t>Sonderpädagogisches Förderzentrum Immenreuth</t>
  </si>
  <si>
    <t>4110 - Sonderpädagogisches Förderzentrum Immenreuth</t>
  </si>
  <si>
    <t>4111</t>
  </si>
  <si>
    <t>4111 - Rupert-Egenberger-Schule Amberg,Priv.Förderzentr., Förderschwerpunkt geist. Entwickl. der Lebenshilfe</t>
  </si>
  <si>
    <t>4112</t>
  </si>
  <si>
    <t>4112 - Ludwig-Erhard-Schule, Staatliche Wirtschaftsschule Cham</t>
  </si>
  <si>
    <t>4113</t>
  </si>
  <si>
    <t>4113 - St.-Gunther-Schule Cham, Priv. Förderzentrum, Förderschwerpunkt geist. Entwicklung</t>
  </si>
  <si>
    <t>4115</t>
  </si>
  <si>
    <t>4115 - Staatl. Berufsfachschule für Fremdsprachenberufe Weiden</t>
  </si>
  <si>
    <t>4116</t>
  </si>
  <si>
    <t>Berufsfachschule für Pflege der medbo in Regensburg</t>
  </si>
  <si>
    <t>4116 - Berufsfachschule für Pflege der medbo in Regensburg</t>
  </si>
  <si>
    <t>4117</t>
  </si>
  <si>
    <t>Sonderpädagogisches Förderzentrum Bad Kötzting</t>
  </si>
  <si>
    <t>4117 - Sonderpädagogisches Förderzentrum Bad Kötzting</t>
  </si>
  <si>
    <t>4118</t>
  </si>
  <si>
    <t>4118 - Staatl.Fachschule (Technikerschule) für Mechatroniktechnik und Elektrotechnik Amberg</t>
  </si>
  <si>
    <t>4120</t>
  </si>
  <si>
    <t>Staatl. Berufsschule Sulzbach-Rosenberg</t>
  </si>
  <si>
    <t>4120 - Staatl. Berufsschule Sulzbach-Rosenberg</t>
  </si>
  <si>
    <t>4121</t>
  </si>
  <si>
    <t>Staatl. Berufsschule Wiesau</t>
  </si>
  <si>
    <t>4121 - Staatl. Berufsschule Wiesau</t>
  </si>
  <si>
    <t>4122</t>
  </si>
  <si>
    <t>4122 - Staatl. Berufsfachschule für informations- und telekommunikationstechnische Berufe Wiesau</t>
  </si>
  <si>
    <t>4123</t>
  </si>
  <si>
    <t>Berufsfachschule für Pflege der Kliniken des Landkreises Neumarkt i d. Opf.</t>
  </si>
  <si>
    <t>4123 - Berufsfachschule für Pflege der Kliniken des Landkreises Neumarkt i d. Opf.</t>
  </si>
  <si>
    <t>4124</t>
  </si>
  <si>
    <t>Staatl. Berufsschule Weiden i.d.Opf.</t>
  </si>
  <si>
    <t>4124 - Staatl. Berufsschule Weiden i.d.Opf.</t>
  </si>
  <si>
    <t>4125</t>
  </si>
  <si>
    <t>4125 - Staatl. Berufsfachschule für gastgewerbliche Berufe Wiesau</t>
  </si>
  <si>
    <t>4126</t>
  </si>
  <si>
    <t>Berufsfachschule für Pflege der Kliniken Nordoberpfalz AG in Neustadt a. d. WN</t>
  </si>
  <si>
    <t>4126 - Berufsfachschule für Pflege der Kliniken Nordoberpfalz AG in Neustadt a. d. WN</t>
  </si>
  <si>
    <t>4127</t>
  </si>
  <si>
    <t>4127 - Priv. Berufsfachschule für Krankenpflegehilfe der Kliniken Nordoberpfalz AG Neustadt a.d.Waldnaab</t>
  </si>
  <si>
    <t>4129</t>
  </si>
  <si>
    <t>Staatl. Wirtschaftsschule Neumarkt i.d.OPf.</t>
  </si>
  <si>
    <t>4129 - Staatl. Wirtschaftsschule Neumarkt i.d.OPf.</t>
  </si>
  <si>
    <t>4130</t>
  </si>
  <si>
    <t>4130 - St.-Felix-Schule Sonderpädagogisches Förderzentrum Neustadt an der Waldnaab</t>
  </si>
  <si>
    <t>4131</t>
  </si>
  <si>
    <t>Sonderpädagogisches Förderzentrum Hemau</t>
  </si>
  <si>
    <t>4131 - Sonderpädagogisches Förderzentrum Hemau</t>
  </si>
  <si>
    <t>4133</t>
  </si>
  <si>
    <t>4133 - Jakob-Muth-Schule, Sonderpädagogisches Förderzentrum Regensburg</t>
  </si>
  <si>
    <t>4134</t>
  </si>
  <si>
    <t>Sonderpädagogisches Förderzentrum Parsberg</t>
  </si>
  <si>
    <t>4134 - Sonderpädagogisches Förderzentrum Parsberg</t>
  </si>
  <si>
    <t>4135</t>
  </si>
  <si>
    <t>4135 - Pater-Rupert-Mayer-Schule Regensb., Priv. Förderzentrum, Förderschw. körp.u.motor. Entwickl.</t>
  </si>
  <si>
    <t>4136</t>
  </si>
  <si>
    <t>4136 - Fachschule f. Heilerziehungspflege d. Barmherzigen Brüder gemeinn. Behindertenhilfe GmbH Reichenbach</t>
  </si>
  <si>
    <t>4138</t>
  </si>
  <si>
    <t>4138 - Pater-Rupert-Mayer-Schule Private Berufsschule für Körperbehinderte Regensburg der kath. Jugendfürs.</t>
  </si>
  <si>
    <t>4139</t>
  </si>
  <si>
    <t>4139 - Berufsfachschule für Musik des Bezirks Oberpfalz in Sulzbach-Rosenberg</t>
  </si>
  <si>
    <t>4140</t>
  </si>
  <si>
    <t>Priv. Förderzentrum, Förderschwerpunkt Sehen und weiterer Förderbedarf in Regensburg</t>
  </si>
  <si>
    <t>4140 - Priv. Förderzentrum, Förderschwerpunkt Sehen und weiterer Förderbedarf in Regensburg</t>
  </si>
  <si>
    <t>4142</t>
  </si>
  <si>
    <t>4142 - Priv. Berufsfachschule für Altenpflege der VHS im Lkr. Cham e.V., Bad Kötzting</t>
  </si>
  <si>
    <t>4144</t>
  </si>
  <si>
    <t>4144 - Priv. Berufsfachschule f.Altenpflege d. Ber. Fortbildungszentren d.Bay.Wirtsch. gGmbH Neumarkt</t>
  </si>
  <si>
    <t>4145</t>
  </si>
  <si>
    <t>4145 - Berufsfachschule für Altenpflege der Berufl. Schulen Haus St. Marien gGmbH Neumarkt i.d.OPf.</t>
  </si>
  <si>
    <t>4146</t>
  </si>
  <si>
    <t>Priv.Berufsfachschule f.Altenpflege Regensburg</t>
  </si>
  <si>
    <t>4146 - Priv.Berufsfachschule f.Altenpflege Regensburg</t>
  </si>
  <si>
    <t>4150</t>
  </si>
  <si>
    <t>4150 - Priv. Berufsfachschule für Physiotherapie Cham der Volkshochschule im Lkr. Cham e.V.</t>
  </si>
  <si>
    <t>4153</t>
  </si>
  <si>
    <t>4153 - Staatl. Berufsfachschule für Ernährung und Versorgung Oberviechtach</t>
  </si>
  <si>
    <t>4155</t>
  </si>
  <si>
    <t>4155 - Priv. Berufsfachschule für Altenpflege Döpfer Schwandorf</t>
  </si>
  <si>
    <t>4156</t>
  </si>
  <si>
    <t>Priv.Berufsfachschule f.Altenpflege d.Caritasverb. f.d. Diözese Regensburg e.V., Sulzbach-Rosenberg</t>
  </si>
  <si>
    <t>4156 - Priv.Berufsfachschule f.Altenpflege d.Caritasverb. f.d. Diözese Regensburg e.V., Sulzbach-Rosenberg</t>
  </si>
  <si>
    <t>4157</t>
  </si>
  <si>
    <t>4157 - Staatl. Berufsfachschule für Logopädie am Klinikum der Universität Regensburg</t>
  </si>
  <si>
    <t>4158</t>
  </si>
  <si>
    <t>Staatl. Berufsschule Neustadt a.d.Waldnaab</t>
  </si>
  <si>
    <t>4158 - Staatl. Berufsschule Neustadt a.d.Waldnaab</t>
  </si>
  <si>
    <t>4159</t>
  </si>
  <si>
    <t>4159 - Staatl. Berufsfachschule für Kinderpflege Neustadt a.d.Waldnaab</t>
  </si>
  <si>
    <t>4160</t>
  </si>
  <si>
    <t>4160 - Staatl. Berufsfachschule für Ernährung und Versorgung Neustadt an der Waldnaab</t>
  </si>
  <si>
    <t>4161</t>
  </si>
  <si>
    <t>4161 - Priv. Förderzentrum Schwerpunkt geistige Entwickl. Mitterteich der Lebenshilfe Kreisver. Tirschenr.</t>
  </si>
  <si>
    <t>4162</t>
  </si>
  <si>
    <t>4162 - St. Vincent-Schule Regensburg, Priv.Förderzentrum, Förderschwerp. emot. u. soz. Entwicklung</t>
  </si>
  <si>
    <t>4164</t>
  </si>
  <si>
    <t>4164 - Hermann-Höcherl-Schule Staatl. Berufsschule Regensburg</t>
  </si>
  <si>
    <t>4165</t>
  </si>
  <si>
    <t>4165 - Staatl. Berufsfachschule für Kinderpflege Regensburg</t>
  </si>
  <si>
    <t>4166</t>
  </si>
  <si>
    <t>4166 - Staatl. Berufsfachschule für Ernährung und Versorgung Regensburg</t>
  </si>
  <si>
    <t>4171</t>
  </si>
  <si>
    <t>4171 - Staatl.Berufsfachschule für Ernährung und Versorgung Sulzbach-Rosenberg</t>
  </si>
  <si>
    <t>4172</t>
  </si>
  <si>
    <t>4172 - Staatl. Berufsfachschule f. Kinderpflege Sulzbach-Rosenberg</t>
  </si>
  <si>
    <t>4173</t>
  </si>
  <si>
    <t>4173 - Staatl. Berufsfachschule für Kinderpflege Oberviechtach</t>
  </si>
  <si>
    <t>4175</t>
  </si>
  <si>
    <t>Städt. Berufsfachschule für Büroberufe Regensburg</t>
  </si>
  <si>
    <t>4175 - Städt. Berufsfachschule für Büroberufe Regensburg</t>
  </si>
  <si>
    <t>4176</t>
  </si>
  <si>
    <t>Berufsfachschule für Pflege des Klinikum St. Marien in Amberg</t>
  </si>
  <si>
    <t>4176 - Berufsfachschule für Pflege des Klinikum St. Marien in Amberg</t>
  </si>
  <si>
    <t>4178</t>
  </si>
  <si>
    <t>4178 - Staatl. Berufsfachschule für Sozialpflege Oberviechtach</t>
  </si>
  <si>
    <t>4180</t>
  </si>
  <si>
    <t>4180 - Berufsfachschule für Krankenpflege am Klinikum St. Marien Amberg</t>
  </si>
  <si>
    <t>4181</t>
  </si>
  <si>
    <t>4181 - Berufsfachschule für Kinderkrankenpflege am Klinikum St. Marien Amberg</t>
  </si>
  <si>
    <t>4182</t>
  </si>
  <si>
    <t>4182 - Priv. Fachakademie für Sozialpädagogik der Döpfer Schulen gGmbH Schwandorf</t>
  </si>
  <si>
    <t>4183</t>
  </si>
  <si>
    <t>4183 - Berufsfachschule für Krankenpflege am Klinikum Neumarkt i.d.Opf.</t>
  </si>
  <si>
    <t>4184</t>
  </si>
  <si>
    <t>4184 - Berufsfachschule für Krankenpflege des Bezirks Oberpfalz am Bezirksklinikum Regensburg</t>
  </si>
  <si>
    <t>4185</t>
  </si>
  <si>
    <t>4185 - Staatl. Fachschule für Umweltschutztechnik und regenerative Energien Waldmünchen</t>
  </si>
  <si>
    <t>4186</t>
  </si>
  <si>
    <t>Berufsfachschule für Pflege d. KU Kliniken d.Lkr.Amberg-Sulzbach in Sulzbach-R.</t>
  </si>
  <si>
    <t>4186 - Berufsfachschule für Pflege d. KU Kliniken d.Lkr.Amberg-Sulzbach in Sulzbach-R.</t>
  </si>
  <si>
    <t>4187</t>
  </si>
  <si>
    <t>4187 - Berufsfachschule für Krankenpflege Regensburg am Krankenhaus St. Josef d. Diözesan-Caritasverbandes</t>
  </si>
  <si>
    <t>4188</t>
  </si>
  <si>
    <t>4188 - Berufsfachschule für Krankenpflege Regensburg am Krankenhaus der Barmherzigen Brüder</t>
  </si>
  <si>
    <t>4189</t>
  </si>
  <si>
    <t>4189 - Berufsfachschule für Kinderkrankenpflege am Krankenhaus der Barmherzigen Brüder Regensburg</t>
  </si>
  <si>
    <t>4190</t>
  </si>
  <si>
    <t>4190 - Priv. Berufsfachschule für Krankenpflegehilfe der Barmherzige Brüder gGmbH Regensburg</t>
  </si>
  <si>
    <t>4191</t>
  </si>
  <si>
    <t>Priv. Berufsfachschule für Krankenpflege der Sana Kliniken des Landkreises Cham gGmbH in Roding</t>
  </si>
  <si>
    <t>4191 - Priv. Berufsfachschule für Krankenpflege der Sana Kliniken des Landkreises Cham gGmbH in Roding</t>
  </si>
  <si>
    <t>4192</t>
  </si>
  <si>
    <t>4192 - Berufsfachschule für Krankenpflege am St.-Barbara-Krankenhaus Schwandorf</t>
  </si>
  <si>
    <t>4193</t>
  </si>
  <si>
    <t>Priv. Berufsfachschule für Pflege d. Sana Kliniken d. Landkreises Cham GmbH in Roding</t>
  </si>
  <si>
    <t>4193 - Priv. Berufsfachschule für Pflege d. Sana Kliniken d. Landkreises Cham GmbH in Roding</t>
  </si>
  <si>
    <t>4194</t>
  </si>
  <si>
    <t>4194 - Berufsfachschule für Krankenpflege d. Kommunalunt. Krankenhäuser d.Lkr.Amb.-Sulzbach in Sulzbach-R.</t>
  </si>
  <si>
    <t>4196</t>
  </si>
  <si>
    <t>4196 - Kliniken Nordoberpfalz AG Berufsfachschule für Krankenpflege Weiden</t>
  </si>
  <si>
    <t>4197</t>
  </si>
  <si>
    <t>4197 - Priv. Berufsfachschule für Kinderkrankenpflege der Kliniken Nordoberpfalz AG Neustadt a.d. Waldnaab</t>
  </si>
  <si>
    <t>4199</t>
  </si>
  <si>
    <t>4199 - Priv.Techn.Lehranstalt Eckert,Berufsfachsch.f. med -techn.Laboratoriumsass.Regenstauf</t>
  </si>
  <si>
    <t>4202</t>
  </si>
  <si>
    <t>4202 - Priv.Techn.Lehranstalt Eckert gGmbH Berufsfachsch. f.pharm.-techn. Assistenten Regenstauf</t>
  </si>
  <si>
    <t>4208</t>
  </si>
  <si>
    <t>4208 - Dr. Eckert Akademie gGmbH Technikerschule in Regenstauf</t>
  </si>
  <si>
    <t>4213</t>
  </si>
  <si>
    <t>4213 - Berufsfachschule f. Altenpflege des Bayer. Roten Kreuzes in Neustadt a.d.Waldnaab</t>
  </si>
  <si>
    <t>4216</t>
  </si>
  <si>
    <t>Staatliche Wirtschaftsschule Wackersdorf Landkreis Schwandorf</t>
  </si>
  <si>
    <t>4216 - Staatliche Wirtschaftsschule Wackersdorf Landkreis Schwandorf</t>
  </si>
  <si>
    <t>4217</t>
  </si>
  <si>
    <t>4217 - Priv.Techn.Lehranstalt Eckert gGmbH Fachschule für das Hotel- und Gaststättengewerbe in Regenstauf</t>
  </si>
  <si>
    <t>4220</t>
  </si>
  <si>
    <t>4220 - Regens-Wagner-Schule Neumarkt, Staatl.anerk. priv. Fachschule f. Heilerziehungspflege u.-pflegehilfe</t>
  </si>
  <si>
    <t>4222</t>
  </si>
  <si>
    <t>4222 - Staatl. Berufsfachschule für Sozialpflege Regensburg</t>
  </si>
  <si>
    <t>4223</t>
  </si>
  <si>
    <t>Private Berufsfachschule für Pflege d. Barmherzige Brüder gGmbH in Regensburg</t>
  </si>
  <si>
    <t>4223 - Private Berufsfachschule für Pflege d. Barmherzige Brüder gGmbH in Regensburg</t>
  </si>
  <si>
    <t>4224</t>
  </si>
  <si>
    <t>4224 - Priv.Berufsfachschule f.Altenpflegehilfe d.Berufl. Fortbildungszentren der Bayer. Wirtschaft Neumarkt</t>
  </si>
  <si>
    <t>4227</t>
  </si>
  <si>
    <t>4227 - Priv.Berufsfachschule f.Altenpflegehilfe d.Caritas verb.f.d.Diözese Regensb. e.V., Sulzbach-Rosenberg</t>
  </si>
  <si>
    <t>4228</t>
  </si>
  <si>
    <t>4228 - Priv. Berufsfachschule für Altenpflegehilfe des DGB GmbH Regensburg</t>
  </si>
  <si>
    <t>4229</t>
  </si>
  <si>
    <t>Priv. Berufsfachschule für Altenpflege des Berufsbildungszentrums Erbendorf e.V.</t>
  </si>
  <si>
    <t>4229 - Priv. Berufsfachschule für Altenpflege des Berufsbildungszentrums Erbendorf e.V.</t>
  </si>
  <si>
    <t>4230</t>
  </si>
  <si>
    <t>Private Berufsfachschule für Pflege der Döpfer Schulen Regensburg GmbH</t>
  </si>
  <si>
    <t>4230 - Private Berufsfachschule für Pflege der Döpfer Schulen Regensburg GmbH</t>
  </si>
  <si>
    <t>4233</t>
  </si>
  <si>
    <t>Private Berufsfachschule für Pflege der Döpfer Schulen Schwandorf GmbH</t>
  </si>
  <si>
    <t>4233 - Private Berufsfachschule für Pflege der Döpfer Schulen Schwandorf GmbH</t>
  </si>
  <si>
    <t>4234</t>
  </si>
  <si>
    <t>Private Berufsfachschule für Pflege des maxQ im bfw des DGB in Regensburg</t>
  </si>
  <si>
    <t>4234 - Private Berufsfachschule für Pflege des maxQ im bfw des DGB in Regensburg</t>
  </si>
  <si>
    <t>4235</t>
  </si>
  <si>
    <t>Private Berufsfachschule für Pflege der Haus St. Marien gGmbH in Neumarkt i d. Opf.</t>
  </si>
  <si>
    <t>4235 - Private Berufsfachschule für Pflege der Haus St. Marien gGmbH in Neumarkt i d. Opf.</t>
  </si>
  <si>
    <t>4236</t>
  </si>
  <si>
    <t>Private Berufsfachschule für Pflege der ISE gGmbH in Amberg</t>
  </si>
  <si>
    <t>4236 - Private Berufsfachschule für Pflege der ISE gGmbH in Amberg</t>
  </si>
  <si>
    <t>4237</t>
  </si>
  <si>
    <t>Private Berufsfachschule für Pflege der Caritas Regensburg in Sulzbach-Rosenberg</t>
  </si>
  <si>
    <t>4237 - Private Berufsfachschule für Pflege der Caritas Regensburg in Sulzbach-Rosenberg</t>
  </si>
  <si>
    <t>4238</t>
  </si>
  <si>
    <t>4238 - Staatl. Berufsfachschule für Sozialpflege Sulzbach-Rosenberg</t>
  </si>
  <si>
    <t>4239</t>
  </si>
  <si>
    <t>Private Berufsfachschule für Pflege des BBZ Erbendorf e. V. in Erbendorf</t>
  </si>
  <si>
    <t>4239 - Private Berufsfachschule für Pflege des BBZ Erbendorf e. V. in Erbendorf</t>
  </si>
  <si>
    <t>4240</t>
  </si>
  <si>
    <t>Private Berufsfachschule für Pflege der bfz gGmbH in Neumarkt i.d.Opf.</t>
  </si>
  <si>
    <t>4240 - Private Berufsfachschule für Pflege der bfz gGmbH in Neumarkt i.d.Opf.</t>
  </si>
  <si>
    <t>4241</t>
  </si>
  <si>
    <t>Private Berufsfachschule für Pflege der VHS im Landkreis Cham e.V. in Bad Kötzting</t>
  </si>
  <si>
    <t>4241 - Private Berufsfachschule für Pflege der VHS im Landkreis Cham e.V. in Bad Kötzting</t>
  </si>
  <si>
    <t>4242</t>
  </si>
  <si>
    <t>Priv. Berufsfachschule f. Pflege d. BRK Bezirksverbandes Ndb/Opf in Neustadt a.d.Waldnaab</t>
  </si>
  <si>
    <t>4242 - Priv. Berufsfachschule f. Pflege d. BRK Bezirksverbandes Ndb/Opf in Neustadt a.d.Waldnaab</t>
  </si>
  <si>
    <t>4243</t>
  </si>
  <si>
    <t>Priv. Berufsfachschule f. Pflege d. Barmherzige Brüder St. Barbara in Schwandorf</t>
  </si>
  <si>
    <t>4243 - Priv. Berufsfachschule f. Pflege d. Barmherzige Brüder St. Barbara in Schwandorf</t>
  </si>
  <si>
    <t>4244</t>
  </si>
  <si>
    <t>Berufsfachschule für Krankenpflegehilfe d. Kliniken d. LKR Neumarkt i.d.Opf in Neumarkt i.d.O</t>
  </si>
  <si>
    <t>4244 - Berufsfachschule für Krankenpflegehilfe d. Kliniken d. LKR Neumarkt i.d.Opf in Neumarkt i.d.O</t>
  </si>
  <si>
    <t>4444</t>
  </si>
  <si>
    <t>4444 - Priv. Fachakademie für Schauspiel, Regie u.Theaterpädagogik Regensburg</t>
  </si>
  <si>
    <t>4459</t>
  </si>
  <si>
    <t>Priv. Berufsfachschule für Altenpflegehilfe der Döpfer-Schulen Regensburg gGmbH in Regensburg</t>
  </si>
  <si>
    <t>4459 - Priv. Berufsfachschule für Altenpflegehilfe der Döpfer-Schulen Regensburg gGmbH in Regensburg</t>
  </si>
  <si>
    <t>4467</t>
  </si>
  <si>
    <t>4467 - Staatl. Berufsfachschule für Assistenten für Hotel- und Tourismusmanagement Wiesau</t>
  </si>
  <si>
    <t>4469</t>
  </si>
  <si>
    <t>4469 - Staatl. Berufsfachschule für Sozialpflege Neustadt a.d.Waldnaab</t>
  </si>
  <si>
    <t>4478</t>
  </si>
  <si>
    <t>4478 - Priv. Berufsfachschule für Physiotherapie der Döpfer-Schulen GmbH Schwandorf</t>
  </si>
  <si>
    <t>4488</t>
  </si>
  <si>
    <t>Private Fachschule f. Maschinenbau- u. Elektrotechnik Amberg der bayer. Wirtschaft (bfz)</t>
  </si>
  <si>
    <t>4488 - Private Fachschule f. Maschinenbau- u. Elektrotechnik Amberg der bayer. Wirtschaft (bfz)</t>
  </si>
  <si>
    <t>4491</t>
  </si>
  <si>
    <t>4491 - Staatl. Fachschule für Wirtschaftsinformatik Wiesau</t>
  </si>
  <si>
    <t>4500</t>
  </si>
  <si>
    <t>Albert-Schweitzer-Grundschule Amberg</t>
  </si>
  <si>
    <t>4500 - Albert-Schweitzer-Grundschule Amberg</t>
  </si>
  <si>
    <t>4501</t>
  </si>
  <si>
    <t>Barbara-Grundschule Amberg</t>
  </si>
  <si>
    <t>4501 - Barbara-Grundschule Amberg</t>
  </si>
  <si>
    <t>4502</t>
  </si>
  <si>
    <t>Dreifaltigkeits-Grundschule Amberg</t>
  </si>
  <si>
    <t>4502 - Dreifaltigkeits-Grundschule Amberg</t>
  </si>
  <si>
    <t>4503</t>
  </si>
  <si>
    <t>Dreifaltigkeits-Mittelschule Amberg</t>
  </si>
  <si>
    <t>4503 - Dreifaltigkeits-Mittelschule Amberg</t>
  </si>
  <si>
    <t>4504</t>
  </si>
  <si>
    <t>Luitpold-Mittelschule Amberg</t>
  </si>
  <si>
    <t>4504 - Luitpold-Mittelschule Amberg</t>
  </si>
  <si>
    <t>4506</t>
  </si>
  <si>
    <t>Max-Josef-Grundschule Amberg</t>
  </si>
  <si>
    <t>4506 - Max-Josef-Grundschule Amberg</t>
  </si>
  <si>
    <t>4508</t>
  </si>
  <si>
    <t>Erich Kästner Grundschule Postbauer-Heng</t>
  </si>
  <si>
    <t>4508 - Erich Kästner Grundschule Postbauer-Heng</t>
  </si>
  <si>
    <t>4509</t>
  </si>
  <si>
    <t>Grundschule Ammersricht</t>
  </si>
  <si>
    <t>4509 - Grundschule Ammersricht</t>
  </si>
  <si>
    <t>4510</t>
  </si>
  <si>
    <t>Mittelschule Ammersricht</t>
  </si>
  <si>
    <t>4510 - Mittelschule Ammersricht</t>
  </si>
  <si>
    <t>4513</t>
  </si>
  <si>
    <t>Grundschule Hohes Kreuz Regensburg</t>
  </si>
  <si>
    <t>4513 - Grundschule Hohes Kreuz Regensburg</t>
  </si>
  <si>
    <t>4514</t>
  </si>
  <si>
    <t>4514 - Bischof Manfred Müller Mittelschule der Schulstiftung der Diözese Regensburg</t>
  </si>
  <si>
    <t>4516</t>
  </si>
  <si>
    <t>4516 - Private Montessori-Volksschule (Grund- und Hauptschule) Schönthal</t>
  </si>
  <si>
    <t>4517</t>
  </si>
  <si>
    <t>4517 - Private Montessori Grundschule Sulzbürg des Jura Montessori Vereins 2007 e.V.</t>
  </si>
  <si>
    <t>4519</t>
  </si>
  <si>
    <t>Grundschule Ursensollen</t>
  </si>
  <si>
    <t>4519 - Grundschule Ursensollen</t>
  </si>
  <si>
    <t>4520</t>
  </si>
  <si>
    <t>Grundschule Illschwang</t>
  </si>
  <si>
    <t>4520 - Grundschule Illschwang</t>
  </si>
  <si>
    <t>4521</t>
  </si>
  <si>
    <t>4521 - Priv. Volksschule (Grundschule) der Döpfer Schulen gGmbH Schwandorf</t>
  </si>
  <si>
    <t>4522</t>
  </si>
  <si>
    <t>4522 - Priv. Montessori-Grundschule Gemeinsam Leben - Gemeinsam Lernen e.V. Weiden</t>
  </si>
  <si>
    <t>4524</t>
  </si>
  <si>
    <t>Grundschule am Sallerner Berg Regensburg</t>
  </si>
  <si>
    <t>4524 - Grundschule am Sallerner Berg Regensburg</t>
  </si>
  <si>
    <t>4525</t>
  </si>
  <si>
    <t>Grundschule Hahnbach</t>
  </si>
  <si>
    <t>4525 - Grundschule Hahnbach</t>
  </si>
  <si>
    <t>4526</t>
  </si>
  <si>
    <t>Clermont-Ferrand-Mittelschule Regensburg</t>
  </si>
  <si>
    <t>4526 - Clermont-Ferrand-Mittelschule Regensburg</t>
  </si>
  <si>
    <t>4527</t>
  </si>
  <si>
    <t>Grundschule der Vielfalt und Toleranz Regensburg</t>
  </si>
  <si>
    <t>4527 - Grundschule der Vielfalt und Toleranz Regensburg</t>
  </si>
  <si>
    <t>4528</t>
  </si>
  <si>
    <t>Willi-Ulfig-Mittelschule Regensburg</t>
  </si>
  <si>
    <t>4528 - Willi-Ulfig-Mittelschule Regensburg</t>
  </si>
  <si>
    <t>4529</t>
  </si>
  <si>
    <t>Grundschule Keilberg in Regensburg</t>
  </si>
  <si>
    <t>4529 - Grundschule Keilberg in Regensburg</t>
  </si>
  <si>
    <t>4530</t>
  </si>
  <si>
    <t>Konrad-Grundschule Regensburg</t>
  </si>
  <si>
    <t>4530 - Konrad-Grundschule Regensburg</t>
  </si>
  <si>
    <t>4531</t>
  </si>
  <si>
    <t>Konrad-Mittelschule Regensburg</t>
  </si>
  <si>
    <t>4531 - Konrad-Mittelschule Regensburg</t>
  </si>
  <si>
    <t>4532</t>
  </si>
  <si>
    <t>Grundschule Regensburg, Kreuzschule im alten Stadion</t>
  </si>
  <si>
    <t>4532 - Grundschule Regensburg, Kreuzschule im alten Stadion</t>
  </si>
  <si>
    <t>4533</t>
  </si>
  <si>
    <t>Grundschule am Napoleonstein Regensburg</t>
  </si>
  <si>
    <t>4533 - Grundschule am Napoleonstein Regensburg</t>
  </si>
  <si>
    <t>4534</t>
  </si>
  <si>
    <t>Pestalozzi-Grundschule Regensburg</t>
  </si>
  <si>
    <t>4534 - Pestalozzi-Grundschule Regensburg</t>
  </si>
  <si>
    <t>4535</t>
  </si>
  <si>
    <t>Pestalozzi-Mittelschule Regensburg</t>
  </si>
  <si>
    <t>4535 - Pestalozzi-Mittelschule Regensburg</t>
  </si>
  <si>
    <t>4536</t>
  </si>
  <si>
    <t>Grundschule Prüfening Regensburg</t>
  </si>
  <si>
    <t>4536 - Grundschule Prüfening Regensburg</t>
  </si>
  <si>
    <t>4537</t>
  </si>
  <si>
    <t>St.-Nikola-Grundschule Regensburg</t>
  </si>
  <si>
    <t>4537 - St.-Nikola-Grundschule Regensburg</t>
  </si>
  <si>
    <t>4538</t>
  </si>
  <si>
    <t>Grundschule Schwabelweis Regensburg</t>
  </si>
  <si>
    <t>4538 - Grundschule Schwabelweis Regensburg</t>
  </si>
  <si>
    <t>4539</t>
  </si>
  <si>
    <t>4539 - Gerhardinger-Grundschule Stadtamhof-Steinweg in Regensburg</t>
  </si>
  <si>
    <t>4540</t>
  </si>
  <si>
    <t>Von-der-Tann-Grundschule Regensburg</t>
  </si>
  <si>
    <t>4540 - Von-der-Tann-Grundschule Regensburg</t>
  </si>
  <si>
    <t>4542</t>
  </si>
  <si>
    <t>St.-Wolfgang-Grundschule Regensburg</t>
  </si>
  <si>
    <t>4542 - St.-Wolfgang-Grundschule Regensburg</t>
  </si>
  <si>
    <t>4543</t>
  </si>
  <si>
    <t>St.-Wolfgang-Mittelschule Regensburg</t>
  </si>
  <si>
    <t>4543 - St.-Wolfgang-Mittelschule Regensburg</t>
  </si>
  <si>
    <t>4544</t>
  </si>
  <si>
    <t>Grundschule Königswiesen in Regensburg</t>
  </si>
  <si>
    <t>4544 - Grundschule Königswiesen in Regensburg</t>
  </si>
  <si>
    <t>4545</t>
  </si>
  <si>
    <t>Grundschule Hirschau</t>
  </si>
  <si>
    <t>4545 - Grundschule Hirschau</t>
  </si>
  <si>
    <t>4546</t>
  </si>
  <si>
    <t>Grundschule Schnaittenbach</t>
  </si>
  <si>
    <t>4546 - Grundschule Schnaittenbach</t>
  </si>
  <si>
    <t>4547</t>
  </si>
  <si>
    <t>Grundschule Vilseck</t>
  </si>
  <si>
    <t>4547 - Grundschule Vilseck</t>
  </si>
  <si>
    <t>4548</t>
  </si>
  <si>
    <t>Grundschule Freudenberg</t>
  </si>
  <si>
    <t>4548 - Grundschule Freudenberg</t>
  </si>
  <si>
    <t>4549</t>
  </si>
  <si>
    <t>Grundschule Michelsneukirchen</t>
  </si>
  <si>
    <t>4549 - Grundschule Michelsneukirchen</t>
  </si>
  <si>
    <t>4550</t>
  </si>
  <si>
    <t>Grundschule Roding</t>
  </si>
  <si>
    <t>4550 - Grundschule Roding</t>
  </si>
  <si>
    <t>4551</t>
  </si>
  <si>
    <t>Wolfgang-Spießl-Grundschule Stamsried-Pösing</t>
  </si>
  <si>
    <t>4551 - Wolfgang-Spießl-Grundschule Stamsried-Pösing</t>
  </si>
  <si>
    <t>4552</t>
  </si>
  <si>
    <t>Grundschule Wald</t>
  </si>
  <si>
    <t>4552 - Grundschule Wald</t>
  </si>
  <si>
    <t>4553</t>
  </si>
  <si>
    <t>Franz-Xaver-Witt-Grundschule Walderbach</t>
  </si>
  <si>
    <t>4553 - Franz-Xaver-Witt-Grundschule Walderbach</t>
  </si>
  <si>
    <t>4554</t>
  </si>
  <si>
    <t>Grundschule Rötz</t>
  </si>
  <si>
    <t>4554 - Grundschule Rötz</t>
  </si>
  <si>
    <t>4555</t>
  </si>
  <si>
    <t>Grundschule Tiefenbach</t>
  </si>
  <si>
    <t>4555 - Grundschule Tiefenbach</t>
  </si>
  <si>
    <t>4556</t>
  </si>
  <si>
    <t>Grundschule Neukirchen b. Hl. Blut</t>
  </si>
  <si>
    <t>4556 - Grundschule Neukirchen b. Hl. Blut</t>
  </si>
  <si>
    <t>4557</t>
  </si>
  <si>
    <t>Grundschule Hohenwarth-Grafenwiesen</t>
  </si>
  <si>
    <t>4557 - Grundschule Hohenwarth-Grafenwiesen</t>
  </si>
  <si>
    <t>4558</t>
  </si>
  <si>
    <t>Grundschule Lam</t>
  </si>
  <si>
    <t>4558 - Grundschule Lam</t>
  </si>
  <si>
    <t>4559</t>
  </si>
  <si>
    <t>Trautwein-Grundschule Moosbach</t>
  </si>
  <si>
    <t>4559 - Trautwein-Grundschule Moosbach</t>
  </si>
  <si>
    <t>4560</t>
  </si>
  <si>
    <t>Zottbachtal-Grundschule Pleystein</t>
  </si>
  <si>
    <t>4560 - Zottbachtal-Grundschule Pleystein</t>
  </si>
  <si>
    <t>4561</t>
  </si>
  <si>
    <t>Markus-Gottwalt-Grundschule Eschenbach i.d.OPf.</t>
  </si>
  <si>
    <t>4561 - Markus-Gottwalt-Grundschule Eschenbach i.d.OPf.</t>
  </si>
  <si>
    <t>4562</t>
  </si>
  <si>
    <t>Grundschule Grafenwöhr</t>
  </si>
  <si>
    <t>4562 - Grundschule Grafenwöhr</t>
  </si>
  <si>
    <t>4563</t>
  </si>
  <si>
    <t>Grundschule Kirchenthumbach</t>
  </si>
  <si>
    <t>4563 - Grundschule Kirchenthumbach</t>
  </si>
  <si>
    <t>4564</t>
  </si>
  <si>
    <t>Albert-Schweitzer-Grundschule Weiden i.d.OPf.</t>
  </si>
  <si>
    <t>4564 - Albert-Schweitzer-Grundschule Weiden i.d.OPf.</t>
  </si>
  <si>
    <t>4565</t>
  </si>
  <si>
    <t>Clausnitzer-Grundschule Weiden i.d.OPf.</t>
  </si>
  <si>
    <t>4565 - Clausnitzer-Grundschule Weiden i.d.OPf.</t>
  </si>
  <si>
    <t>4566</t>
  </si>
  <si>
    <t>Gerhardinger-Grundschule Weiden i.d.OPf.</t>
  </si>
  <si>
    <t>4566 - Gerhardinger-Grundschule Weiden i.d.OPf.</t>
  </si>
  <si>
    <t>4567</t>
  </si>
  <si>
    <t>Hammerweg-Grundschule Weiden i.d.OPf.</t>
  </si>
  <si>
    <t>4567 - Hammerweg-Grundschule Weiden i.d.OPf.</t>
  </si>
  <si>
    <t>4568</t>
  </si>
  <si>
    <t>Max-Reger-Mittelschule Weiden i.d.OPf.</t>
  </si>
  <si>
    <t>4568 - Max-Reger-Mittelschule Weiden i.d.OPf.</t>
  </si>
  <si>
    <t>4570</t>
  </si>
  <si>
    <t>Pestalozzi-Mittelschule Weiden i.d.OPf.</t>
  </si>
  <si>
    <t>4570 - Pestalozzi-Mittelschule Weiden i.d.OPf.</t>
  </si>
  <si>
    <t>4571</t>
  </si>
  <si>
    <t>Rehbühl-Grundschule Weiden i.d.OPf.</t>
  </si>
  <si>
    <t>4571 - Rehbühl-Grundschule Weiden i.d.OPf.</t>
  </si>
  <si>
    <t>4573</t>
  </si>
  <si>
    <t>Hans-Schelter-Grundschule Weiden i.d.OPf.</t>
  </si>
  <si>
    <t>4573 - Hans-Schelter-Grundschule Weiden i.d.OPf.</t>
  </si>
  <si>
    <t>4574</t>
  </si>
  <si>
    <t>Grundschule Am Rauhen Kulm Speinshart</t>
  </si>
  <si>
    <t>4574 - Grundschule Am Rauhen Kulm Speinshart</t>
  </si>
  <si>
    <t>4575</t>
  </si>
  <si>
    <t>Grundschule Pressath</t>
  </si>
  <si>
    <t>4575 - Grundschule Pressath</t>
  </si>
  <si>
    <t>4576</t>
  </si>
  <si>
    <t>Grundschule Floß</t>
  </si>
  <si>
    <t>4576 - Grundschule Floß</t>
  </si>
  <si>
    <t>4577</t>
  </si>
  <si>
    <t>Grundschule Windischeschenbach</t>
  </si>
  <si>
    <t>4577 - Grundschule Windischeschenbach</t>
  </si>
  <si>
    <t>4578</t>
  </si>
  <si>
    <t>Grundschule Erbendorf</t>
  </si>
  <si>
    <t>4578 - Grundschule Erbendorf</t>
  </si>
  <si>
    <t>4579</t>
  </si>
  <si>
    <t>Schwarzachtal-Grundschule Berg b.Neumarkt i.d.OPf</t>
  </si>
  <si>
    <t>4579 - Schwarzachtal-Grundschule Berg b.Neumarkt i.d.OPf</t>
  </si>
  <si>
    <t>4580</t>
  </si>
  <si>
    <t>Grundschule Lauterhofen</t>
  </si>
  <si>
    <t>4580 - Grundschule Lauterhofen</t>
  </si>
  <si>
    <t>4581</t>
  </si>
  <si>
    <t>Grundschule Pilsach</t>
  </si>
  <si>
    <t>4581 - Grundschule Pilsach</t>
  </si>
  <si>
    <t>4583</t>
  </si>
  <si>
    <t>Grundschule Deining</t>
  </si>
  <si>
    <t>4583 - Grundschule Deining</t>
  </si>
  <si>
    <t>4584</t>
  </si>
  <si>
    <t>Grundschule Ammerthal</t>
  </si>
  <si>
    <t>4584 - Grundschule Ammerthal</t>
  </si>
  <si>
    <t>4585</t>
  </si>
  <si>
    <t>Dr.-Heinrich-Stromer-Grundschule Auerbach i.d.OPf.</t>
  </si>
  <si>
    <t>4585 - Dr.-Heinrich-Stromer-Grundschule Auerbach i.d.OPf.</t>
  </si>
  <si>
    <t>4586</t>
  </si>
  <si>
    <t>Mittelschule Auerbach i.d.OPf.</t>
  </si>
  <si>
    <t>4586 - Mittelschule Auerbach i.d.OPf.</t>
  </si>
  <si>
    <t>4587</t>
  </si>
  <si>
    <t>Grundschule Berching</t>
  </si>
  <si>
    <t>4587 - Grundschule Berching</t>
  </si>
  <si>
    <t>4588</t>
  </si>
  <si>
    <t>Grundschule Ebermannsdorf</t>
  </si>
  <si>
    <t>4588 - Grundschule Ebermannsdorf</t>
  </si>
  <si>
    <t>4589</t>
  </si>
  <si>
    <t>Sebastian-Kneipp-Grundschule Edelsfeld</t>
  </si>
  <si>
    <t>4589 - Sebastian-Kneipp-Grundschule Edelsfeld</t>
  </si>
  <si>
    <t>4590</t>
  </si>
  <si>
    <t>Mittelschule Ensdorf</t>
  </si>
  <si>
    <t>4590 - Mittelschule Ensdorf</t>
  </si>
  <si>
    <t>4591</t>
  </si>
  <si>
    <t>Josef-Voit-Grundschule Freihung</t>
  </si>
  <si>
    <t>4591 - Josef-Voit-Grundschule Freihung</t>
  </si>
  <si>
    <t>4592</t>
  </si>
  <si>
    <t>Grundschule Seubersdorf i.d.OPf.</t>
  </si>
  <si>
    <t>4592 - Grundschule Seubersdorf i.d.OPf.</t>
  </si>
  <si>
    <t>4593</t>
  </si>
  <si>
    <t>Grundschule Velburg</t>
  </si>
  <si>
    <t>4593 - Grundschule Velburg</t>
  </si>
  <si>
    <t>4594</t>
  </si>
  <si>
    <t>Mittelschule Freudenberg</t>
  </si>
  <si>
    <t>4594 - Mittelschule Freudenberg</t>
  </si>
  <si>
    <t>4596</t>
  </si>
  <si>
    <t>Mittelschule Hahnbach</t>
  </si>
  <si>
    <t>4596 - Mittelschule Hahnbach</t>
  </si>
  <si>
    <t>4597</t>
  </si>
  <si>
    <t>Mittelschule Hirschau</t>
  </si>
  <si>
    <t>4597 - Mittelschule Hirschau</t>
  </si>
  <si>
    <t>4598</t>
  </si>
  <si>
    <t>Grundschule Ehenfeld in Hirschau</t>
  </si>
  <si>
    <t>4598 - Grundschule Ehenfeld in Hirschau</t>
  </si>
  <si>
    <t>4599</t>
  </si>
  <si>
    <t>Grundschule Breitenbrunn</t>
  </si>
  <si>
    <t>4599 - Grundschule Breitenbrunn</t>
  </si>
  <si>
    <t>4600</t>
  </si>
  <si>
    <t>Lauterachtal-Grundschule Hohenburg</t>
  </si>
  <si>
    <t>4600 - Lauterachtal-Grundschule Hohenburg</t>
  </si>
  <si>
    <t>4603</t>
  </si>
  <si>
    <t>Seyfried-Schweppermann-Grundschule Kastl</t>
  </si>
  <si>
    <t>4603 - Seyfried-Schweppermann-Grundschule Kastl</t>
  </si>
  <si>
    <t>4604</t>
  </si>
  <si>
    <t>Gottfried-Kölwel-Grundschule Beratzhausen</t>
  </si>
  <si>
    <t>4604 - Gottfried-Kölwel-Grundschule Beratzhausen</t>
  </si>
  <si>
    <t>4605</t>
  </si>
  <si>
    <t>Grundschule Königstein</t>
  </si>
  <si>
    <t>4605 - Grundschule Königstein</t>
  </si>
  <si>
    <t>4606</t>
  </si>
  <si>
    <t>Grundschule Kümmersbruck</t>
  </si>
  <si>
    <t>4606 - Grundschule Kümmersbruck</t>
  </si>
  <si>
    <t>4607</t>
  </si>
  <si>
    <t>Mittelschule Kümmersbruck</t>
  </si>
  <si>
    <t>4607 - Mittelschule Kümmersbruck</t>
  </si>
  <si>
    <t>4608</t>
  </si>
  <si>
    <t>Grundschule Neukirchen-Etzelwang</t>
  </si>
  <si>
    <t>4608 - Grundschule Neukirchen-Etzelwang</t>
  </si>
  <si>
    <t>4609</t>
  </si>
  <si>
    <t>Grundschule Poppenricht</t>
  </si>
  <si>
    <t>4609 - Grundschule Poppenricht</t>
  </si>
  <si>
    <t>4610</t>
  </si>
  <si>
    <t>Grundschule Rieden</t>
  </si>
  <si>
    <t>4610 - Grundschule Rieden</t>
  </si>
  <si>
    <t>4611</t>
  </si>
  <si>
    <t>Erasmus-Grasser-Grundschule Schmidmühlen</t>
  </si>
  <si>
    <t>4611 - Erasmus-Grasser-Grundschule Schmidmühlen</t>
  </si>
  <si>
    <t>4612</t>
  </si>
  <si>
    <t>Mittelschule Schnaittenbach</t>
  </si>
  <si>
    <t>4612 - Mittelschule Schnaittenbach</t>
  </si>
  <si>
    <t>4613</t>
  </si>
  <si>
    <t>Grundschule Dietfurt a.d.Altmühl</t>
  </si>
  <si>
    <t>4613 - Grundschule Dietfurt a.d.Altmühl</t>
  </si>
  <si>
    <t>4614</t>
  </si>
  <si>
    <t>Pestalozzi-Grundschule Sulzbach-Rosenberg</t>
  </si>
  <si>
    <t>4614 - Pestalozzi-Grundschule Sulzbach-Rosenberg</t>
  </si>
  <si>
    <t>4615</t>
  </si>
  <si>
    <t>Grundschule Berngau</t>
  </si>
  <si>
    <t>4615 - Grundschule Berngau</t>
  </si>
  <si>
    <t>4617</t>
  </si>
  <si>
    <t>Martini-Grundschule Freystadt</t>
  </si>
  <si>
    <t>4617 - Martini-Grundschule Freystadt</t>
  </si>
  <si>
    <t>4618</t>
  </si>
  <si>
    <t>Jahn-Grundschule Sulzbach-Rosenberg</t>
  </si>
  <si>
    <t>4618 - Jahn-Grundschule Sulzbach-Rosenberg</t>
  </si>
  <si>
    <t>4619</t>
  </si>
  <si>
    <t>Mittelschule Ursensollen</t>
  </si>
  <si>
    <t>4619 - Mittelschule Ursensollen</t>
  </si>
  <si>
    <t>4620</t>
  </si>
  <si>
    <t>Grundschule Mühlhausen</t>
  </si>
  <si>
    <t>4620 - Grundschule Mühlhausen</t>
  </si>
  <si>
    <t>4621</t>
  </si>
  <si>
    <t>Bischof Manfred Müller Grundschule der Schulstiftung der Diözese Regensburg</t>
  </si>
  <si>
    <t>4621 - Bischof Manfred Müller Grundschule der Schulstiftung der Diözese Regensburg</t>
  </si>
  <si>
    <t>4622</t>
  </si>
  <si>
    <t>Mittelschule Vilseck</t>
  </si>
  <si>
    <t>4622 - Mittelschule Vilseck</t>
  </si>
  <si>
    <t>4623</t>
  </si>
  <si>
    <t>Grundschule Alteglofsheim-Köfering</t>
  </si>
  <si>
    <t>4623 - Grundschule Alteglofsheim-Köfering</t>
  </si>
  <si>
    <t>4625</t>
  </si>
  <si>
    <t>Krötensee-Mittelschule Sulzbach-Rosenberg</t>
  </si>
  <si>
    <t>4625 - Krötensee-Mittelschule Sulzbach-Rosenberg</t>
  </si>
  <si>
    <t>4626</t>
  </si>
  <si>
    <t>Placidus-Heinrich-Grundschule Schierling</t>
  </si>
  <si>
    <t>4626 - Placidus-Heinrich-Grundschule Schierling</t>
  </si>
  <si>
    <t>4627</t>
  </si>
  <si>
    <t>Grundschule am Mönchsberg Hemau</t>
  </si>
  <si>
    <t>4627 - Grundschule am Mönchsberg Hemau</t>
  </si>
  <si>
    <t>4628</t>
  </si>
  <si>
    <t>Grundschule Laaber</t>
  </si>
  <si>
    <t>4628 - Grundschule Laaber</t>
  </si>
  <si>
    <t>4629</t>
  </si>
  <si>
    <t>Grundschule Wörth - Wiesent</t>
  </si>
  <si>
    <t>4629 - Grundschule Wörth - Wiesent</t>
  </si>
  <si>
    <t>4630</t>
  </si>
  <si>
    <t>Grundschule Arnschwang</t>
  </si>
  <si>
    <t>4630 - Grundschule Arnschwang</t>
  </si>
  <si>
    <t>4631</t>
  </si>
  <si>
    <t>Grundschule Falkenstein</t>
  </si>
  <si>
    <t>4631 - Grundschule Falkenstein</t>
  </si>
  <si>
    <t>4633</t>
  </si>
  <si>
    <t>Grundschule Cham</t>
  </si>
  <si>
    <t>4633 - Grundschule Cham</t>
  </si>
  <si>
    <t>4634</t>
  </si>
  <si>
    <t>4634 - Montessori-Volksschule Sünching (Grundschule) der Montessori-Fördergemeinsch. Sünching u. Umgeb.e.V.</t>
  </si>
  <si>
    <t>4635</t>
  </si>
  <si>
    <t>Lorenz-Gradl-Grundschule Untertraubenbach</t>
  </si>
  <si>
    <t>4635 - Lorenz-Gradl-Grundschule Untertraubenbach</t>
  </si>
  <si>
    <t>4636</t>
  </si>
  <si>
    <t>Grundschule Chamerau</t>
  </si>
  <si>
    <t>4636 - Grundschule Chamerau</t>
  </si>
  <si>
    <t>4637</t>
  </si>
  <si>
    <t>Grundschule Chammünster</t>
  </si>
  <si>
    <t>4637 - Grundschule Chammünster</t>
  </si>
  <si>
    <t>4638</t>
  </si>
  <si>
    <t>Chambtal-Grundschule Weiding</t>
  </si>
  <si>
    <t>4638 - Chambtal-Grundschule Weiding</t>
  </si>
  <si>
    <t>4639</t>
  </si>
  <si>
    <t>Waldschmidt-Grundschule Eschlkam</t>
  </si>
  <si>
    <t>4639 - Waldschmidt-Grundschule Eschlkam</t>
  </si>
  <si>
    <t>4640</t>
  </si>
  <si>
    <t>Mittelschule Falkenstein</t>
  </si>
  <si>
    <t>4640 - Mittelschule Falkenstein</t>
  </si>
  <si>
    <t>4641</t>
  </si>
  <si>
    <t>Grundschule Furth i.Wald</t>
  </si>
  <si>
    <t>4641 - Grundschule Furth i.Wald</t>
  </si>
  <si>
    <t>4642</t>
  </si>
  <si>
    <t>Mittelschule Furth i.Wald</t>
  </si>
  <si>
    <t>4642 - Mittelschule Furth i.Wald</t>
  </si>
  <si>
    <t>4643</t>
  </si>
  <si>
    <t>Grundschule Geigant</t>
  </si>
  <si>
    <t>4643 - Grundschule Geigant</t>
  </si>
  <si>
    <t>4644</t>
  </si>
  <si>
    <t>Johann-Baptist-Laßleben-Grundschule Kallmünz</t>
  </si>
  <si>
    <t>4644 - Johann-Baptist-Laßleben-Grundschule Kallmünz</t>
  </si>
  <si>
    <t>4645</t>
  </si>
  <si>
    <t>Grundschule Lappersdorf</t>
  </si>
  <si>
    <t>4645 - Grundschule Lappersdorf</t>
  </si>
  <si>
    <t>4646</t>
  </si>
  <si>
    <t>Grundschule Arrach</t>
  </si>
  <si>
    <t>4646 - Grundschule Arrach</t>
  </si>
  <si>
    <t>4648</t>
  </si>
  <si>
    <t>Grundschule Bad Kötzting</t>
  </si>
  <si>
    <t>4648 - Grundschule Bad Kötzting</t>
  </si>
  <si>
    <t>4649</t>
  </si>
  <si>
    <t>Karl-Peter-Obermaier-Mittelschule Bad Kötzting</t>
  </si>
  <si>
    <t>4649 - Karl-Peter-Obermaier-Mittelschule Bad Kötzting</t>
  </si>
  <si>
    <t>4650</t>
  </si>
  <si>
    <t>Telemann-Grundschule Teublitz</t>
  </si>
  <si>
    <t>4650 - Telemann-Grundschule Teublitz</t>
  </si>
  <si>
    <t>4651</t>
  </si>
  <si>
    <t>Mittelschule Lam</t>
  </si>
  <si>
    <t>4651 - Mittelschule Lam</t>
  </si>
  <si>
    <t>4653</t>
  </si>
  <si>
    <t>Grundschule Miltach</t>
  </si>
  <si>
    <t>4653 - Grundschule Miltach</t>
  </si>
  <si>
    <t>4654</t>
  </si>
  <si>
    <t>Mittelschule Neukirchen b. Hl. Blut</t>
  </si>
  <si>
    <t>4654 - Mittelschule Neukirchen b. Hl. Blut</t>
  </si>
  <si>
    <t>4655</t>
  </si>
  <si>
    <t>Grundschule Pemfling</t>
  </si>
  <si>
    <t>4655 - Grundschule Pemfling</t>
  </si>
  <si>
    <t>4657</t>
  </si>
  <si>
    <t>4657 - Grundschule Rettenbach</t>
  </si>
  <si>
    <t>4658</t>
  </si>
  <si>
    <t>Hohenbogen-Grundschule Rimbach</t>
  </si>
  <si>
    <t>4658 - Hohenbogen-Grundschule Rimbach</t>
  </si>
  <si>
    <t>4659</t>
  </si>
  <si>
    <t>Mittelschule Roding</t>
  </si>
  <si>
    <t>4659 - Mittelschule Roding</t>
  </si>
  <si>
    <t>4660</t>
  </si>
  <si>
    <t>Doktor-Eisenbarth-Grundschule Oberviechtach</t>
  </si>
  <si>
    <t>4660 - Doktor-Eisenbarth-Grundschule Oberviechtach</t>
  </si>
  <si>
    <t>4661</t>
  </si>
  <si>
    <t>Grundschule Mitterdorf</t>
  </si>
  <si>
    <t>4661 - Grundschule Mitterdorf</t>
  </si>
  <si>
    <t>4662</t>
  </si>
  <si>
    <t>Grundschule am Schlossberg Regenstauf</t>
  </si>
  <si>
    <t>4662 - Grundschule am Schlossberg Regenstauf</t>
  </si>
  <si>
    <t>4664</t>
  </si>
  <si>
    <t>Grundschule Zeitlarn</t>
  </si>
  <si>
    <t>4664 - Grundschule Zeitlarn</t>
  </si>
  <si>
    <t>4665</t>
  </si>
  <si>
    <t>Wolfram-von-Eschenbach-Grundschule Runding</t>
  </si>
  <si>
    <t>4665 - Wolfram-von-Eschenbach-Grundschule Runding</t>
  </si>
  <si>
    <t>4666</t>
  </si>
  <si>
    <t>Grundschule Schönthal</t>
  </si>
  <si>
    <t>4666 - Grundschule Schönthal</t>
  </si>
  <si>
    <t>4669</t>
  </si>
  <si>
    <t>Grundschule Schorndorf</t>
  </si>
  <si>
    <t>4669 - Grundschule Schorndorf</t>
  </si>
  <si>
    <t>4670</t>
  </si>
  <si>
    <t>Leonhard-Stettner-Grundschule Wilting</t>
  </si>
  <si>
    <t>4670 - Leonhard-Stettner-Grundschule Wilting</t>
  </si>
  <si>
    <t>4671</t>
  </si>
  <si>
    <t>Grundschule Zell</t>
  </si>
  <si>
    <t>4671 - Grundschule Zell</t>
  </si>
  <si>
    <t>4672</t>
  </si>
  <si>
    <t>Grundschule Waffenbrunn-Willmering</t>
  </si>
  <si>
    <t>4672 - Grundschule Waffenbrunn-Willmering</t>
  </si>
  <si>
    <t>4673</t>
  </si>
  <si>
    <t>Mittelschule Wald</t>
  </si>
  <si>
    <t>4673 - Mittelschule Wald</t>
  </si>
  <si>
    <t>4674</t>
  </si>
  <si>
    <t>Franz-Xaver-Witt-Mittelschule Walderbach</t>
  </si>
  <si>
    <t>4674 - Franz-Xaver-Witt-Mittelschule Walderbach</t>
  </si>
  <si>
    <t>4675</t>
  </si>
  <si>
    <t>Grundschule Waldmünchen</t>
  </si>
  <si>
    <t>4675 - Grundschule Waldmünchen</t>
  </si>
  <si>
    <t>4676</t>
  </si>
  <si>
    <t>Grundschule Windischbergerdorf</t>
  </si>
  <si>
    <t>4676 - Grundschule Windischbergerdorf</t>
  </si>
  <si>
    <t>4677</t>
  </si>
  <si>
    <t>Johann-Brunner-Mittelschule Cham</t>
  </si>
  <si>
    <t>4677 - Johann-Brunner-Mittelschule Cham</t>
  </si>
  <si>
    <t>4678</t>
  </si>
  <si>
    <t>Grundschule Lohberg</t>
  </si>
  <si>
    <t>4678 - Grundschule Lohberg</t>
  </si>
  <si>
    <t>4679</t>
  </si>
  <si>
    <t>Schwarzachtal-Mittelschule Waldmünchen</t>
  </si>
  <si>
    <t>4679 - Schwarzachtal-Mittelschule Waldmünchen</t>
  </si>
  <si>
    <t>4680</t>
  </si>
  <si>
    <t>Fichtelnaabtal-Grundschule Ebnath-Neusorg</t>
  </si>
  <si>
    <t>4680 - Fichtelnaabtal-Grundschule Ebnath-Neusorg</t>
  </si>
  <si>
    <t>4681</t>
  </si>
  <si>
    <t>Grundschule Kemnath</t>
  </si>
  <si>
    <t>4681 - Grundschule Kemnath</t>
  </si>
  <si>
    <t>4682</t>
  </si>
  <si>
    <t>Jobst-vom-Brandt-Grundschule Waldershof</t>
  </si>
  <si>
    <t>4682 - Jobst-vom-Brandt-Grundschule Waldershof</t>
  </si>
  <si>
    <t>4683</t>
  </si>
  <si>
    <t>Mittelschule Berching</t>
  </si>
  <si>
    <t>4683 - Mittelschule Berching</t>
  </si>
  <si>
    <t>4684</t>
  </si>
  <si>
    <t>Schwarzachtal-Mittelschule Berg b.Neumarkt i.d.OPf</t>
  </si>
  <si>
    <t>4684 - Schwarzachtal-Mittelschule Berg b.Neumarkt i.d.OPf</t>
  </si>
  <si>
    <t>4685</t>
  </si>
  <si>
    <t>Mittelschule Berngau</t>
  </si>
  <si>
    <t>4685 - Mittelschule Berngau</t>
  </si>
  <si>
    <t>4687</t>
  </si>
  <si>
    <t>Grundschule Burggriesbach</t>
  </si>
  <si>
    <t>4687 - Grundschule Burggriesbach</t>
  </si>
  <si>
    <t>4689</t>
  </si>
  <si>
    <t>Mittelschule Deining</t>
  </si>
  <si>
    <t>4689 - Mittelschule Deining</t>
  </si>
  <si>
    <t>4690</t>
  </si>
  <si>
    <t>Mittelschule Dietfurt a.d.Altmühl</t>
  </si>
  <si>
    <t>4690 - Mittelschule Dietfurt a.d.Altmühl</t>
  </si>
  <si>
    <t>4691</t>
  </si>
  <si>
    <t>Martini-Mittelschule Freystadt</t>
  </si>
  <si>
    <t>4691 - Martini-Mittelschule Freystadt</t>
  </si>
  <si>
    <t>4692</t>
  </si>
  <si>
    <t>Grundschule Hohenfels</t>
  </si>
  <si>
    <t>4692 - Grundschule Hohenfels</t>
  </si>
  <si>
    <t>4693</t>
  </si>
  <si>
    <t>Grundschule Holnstein</t>
  </si>
  <si>
    <t>4693 - Grundschule Holnstein</t>
  </si>
  <si>
    <t>4695</t>
  </si>
  <si>
    <t>Josef-Faltenbacher-Grundschule Pirk</t>
  </si>
  <si>
    <t>4695 - Josef-Faltenbacher-Grundschule Pirk</t>
  </si>
  <si>
    <t>4696</t>
  </si>
  <si>
    <t>Mittelschule Lauterhofen</t>
  </si>
  <si>
    <t>4696 - Mittelschule Lauterhofen</t>
  </si>
  <si>
    <t>4697</t>
  </si>
  <si>
    <t>4697 - Mittelschule an der Woffenbacher Straße Neumarkt i.d.OPf.</t>
  </si>
  <si>
    <t>4698</t>
  </si>
  <si>
    <t>Grundschule Lupburg</t>
  </si>
  <si>
    <t>4698 - Grundschule Lupburg</t>
  </si>
  <si>
    <t>4699</t>
  </si>
  <si>
    <t>Mittelschule Mühlhausen</t>
  </si>
  <si>
    <t>4699 - Mittelschule Mühlhausen</t>
  </si>
  <si>
    <t>4700</t>
  </si>
  <si>
    <t>Grundschule an der Bräugasse Neumarkt i.d.OPf</t>
  </si>
  <si>
    <t>4700 - Grundschule an der Bräugasse Neumarkt i.d.OPf</t>
  </si>
  <si>
    <t>4701</t>
  </si>
  <si>
    <t>Grundschule in der Hasenheide Neumarkt i.d.OPf</t>
  </si>
  <si>
    <t>4701 - Grundschule in der Hasenheide Neumarkt i.d.OPf</t>
  </si>
  <si>
    <t>4702</t>
  </si>
  <si>
    <t>Theo-Betz-Grundschule Neumarkt i.d.OPf</t>
  </si>
  <si>
    <t>4702 - Theo-Betz-Grundschule Neumarkt i.d.OPf</t>
  </si>
  <si>
    <t>4704</t>
  </si>
  <si>
    <t>Grundschule Holzheim</t>
  </si>
  <si>
    <t>4704 - Grundschule Holzheim</t>
  </si>
  <si>
    <t>4705</t>
  </si>
  <si>
    <t>Grundschule Neumarkt i.d.OPf - Wolfstein</t>
  </si>
  <si>
    <t>4705 - Grundschule Neumarkt i.d.OPf - Wolfstein</t>
  </si>
  <si>
    <t>4706</t>
  </si>
  <si>
    <t>Grundschule Pölling</t>
  </si>
  <si>
    <t>4706 - Grundschule Pölling</t>
  </si>
  <si>
    <t>4707</t>
  </si>
  <si>
    <t>Grundschule Woffenbach</t>
  </si>
  <si>
    <t>4707 - Grundschule Woffenbach</t>
  </si>
  <si>
    <t>4708</t>
  </si>
  <si>
    <t>4708 - Mittelschule an der Weinberger Straße Neumarkt i.d.OPf.</t>
  </si>
  <si>
    <t>4709</t>
  </si>
  <si>
    <t>Grundschule Parsberg</t>
  </si>
  <si>
    <t>4709 - Grundschule Parsberg</t>
  </si>
  <si>
    <t>4710</t>
  </si>
  <si>
    <t>Mittelschule Parsberg</t>
  </si>
  <si>
    <t>4710 - Mittelschule Parsberg</t>
  </si>
  <si>
    <t>4711</t>
  </si>
  <si>
    <t>Montessori Grundschule Regensburg von montessori regensburg e.V.</t>
  </si>
  <si>
    <t>4711 - Montessori Grundschule Regensburg von montessori regensburg e.V.</t>
  </si>
  <si>
    <t>4713</t>
  </si>
  <si>
    <t>Montessori Mittelschule Regensburg von montessori regensburg e.V.</t>
  </si>
  <si>
    <t>4713 - Montessori Mittelschule Regensburg von montessori regensburg e.V.</t>
  </si>
  <si>
    <t>4714</t>
  </si>
  <si>
    <t>4714 - Der Regenbogen Priv. Montessori-Volksschule Amberg (Grund- und Hauptschule)</t>
  </si>
  <si>
    <t>4715</t>
  </si>
  <si>
    <t>Erich Kästner Mittelschule Postbauer-Heng</t>
  </si>
  <si>
    <t>4715 - Erich Kästner Mittelschule Postbauer-Heng</t>
  </si>
  <si>
    <t>4716</t>
  </si>
  <si>
    <t>Grundschule Pyrbaum</t>
  </si>
  <si>
    <t>4716 - Grundschule Pyrbaum</t>
  </si>
  <si>
    <t>4717</t>
  </si>
  <si>
    <t>Grundschule Sengenthal</t>
  </si>
  <si>
    <t>4717 - Grundschule Sengenthal</t>
  </si>
  <si>
    <t>4718</t>
  </si>
  <si>
    <t>Mittelschule Seubersdorf i.d.OPf.</t>
  </si>
  <si>
    <t>4718 - Mittelschule Seubersdorf i.d.OPf.</t>
  </si>
  <si>
    <t>4719</t>
  </si>
  <si>
    <t>Chunradus-Grundschule Sindlbach</t>
  </si>
  <si>
    <t>4719 - Chunradus-Grundschule Sindlbach</t>
  </si>
  <si>
    <t>4720</t>
  </si>
  <si>
    <t>4720 - Freie katholische Volksschule (Grundschulstufe) d.Trägervereins Haus St.Marien, Neumarkt(OPf)</t>
  </si>
  <si>
    <t>4721</t>
  </si>
  <si>
    <t>Mittelschule Velburg</t>
  </si>
  <si>
    <t>4721 - Mittelschule Velburg</t>
  </si>
  <si>
    <t>4722</t>
  </si>
  <si>
    <t>Grundschule Weiherhammer</t>
  </si>
  <si>
    <t>4722 - Grundschule Weiherhammer</t>
  </si>
  <si>
    <t>4724</t>
  </si>
  <si>
    <t>Grundschule Nabburg</t>
  </si>
  <si>
    <t>4724 - Grundschule Nabburg</t>
  </si>
  <si>
    <t>4725</t>
  </si>
  <si>
    <t>Grundschule Wernberg-Köblitz</t>
  </si>
  <si>
    <t>4725 - Grundschule Wernberg-Köblitz</t>
  </si>
  <si>
    <t>4726</t>
  </si>
  <si>
    <t>Mittelschule Altenstadt a.d.Waldnaab</t>
  </si>
  <si>
    <t>4726 - Mittelschule Altenstadt a.d.Waldnaab</t>
  </si>
  <si>
    <t>4727</t>
  </si>
  <si>
    <t>Grundschule Altenstadt a.d.Waldnaab</t>
  </si>
  <si>
    <t>4727 - Grundschule Altenstadt a.d.Waldnaab</t>
  </si>
  <si>
    <t>4728</t>
  </si>
  <si>
    <t>Grundschule Bechtsrieth</t>
  </si>
  <si>
    <t>4728 - Grundschule Bechtsrieth</t>
  </si>
  <si>
    <t>4729</t>
  </si>
  <si>
    <t>Markus-Gottwalt-Mittelschule Eschenbach i.d.OPf.</t>
  </si>
  <si>
    <t>4729 - Markus-Gottwalt-Mittelschule Eschenbach i.d.OPf.</t>
  </si>
  <si>
    <t>4730</t>
  </si>
  <si>
    <t>Grundschule Eslarn</t>
  </si>
  <si>
    <t>4730 - Grundschule Eslarn</t>
  </si>
  <si>
    <t>4731</t>
  </si>
  <si>
    <t>Ludwig-Meier-Grundschule Etzenricht</t>
  </si>
  <si>
    <t>4731 - Ludwig-Meier-Grundschule Etzenricht</t>
  </si>
  <si>
    <t>4732</t>
  </si>
  <si>
    <t>Mittelschule Floß</t>
  </si>
  <si>
    <t>4732 - Mittelschule Floß</t>
  </si>
  <si>
    <t>4733</t>
  </si>
  <si>
    <t>Grundschule Flossenbürg</t>
  </si>
  <si>
    <t>4733 - Grundschule Flossenbürg</t>
  </si>
  <si>
    <t>4736</t>
  </si>
  <si>
    <t>Mittelschule Grafenwöhr</t>
  </si>
  <si>
    <t>4736 - Mittelschule Grafenwöhr</t>
  </si>
  <si>
    <t>4738</t>
  </si>
  <si>
    <t>Grundschule Schwarzenfeld</t>
  </si>
  <si>
    <t>4738 - Grundschule Schwarzenfeld</t>
  </si>
  <si>
    <t>4739</t>
  </si>
  <si>
    <t>Mittelschule Kirchenthumbach</t>
  </si>
  <si>
    <t>4739 - Mittelschule Kirchenthumbach</t>
  </si>
  <si>
    <t>4740</t>
  </si>
  <si>
    <t>Grundschule Leuchtenberg</t>
  </si>
  <si>
    <t>4740 - Grundschule Leuchtenberg</t>
  </si>
  <si>
    <t>4741</t>
  </si>
  <si>
    <t>Grundschule Luhe-Wildenau</t>
  </si>
  <si>
    <t>4741 - Grundschule Luhe-Wildenau</t>
  </si>
  <si>
    <t>4742</t>
  </si>
  <si>
    <t>Grundschule Mantel</t>
  </si>
  <si>
    <t>4742 - Grundschule Mantel</t>
  </si>
  <si>
    <t>4744</t>
  </si>
  <si>
    <t>Grundschule Neustadt a.d.Waldnaab</t>
  </si>
  <si>
    <t>4744 - Grundschule Neustadt a.d.Waldnaab</t>
  </si>
  <si>
    <t>4745</t>
  </si>
  <si>
    <t>Mittelschule Neustadt a.d.Waldnaab</t>
  </si>
  <si>
    <t>4745 - Mittelschule Neustadt a.d.Waldnaab</t>
  </si>
  <si>
    <t>4747</t>
  </si>
  <si>
    <t>Grundschule Parkstein</t>
  </si>
  <si>
    <t>4747 - Grundschule Parkstein</t>
  </si>
  <si>
    <t>4748</t>
  </si>
  <si>
    <t>Josef-Faltenbacher-Mittelschule Pirk</t>
  </si>
  <si>
    <t>4748 - Josef-Faltenbacher-Mittelschule Pirk</t>
  </si>
  <si>
    <t>4749</t>
  </si>
  <si>
    <t>Zottbachtal-Mittelschule Pleystein</t>
  </si>
  <si>
    <t>4749 - Zottbachtal-Mittelschule Pleystein</t>
  </si>
  <si>
    <t>4750</t>
  </si>
  <si>
    <t>Mittelschule Pressath</t>
  </si>
  <si>
    <t>4750 - Mittelschule Pressath</t>
  </si>
  <si>
    <t>4751</t>
  </si>
  <si>
    <t>Grundschule Püchersreuth</t>
  </si>
  <si>
    <t>4751 - Grundschule Püchersreuth</t>
  </si>
  <si>
    <t>4752</t>
  </si>
  <si>
    <t>Hans-Sauer-Grundschule Weiden i.d.OPf.</t>
  </si>
  <si>
    <t>4752 - Hans-Sauer-Grundschule Weiden i.d.OPf.</t>
  </si>
  <si>
    <t>4753</t>
  </si>
  <si>
    <t>Grundschule Schirmitz</t>
  </si>
  <si>
    <t>4753 - Grundschule Schirmitz</t>
  </si>
  <si>
    <t>4754</t>
  </si>
  <si>
    <t>Grundschule Oberbibrach</t>
  </si>
  <si>
    <t>4754 - Grundschule Oberbibrach</t>
  </si>
  <si>
    <t>4755</t>
  </si>
  <si>
    <t>Grundschule Tännesberg</t>
  </si>
  <si>
    <t>4755 - Grundschule Tännesberg</t>
  </si>
  <si>
    <t>4756</t>
  </si>
  <si>
    <t>Grundschule Vohenstrauß</t>
  </si>
  <si>
    <t>4756 - Grundschule Vohenstrauß</t>
  </si>
  <si>
    <t>4757</t>
  </si>
  <si>
    <t>Grundschule Waidhaus</t>
  </si>
  <si>
    <t>4757 - Grundschule Waidhaus</t>
  </si>
  <si>
    <t>4758</t>
  </si>
  <si>
    <t>Wolfgang-Caspar-Printz-Grundschule Waldthurn</t>
  </si>
  <si>
    <t>4758 - Wolfgang-Caspar-Printz-Grundschule Waldthurn</t>
  </si>
  <si>
    <t>4759</t>
  </si>
  <si>
    <t>Mittelschule Weiherhammer</t>
  </si>
  <si>
    <t>4759 - Mittelschule Weiherhammer</t>
  </si>
  <si>
    <t>4760</t>
  </si>
  <si>
    <t>Mittelschule Windischeschenbach</t>
  </si>
  <si>
    <t>4760 - Mittelschule Windischeschenbach</t>
  </si>
  <si>
    <t>4761</t>
  </si>
  <si>
    <t>Pfalzgraf-Friedrich-Mittelschule Vohenstrauß</t>
  </si>
  <si>
    <t>4761 - Pfalzgraf-Friedrich-Mittelschule Vohenstrauß</t>
  </si>
  <si>
    <t>4762</t>
  </si>
  <si>
    <t>Landgraf-Ulrich-Grundschule Pfreimd</t>
  </si>
  <si>
    <t>4762 - Landgraf-Ulrich-Grundschule Pfreimd</t>
  </si>
  <si>
    <t>4763</t>
  </si>
  <si>
    <t>Grundschule Bruck i.d.OPf.</t>
  </si>
  <si>
    <t>4763 - Grundschule Bruck i.d.OPf.</t>
  </si>
  <si>
    <t>4764</t>
  </si>
  <si>
    <t>Grundschule Nittenau</t>
  </si>
  <si>
    <t>4764 - Grundschule Nittenau</t>
  </si>
  <si>
    <t>4765</t>
  </si>
  <si>
    <t>Grundschule Wackersdorf</t>
  </si>
  <si>
    <t>4765 - Grundschule Wackersdorf</t>
  </si>
  <si>
    <t>4766</t>
  </si>
  <si>
    <t>Mittelschule Alteglofsheim</t>
  </si>
  <si>
    <t>4766 - Mittelschule Alteglofsheim</t>
  </si>
  <si>
    <t>4767</t>
  </si>
  <si>
    <t>Grundschule Altenthann</t>
  </si>
  <si>
    <t>4767 - Grundschule Altenthann</t>
  </si>
  <si>
    <t>4768</t>
  </si>
  <si>
    <t>Josef-Hofmann-Grundschule Neutraubling</t>
  </si>
  <si>
    <t>4768 - Josef-Hofmann-Grundschule Neutraubling</t>
  </si>
  <si>
    <t>4769</t>
  </si>
  <si>
    <t>Mittelschule Neutraubling</t>
  </si>
  <si>
    <t>4769 - Mittelschule Neutraubling</t>
  </si>
  <si>
    <t>4770</t>
  </si>
  <si>
    <t>Grundschule Aufhausen-Pfakofen</t>
  </si>
  <si>
    <t>4770 - Grundschule Aufhausen-Pfakofen</t>
  </si>
  <si>
    <t>4771</t>
  </si>
  <si>
    <t>Grundschule Bach a.d.Donau</t>
  </si>
  <si>
    <t>4771 - Grundschule Bach a.d.Donau</t>
  </si>
  <si>
    <t>4772</t>
  </si>
  <si>
    <t>Johann-Michael-Sailer-Grundschule Barbing</t>
  </si>
  <si>
    <t>4772 - Johann-Michael-Sailer-Grundschule Barbing</t>
  </si>
  <si>
    <t>4774</t>
  </si>
  <si>
    <t>Grundschule Bernhardswald</t>
  </si>
  <si>
    <t>4774 - Grundschule Bernhardswald</t>
  </si>
  <si>
    <t>4775</t>
  </si>
  <si>
    <t>Kreuzberg-Grundschule Schwandorf</t>
  </si>
  <si>
    <t>4775 - Kreuzberg-Grundschule Schwandorf</t>
  </si>
  <si>
    <t>4776</t>
  </si>
  <si>
    <t>Grundschule Brennberg</t>
  </si>
  <si>
    <t>4776 - Grundschule Brennberg</t>
  </si>
  <si>
    <t>4777</t>
  </si>
  <si>
    <t>Otto-Schwerdt-Mittelschule Regensburg</t>
  </si>
  <si>
    <t>4777 - Otto-Schwerdt-Mittelschule Regensburg</t>
  </si>
  <si>
    <t>4778</t>
  </si>
  <si>
    <t>Grundschule Burgweinting Regensburg</t>
  </si>
  <si>
    <t>4778 - Grundschule Burgweinting Regensburg</t>
  </si>
  <si>
    <t>4779</t>
  </si>
  <si>
    <t>Grundschule Deuerling</t>
  </si>
  <si>
    <t>4779 - Grundschule Deuerling</t>
  </si>
  <si>
    <t>4780</t>
  </si>
  <si>
    <t>Grundschule Diesenbach</t>
  </si>
  <si>
    <t>4780 - Grundschule Diesenbach</t>
  </si>
  <si>
    <t>4784</t>
  </si>
  <si>
    <t>Grundschule Großberg</t>
  </si>
  <si>
    <t>4784 - Grundschule Großberg</t>
  </si>
  <si>
    <t>4785</t>
  </si>
  <si>
    <t>Grundschule Irlbach</t>
  </si>
  <si>
    <t>4785 - Grundschule Irlbach</t>
  </si>
  <si>
    <t>4786</t>
  </si>
  <si>
    <t>Grundschule Hagelstadt</t>
  </si>
  <si>
    <t>4786 - Grundschule Hagelstadt</t>
  </si>
  <si>
    <t>4787</t>
  </si>
  <si>
    <t>Grundschule Hainsacker</t>
  </si>
  <si>
    <t>4787 - Grundschule Hainsacker</t>
  </si>
  <si>
    <t>4788</t>
  </si>
  <si>
    <t>Mittelschule am Mönchsberg Hemau</t>
  </si>
  <si>
    <t>4788 - Mittelschule am Mönchsberg Hemau</t>
  </si>
  <si>
    <t>4790</t>
  </si>
  <si>
    <t>Johann-Baptist-Laßleben-Mittelschule Kallmünz</t>
  </si>
  <si>
    <t>4790 - Johann-Baptist-Laßleben-Mittelschule Kallmünz</t>
  </si>
  <si>
    <t>4791</t>
  </si>
  <si>
    <t>SIS Swiss International School Regensburg - Priv. Grundschule der SIS International School gGmbH</t>
  </si>
  <si>
    <t>4791 - SIS Swiss International School Regensburg - Priv. Grundschule der SIS International School gGmbH</t>
  </si>
  <si>
    <t>4793</t>
  </si>
  <si>
    <t>Mittelschule Laaber</t>
  </si>
  <si>
    <t>4793 - Mittelschule Laaber</t>
  </si>
  <si>
    <t>4794</t>
  </si>
  <si>
    <t>Mittelschule Lappersdorf</t>
  </si>
  <si>
    <t>4794 - Mittelschule Lappersdorf</t>
  </si>
  <si>
    <t>4795</t>
  </si>
  <si>
    <t>Grundschule Mintraching</t>
  </si>
  <si>
    <t>4795 - Grundschule Mintraching</t>
  </si>
  <si>
    <t>4796</t>
  </si>
  <si>
    <t>Grundschule Nittendorf</t>
  </si>
  <si>
    <t>4796 - Grundschule Nittendorf</t>
  </si>
  <si>
    <t>4797</t>
  </si>
  <si>
    <t>Grundschule Donaustauf</t>
  </si>
  <si>
    <t>4797 - Grundschule Donaustauf</t>
  </si>
  <si>
    <t>4798</t>
  </si>
  <si>
    <t>Mittelschule Undorf</t>
  </si>
  <si>
    <t>4798 - Mittelschule Undorf</t>
  </si>
  <si>
    <t>4799</t>
  </si>
  <si>
    <t>4799 - Private Grundschule der Regensburger Domspatzen in Regensburg</t>
  </si>
  <si>
    <t>4801</t>
  </si>
  <si>
    <t>Hermann-Zierer-Grundschule Obertraubling</t>
  </si>
  <si>
    <t>4801 - Hermann-Zierer-Grundschule Obertraubling</t>
  </si>
  <si>
    <t>4802</t>
  </si>
  <si>
    <t>Grundschule Pettendorf-Pielenhofen</t>
  </si>
  <si>
    <t>4802 - Grundschule Pettendorf-Pielenhofen</t>
  </si>
  <si>
    <t>4803</t>
  </si>
  <si>
    <t>Grundschule Pfatter</t>
  </si>
  <si>
    <t>4803 - Grundschule Pfatter</t>
  </si>
  <si>
    <t>4804</t>
  </si>
  <si>
    <t>Grundschule Ramspau Die Schule im Grünen</t>
  </si>
  <si>
    <t>4804 - Grundschule Ramspau Die Schule im Grünen</t>
  </si>
  <si>
    <t>4805</t>
  </si>
  <si>
    <t>Mittelschule am Schlossberg Regenstauf</t>
  </si>
  <si>
    <t>4805 - Mittelschule am Schlossberg Regenstauf</t>
  </si>
  <si>
    <t>4807</t>
  </si>
  <si>
    <t>Grundschule Wenzenbach</t>
  </si>
  <si>
    <t>4807 - Grundschule Wenzenbach</t>
  </si>
  <si>
    <t>4808</t>
  </si>
  <si>
    <t>Placidus-Heinrich-Mittelschule Schierling</t>
  </si>
  <si>
    <t>4808 - Placidus-Heinrich-Mittelschule Schierling</t>
  </si>
  <si>
    <t>4809</t>
  </si>
  <si>
    <t>Grundschule Sinzing</t>
  </si>
  <si>
    <t>4809 - Grundschule Sinzing</t>
  </si>
  <si>
    <t>4810</t>
  </si>
  <si>
    <t>Grundschule Steinsberg-Eitlbrunn</t>
  </si>
  <si>
    <t>4810 - Grundschule Steinsberg-Eitlbrunn</t>
  </si>
  <si>
    <t>4811</t>
  </si>
  <si>
    <t>Grundschule Sünching</t>
  </si>
  <si>
    <t>4811 - Grundschule Sünching</t>
  </si>
  <si>
    <t>4812</t>
  </si>
  <si>
    <t>Grundschule Tegernheim</t>
  </si>
  <si>
    <t>4812 - Grundschule Tegernheim</t>
  </si>
  <si>
    <t>4813</t>
  </si>
  <si>
    <t>Grundschule Thalmassing</t>
  </si>
  <si>
    <t>4813 - Grundschule Thalmassing</t>
  </si>
  <si>
    <t>4814</t>
  </si>
  <si>
    <t>Mittelschule Wenzenbach</t>
  </si>
  <si>
    <t>4814 - Mittelschule Wenzenbach</t>
  </si>
  <si>
    <t>4816</t>
  </si>
  <si>
    <t>Mittelschule Wörth a. d. Donau</t>
  </si>
  <si>
    <t>4816 - Mittelschule Wörth a. d. Donau</t>
  </si>
  <si>
    <t>4817</t>
  </si>
  <si>
    <t>Grundschule Wolfsegg</t>
  </si>
  <si>
    <t>4817 - Grundschule Wolfsegg</t>
  </si>
  <si>
    <t>4819</t>
  </si>
  <si>
    <t>Montessori-Grundschule Bayerwald in Grafenwiesen</t>
  </si>
  <si>
    <t>4819 - Montessori-Grundschule Bayerwald in Grafenwiesen</t>
  </si>
  <si>
    <t>4824</t>
  </si>
  <si>
    <t>Grundschule Altendorf</t>
  </si>
  <si>
    <t>4824 - Grundschule Altendorf</t>
  </si>
  <si>
    <t>4826</t>
  </si>
  <si>
    <t>Grundschule Bodenwöhr</t>
  </si>
  <si>
    <t>4826 - Grundschule Bodenwöhr</t>
  </si>
  <si>
    <t>4827</t>
  </si>
  <si>
    <t>Mittelschule Bruck i.d.OPf.</t>
  </si>
  <si>
    <t>4827 - Mittelschule Bruck i.d.OPf.</t>
  </si>
  <si>
    <t>4828</t>
  </si>
  <si>
    <t>Hans-Scholl-Grundschule Burglengenfeld</t>
  </si>
  <si>
    <t>4828 - Hans-Scholl-Grundschule Burglengenfeld</t>
  </si>
  <si>
    <t>4829</t>
  </si>
  <si>
    <t>Sophie-Scholl-Mittelschule Burglengenfeld</t>
  </si>
  <si>
    <t>4829 - Sophie-Scholl-Mittelschule Burglengenfeld</t>
  </si>
  <si>
    <t>4830</t>
  </si>
  <si>
    <t>Mittelschule Dachelhofen</t>
  </si>
  <si>
    <t>4830 - Mittelschule Dachelhofen</t>
  </si>
  <si>
    <t>4832</t>
  </si>
  <si>
    <t>Grundschule Dieterskirchen</t>
  </si>
  <si>
    <t>4832 - Grundschule Dieterskirchen</t>
  </si>
  <si>
    <t>4833</t>
  </si>
  <si>
    <t>Grundschule Fensterbach</t>
  </si>
  <si>
    <t>4833 - Grundschule Fensterbach</t>
  </si>
  <si>
    <t>4834</t>
  </si>
  <si>
    <t>Grundschule Fischbach</t>
  </si>
  <si>
    <t>4834 - Grundschule Fischbach</t>
  </si>
  <si>
    <t>4835</t>
  </si>
  <si>
    <t>Grundschule Guteneck</t>
  </si>
  <si>
    <t>4835 - Grundschule Guteneck</t>
  </si>
  <si>
    <t>4837</t>
  </si>
  <si>
    <t>Grundschule Klardorf</t>
  </si>
  <si>
    <t>4837 - Grundschule Klardorf</t>
  </si>
  <si>
    <t>4838</t>
  </si>
  <si>
    <t>Maximilian-Grundschule Maxhütte-Haidhof</t>
  </si>
  <si>
    <t>4838 - Maximilian-Grundschule Maxhütte-Haidhof</t>
  </si>
  <si>
    <t>4840</t>
  </si>
  <si>
    <t>Mittelschule Nabburg</t>
  </si>
  <si>
    <t>4840 - Mittelschule Nabburg</t>
  </si>
  <si>
    <t>4841</t>
  </si>
  <si>
    <t>Grundschule Neukirchen-Balbini</t>
  </si>
  <si>
    <t>4841 - Grundschule Neukirchen-Balbini</t>
  </si>
  <si>
    <t>4842</t>
  </si>
  <si>
    <t>Grundschule Neunburg vorm Wald</t>
  </si>
  <si>
    <t>4842 - Grundschule Neunburg vorm Wald</t>
  </si>
  <si>
    <t>4843</t>
  </si>
  <si>
    <t>Mittelschule Neunburg vorm Wald</t>
  </si>
  <si>
    <t>4843 - Mittelschule Neunburg vorm Wald</t>
  </si>
  <si>
    <t>4844</t>
  </si>
  <si>
    <t>Grundschule Niedermurach</t>
  </si>
  <si>
    <t>4844 - Grundschule Niedermurach</t>
  </si>
  <si>
    <t>4845</t>
  </si>
  <si>
    <t>Mittelschule Nittenau</t>
  </si>
  <si>
    <t>4845 - Mittelschule Nittenau</t>
  </si>
  <si>
    <t>4847</t>
  </si>
  <si>
    <t>Doktor-Eisenbarth-Mittelschule Oberviechtach</t>
  </si>
  <si>
    <t>4847 - Doktor-Eisenbarth-Mittelschule Oberviechtach</t>
  </si>
  <si>
    <t>4849</t>
  </si>
  <si>
    <t>Landgraf-Ulrich-Mittelschule Pfreimd</t>
  </si>
  <si>
    <t>4849 - Landgraf-Ulrich-Mittelschule Pfreimd</t>
  </si>
  <si>
    <t>4851</t>
  </si>
  <si>
    <t>Mittelschule Schmidgaden</t>
  </si>
  <si>
    <t>4851 - Mittelschule Schmidgaden</t>
  </si>
  <si>
    <t>4852</t>
  </si>
  <si>
    <t>Grundschule Rottendorf</t>
  </si>
  <si>
    <t>4852 - Grundschule Rottendorf</t>
  </si>
  <si>
    <t>4853</t>
  </si>
  <si>
    <t>Grundschule Schönsee</t>
  </si>
  <si>
    <t>4853 - Grundschule Schönsee</t>
  </si>
  <si>
    <t>4854</t>
  </si>
  <si>
    <t>Gerhardinger-Grundschule Schwandorf</t>
  </si>
  <si>
    <t>4854 - Gerhardinger-Grundschule Schwandorf</t>
  </si>
  <si>
    <t>4856</t>
  </si>
  <si>
    <t>Kreuzberg-Mittelschule Schwandorf</t>
  </si>
  <si>
    <t>4856 - Kreuzberg-Mittelschule Schwandorf</t>
  </si>
  <si>
    <t>4857</t>
  </si>
  <si>
    <t>Linden-Grundschule Schwandorf</t>
  </si>
  <si>
    <t>4857 - Linden-Grundschule Schwandorf</t>
  </si>
  <si>
    <t>4858</t>
  </si>
  <si>
    <t>Grundschule Schwandorf-Ettmannsdorf</t>
  </si>
  <si>
    <t>4858 - Grundschule Schwandorf-Ettmannsdorf</t>
  </si>
  <si>
    <t>4859</t>
  </si>
  <si>
    <t>Grundschule Schwandorf-Fronberg</t>
  </si>
  <si>
    <t>4859 - Grundschule Schwandorf-Fronberg</t>
  </si>
  <si>
    <t>4860</t>
  </si>
  <si>
    <t>Mittelschule Schwarzenfeld</t>
  </si>
  <si>
    <t>4860 - Mittelschule Schwarzenfeld</t>
  </si>
  <si>
    <t>4861</t>
  </si>
  <si>
    <t>Dr.-von-Ringseis-Grundschule Schwarzhofen</t>
  </si>
  <si>
    <t>4861 - Dr.-von-Ringseis-Grundschule Schwarzhofen</t>
  </si>
  <si>
    <t>4862</t>
  </si>
  <si>
    <t>Grundschule Steinberg am See</t>
  </si>
  <si>
    <t>4862 - Grundschule Steinberg am See</t>
  </si>
  <si>
    <t>4864</t>
  </si>
  <si>
    <t>Telemann-Mittelschule Teublitz</t>
  </si>
  <si>
    <t>4864 - Telemann-Mittelschule Teublitz</t>
  </si>
  <si>
    <t>4866</t>
  </si>
  <si>
    <t>Grundschule Teunz</t>
  </si>
  <si>
    <t>4866 - Grundschule Teunz</t>
  </si>
  <si>
    <t>4868</t>
  </si>
  <si>
    <t>Grundschule Trausnitz</t>
  </si>
  <si>
    <t>4868 - Grundschule Trausnitz</t>
  </si>
  <si>
    <t>4869</t>
  </si>
  <si>
    <t>Mittelschule Wackersdorf</t>
  </si>
  <si>
    <t>4869 - Mittelschule Wackersdorf</t>
  </si>
  <si>
    <t>4872</t>
  </si>
  <si>
    <t>4872 - Thomas-Aquinus-Rott-Grundschule Winklarn-Thanstein</t>
  </si>
  <si>
    <t>4874</t>
  </si>
  <si>
    <t>Mittelschule Maxhütte-Haidhof</t>
  </si>
  <si>
    <t>4874 - Mittelschule Maxhütte-Haidhof</t>
  </si>
  <si>
    <t>4878</t>
  </si>
  <si>
    <t>Grundschule Bärnau</t>
  </si>
  <si>
    <t>4878 - Grundschule Bärnau</t>
  </si>
  <si>
    <t>4879</t>
  </si>
  <si>
    <t>Fichtelnaabtal-Mittelschule Ebnath-Neusorg</t>
  </si>
  <si>
    <t>4879 - Fichtelnaabtal-Mittelschule Ebnath-Neusorg</t>
  </si>
  <si>
    <t>4880</t>
  </si>
  <si>
    <t>Mittelschule Erbendorf</t>
  </si>
  <si>
    <t>4880 - Mittelschule Erbendorf</t>
  </si>
  <si>
    <t>4881</t>
  </si>
  <si>
    <t>Grundschule Falkenberg</t>
  </si>
  <si>
    <t>4881 - Grundschule Falkenberg</t>
  </si>
  <si>
    <t>4882</t>
  </si>
  <si>
    <t>Grundschule Friedenfels</t>
  </si>
  <si>
    <t>4882 - Grundschule Friedenfels</t>
  </si>
  <si>
    <t>4884</t>
  </si>
  <si>
    <t>Grundschule Mähring</t>
  </si>
  <si>
    <t>4884 - Grundschule Mähring</t>
  </si>
  <si>
    <t>4885</t>
  </si>
  <si>
    <t>Grundschule Immenreuth</t>
  </si>
  <si>
    <t>4885 - Grundschule Immenreuth</t>
  </si>
  <si>
    <t>4887</t>
  </si>
  <si>
    <t>Mittelschule Kemnath</t>
  </si>
  <si>
    <t>4887 - Mittelschule Kemnath</t>
  </si>
  <si>
    <t>4888</t>
  </si>
  <si>
    <t>Grundschule Konnersreuth</t>
  </si>
  <si>
    <t>4888 - Grundschule Konnersreuth</t>
  </si>
  <si>
    <t>4889</t>
  </si>
  <si>
    <t>Grundschule Krummennaab</t>
  </si>
  <si>
    <t>4889 - Grundschule Krummennaab</t>
  </si>
  <si>
    <t>4890</t>
  </si>
  <si>
    <t>Grundschule Kulmain</t>
  </si>
  <si>
    <t>4890 - Grundschule Kulmain</t>
  </si>
  <si>
    <t>4892</t>
  </si>
  <si>
    <t>Theobald-Schrems-Grundschule Mitterteich</t>
  </si>
  <si>
    <t>4892 - Theobald-Schrems-Grundschule Mitterteich</t>
  </si>
  <si>
    <t>4893</t>
  </si>
  <si>
    <t>Otto-Wels-Mittelschule Mitterteich</t>
  </si>
  <si>
    <t>4893 - Otto-Wels-Mittelschule Mitterteich</t>
  </si>
  <si>
    <t>4894</t>
  </si>
  <si>
    <t>Grundschule Neualbenreuth</t>
  </si>
  <si>
    <t>4894 - Grundschule Neualbenreuth</t>
  </si>
  <si>
    <t>4897</t>
  </si>
  <si>
    <t>Grundschule Pechbrunn</t>
  </si>
  <si>
    <t>4897 - Grundschule Pechbrunn</t>
  </si>
  <si>
    <t>4898</t>
  </si>
  <si>
    <t>Grundschule Plößberg</t>
  </si>
  <si>
    <t>4898 - Grundschule Plößberg</t>
  </si>
  <si>
    <t>4903</t>
  </si>
  <si>
    <t>Marien-Grundschule Tirschenreuth</t>
  </si>
  <si>
    <t>4903 - Marien-Grundschule Tirschenreuth</t>
  </si>
  <si>
    <t>4904</t>
  </si>
  <si>
    <t>4904 - Johann-Andreas-Schmeller- Mittelschule Tirschenreuth</t>
  </si>
  <si>
    <t>4907</t>
  </si>
  <si>
    <t>Markgraf-Diepold-Grundschule Waldsassen</t>
  </si>
  <si>
    <t>4907 - Markgraf-Diepold-Grundschule Waldsassen</t>
  </si>
  <si>
    <t>4908</t>
  </si>
  <si>
    <t>Mittelschule Waldsassen</t>
  </si>
  <si>
    <t>4908 - Mittelschule Waldsassen</t>
  </si>
  <si>
    <t>4909</t>
  </si>
  <si>
    <t>Grundschule Wiesau</t>
  </si>
  <si>
    <t>4909 - Grundschule Wiesau</t>
  </si>
  <si>
    <t>4910</t>
  </si>
  <si>
    <t>Mittelschule Wiesau</t>
  </si>
  <si>
    <t>4910 - Mittelschule Wiesau</t>
  </si>
  <si>
    <t>5000</t>
  </si>
  <si>
    <t>5000 - Von Lerchenfeld-Schule Bamberg, Priv.Förderzentrum Förderschwerpunkt Hören d.Kath. Bildungszentrums</t>
  </si>
  <si>
    <t>5001</t>
  </si>
  <si>
    <t>5001 - Regens-Wagner-Schule, Priv. Förderzentrum, Förderschwerpunkt geist. Entwicklung Burgkunstadt</t>
  </si>
  <si>
    <t>5002</t>
  </si>
  <si>
    <t>5002 - Schule am Hofgarten, Priv. Förderzentrum, Förderschwerp. körp. u. motor. Entwicklung Coburg</t>
  </si>
  <si>
    <t>5003</t>
  </si>
  <si>
    <t>5003 - Priv. Förderzentrum, Förderschwerpunkt emot.u.soz. Entwickl. in Fassoldshof</t>
  </si>
  <si>
    <t>5004</t>
  </si>
  <si>
    <t>5004 - Schule am Martinsberg Priv. Sonderpädagogisches Förderzentrum in Naila</t>
  </si>
  <si>
    <t>5005</t>
  </si>
  <si>
    <t>5005 - Dr. Kurt-Blaser-Schule, Priv. Förderzentrum, Förderschwerpunkt geistige Entwicklung in Bayreuth</t>
  </si>
  <si>
    <t>5009</t>
  </si>
  <si>
    <t>5009 - Priv. Förderzentrum, Förderschwerpunkt geistige Entwicklung in Marktredwitz</t>
  </si>
  <si>
    <t>5010</t>
  </si>
  <si>
    <t>5010 - Schule am Lindenbühl, Priv. Förderzentrum, Förderschwerpunkt geistige Entwicklung in Hof</t>
  </si>
  <si>
    <t>5011</t>
  </si>
  <si>
    <t>Staatl. Berufsschule I Bamberg</t>
  </si>
  <si>
    <t>5011 - Staatl. Berufsschule I Bamberg</t>
  </si>
  <si>
    <t>5012</t>
  </si>
  <si>
    <t>Staatl. Berufsschule I Bayreuth</t>
  </si>
  <si>
    <t>5012 - Staatl. Berufsschule I Bayreuth</t>
  </si>
  <si>
    <t>5013</t>
  </si>
  <si>
    <t>5013 - Freiherr-von-Rast-Schule Staatl. Berufsschule I Coburg</t>
  </si>
  <si>
    <t>5014</t>
  </si>
  <si>
    <t>Staatl. Berufsschule Forchheim</t>
  </si>
  <si>
    <t>5014 - Staatl. Berufsschule Forchheim</t>
  </si>
  <si>
    <t>5015</t>
  </si>
  <si>
    <t>Staatl. Berufsschule III Bamberg</t>
  </si>
  <si>
    <t>5015 - Staatl. Berufsschule III Bamberg</t>
  </si>
  <si>
    <t>5016</t>
  </si>
  <si>
    <t>5016 - Johann-Vießmann-Schule Staatl. Berufsschule Hof - Stadt und Land</t>
  </si>
  <si>
    <t>5017</t>
  </si>
  <si>
    <t>Lorenz-Kaim-Schule, Staatl. Berufsschule Kronach</t>
  </si>
  <si>
    <t>5017 - Lorenz-Kaim-Schule, Staatl. Berufsschule Kronach</t>
  </si>
  <si>
    <t>5018</t>
  </si>
  <si>
    <t>Hans-Wilsdorf-Schule Staatl. Berufsschule Kulmbach</t>
  </si>
  <si>
    <t>5018 - Hans-Wilsdorf-Schule Staatl. Berufsschule Kulmbach</t>
  </si>
  <si>
    <t>5019</t>
  </si>
  <si>
    <t>Staatl. Berufsschule Lichtenfels</t>
  </si>
  <si>
    <t>5019 - Staatl. Berufsschule Lichtenfels</t>
  </si>
  <si>
    <t>5020</t>
  </si>
  <si>
    <t>5020 - Staatl. Berufsfachschule für Ernährung und Versorgung Kronach</t>
  </si>
  <si>
    <t>5021</t>
  </si>
  <si>
    <t>Staatl. Berufsschule II Bamberg</t>
  </si>
  <si>
    <t>5021 - Staatl. Berufsschule II Bamberg</t>
  </si>
  <si>
    <t>5023</t>
  </si>
  <si>
    <t>Staatl. Berufsschule Pegnitz</t>
  </si>
  <si>
    <t>5023 - Staatl. Berufsschule Pegnitz</t>
  </si>
  <si>
    <t>5024</t>
  </si>
  <si>
    <t>5024 - Berufsfachschule für Krankenpflege der Bamberger Akad. f.Gesundheitsberufe gemeinn. GmbH in Bamberg</t>
  </si>
  <si>
    <t>5026</t>
  </si>
  <si>
    <t>Staatl. Berufsschule Marktredwitz - Wunsiedel</t>
  </si>
  <si>
    <t>5026 - Staatl. Berufsschule Marktredwitz - Wunsiedel</t>
  </si>
  <si>
    <t>5028</t>
  </si>
  <si>
    <t>Staatl. Berufsschule II Bayreuth</t>
  </si>
  <si>
    <t>5028 - Staatl. Berufsschule II Bayreuth</t>
  </si>
  <si>
    <t>5029</t>
  </si>
  <si>
    <t>Fachschule für Heilerziehungspflege Himmelkron der Diakoneo KdöR</t>
  </si>
  <si>
    <t>5029 - Fachschule für Heilerziehungspflege Himmelkron der Diakoneo KdöR</t>
  </si>
  <si>
    <t>5030</t>
  </si>
  <si>
    <t>5030 - Staatliche Fachschule (Technikerschule) für Maschinenbautechnik Coburg</t>
  </si>
  <si>
    <t>5031</t>
  </si>
  <si>
    <t>Staatl. Berufsschule III Bayreuth</t>
  </si>
  <si>
    <t>5031 - Staatl. Berufsschule III Bayreuth</t>
  </si>
  <si>
    <t>5033</t>
  </si>
  <si>
    <t>5033 - Berufsfachschule f. Diätassistenten Bayreuth d. gemeinn. Ges. für soziale Dienste - DAA - mbH</t>
  </si>
  <si>
    <t>5034</t>
  </si>
  <si>
    <t>5034 - Berufsfachschule für Hebammen der Bamb. Akademie für Gesundheitsberufe gemeinn. GmbH in Bamberg</t>
  </si>
  <si>
    <t>5035</t>
  </si>
  <si>
    <t>5035 - Staatl. Berufsfachschule für technische Assistenten für Informatik Lichtenfels</t>
  </si>
  <si>
    <t>5036</t>
  </si>
  <si>
    <t>5036 - Staatliche Fachschule (Technikerschule) für Fahrzeugtechnik und Elektromobilität Bayreuth</t>
  </si>
  <si>
    <t>5038</t>
  </si>
  <si>
    <t>5038 - Berufsfachschule f.Altenpflege Bayreuth d.Berufl. Fortbildungszentren d.Bayer.Wirtschaft (bfz) gGmbH</t>
  </si>
  <si>
    <t>5039</t>
  </si>
  <si>
    <t>Berufsfachschule für Krankenpflegehilfe Bayreuth der Klinikum Bayreuth GmbH</t>
  </si>
  <si>
    <t>5039 - Berufsfachschule für Krankenpflegehilfe Bayreuth der Klinikum Bayreuth GmbH</t>
  </si>
  <si>
    <t>5040</t>
  </si>
  <si>
    <t>5040 - Staatl. Berufsfachschule für Ernährung und Versorgung Bayreuth</t>
  </si>
  <si>
    <t>5042</t>
  </si>
  <si>
    <t>Berufsfachschule für Altenpflege des Bayer. Roten Kreuzes Stadtsteinach</t>
  </si>
  <si>
    <t>5042 - Berufsfachschule für Altenpflege des Bayer. Roten Kreuzes Stadtsteinach</t>
  </si>
  <si>
    <t>5043</t>
  </si>
  <si>
    <t>5043 - Berufsfachschule für Ernährung und Versorgung St.Kunigund in Vierzehnheiligen</t>
  </si>
  <si>
    <t>5044</t>
  </si>
  <si>
    <t>5044 - Berufsfachschule f.Altenpflegehilfe Bayreuth d.Berufl.Fortbildungszentren d.Bayer.Wirtschaft</t>
  </si>
  <si>
    <t>5046</t>
  </si>
  <si>
    <t>5046 - Bonhoeffer-Schule, Priv. Sonderpäd. Förderzentrum in Hof der Diakonie Hochfranken</t>
  </si>
  <si>
    <t>5047</t>
  </si>
  <si>
    <t>Berufsfachschule f.Altenpflegehilfe Stadtsteinach d. Bayer. Roten Kreuzes, Kreisverb. Kulmbach</t>
  </si>
  <si>
    <t>5047 - Berufsfachschule f.Altenpflegehilfe Stadtsteinach d. Bayer. Roten Kreuzes, Kreisverb. Kulmbach</t>
  </si>
  <si>
    <t>5048</t>
  </si>
  <si>
    <t>5048 - Berufsfachschule für Altenpflegehilfe der Caritas-Diakonie Schulträger gGmbH Bamberg</t>
  </si>
  <si>
    <t>5049</t>
  </si>
  <si>
    <t>5049 - Berufsfachschule f.Sozialpflege Forchheim d.Berufl Fortbildungszentren d.Bay.Wirtschaft (bfz)</t>
  </si>
  <si>
    <t>5051</t>
  </si>
  <si>
    <t>5051 - Berufsfachschule für Kinderpflege St.Kunigund in Vierzehnheiligen</t>
  </si>
  <si>
    <t>5052</t>
  </si>
  <si>
    <t>Heinrich-Schaumberger-Schule, Priv. Sonderpäd. Förderzentrum in Coburg</t>
  </si>
  <si>
    <t>5052 - Heinrich-Schaumberger-Schule, Priv. Sonderpäd. Förderzentrum in Coburg</t>
  </si>
  <si>
    <t>5055</t>
  </si>
  <si>
    <t>5055 - Bertold-Scharfenberg-Schule, Priv. Förderzentrum Förderschwerpunkt geistige Entwicklung in Bamberg</t>
  </si>
  <si>
    <t>5056</t>
  </si>
  <si>
    <t>5056 - Staatl. Berufsfachschule für Hotel- und Tourismusmanagement in Kronach</t>
  </si>
  <si>
    <t>5057</t>
  </si>
  <si>
    <t>5057 - Berufsfachschule für Notfallsanitäter des Bayer. Roten Kreuzes - Kreisverband Bayreuth</t>
  </si>
  <si>
    <t>5058</t>
  </si>
  <si>
    <t>5058 - Fachakademie f. Sozialpädagogik Bamberg d. Berufl. Fortbildungszentren d. Bay.Wirtschaft (bfz) gGmbH</t>
  </si>
  <si>
    <t>5059</t>
  </si>
  <si>
    <t>5059 - Pestalozzischule Sonderpädagogisches Förderzentrum Forchheim</t>
  </si>
  <si>
    <t>5060</t>
  </si>
  <si>
    <t>5060 - Berufsfachschule für Ergotherapie der Medau-Schule, priv.gemeinn.Gesellsch.mbH Coburg</t>
  </si>
  <si>
    <t>5061</t>
  </si>
  <si>
    <t>5061 - Don-Bosco-Schule, Priv. Sonderpäd. Förderzentrum Burgebrach-Stappenbach</t>
  </si>
  <si>
    <t>5062</t>
  </si>
  <si>
    <t>5062 - Berufsfachschule für Altenpflegehilfe Coburg der Gemeinn. Gesellsch. f. soziale Dienste - DAA - mbH</t>
  </si>
  <si>
    <t>5064</t>
  </si>
  <si>
    <t>5064 - Pestalozzi-Schule, Priv. sonderpäd. Förderzentrum in Kronach</t>
  </si>
  <si>
    <t>5065</t>
  </si>
  <si>
    <t>5065 - Dietrich-Bonhoeffer-Schule, Priv. Sonderpäd. Förderzentrum Bayreuth mit Außenstelle Weidenberg</t>
  </si>
  <si>
    <t>5066</t>
  </si>
  <si>
    <t>5066 - St. Katharina-Schule, Priv. Sonderpäd.Förderzentr. in Lichtenfels des Diözesan-Caritasverbandes HPZ</t>
  </si>
  <si>
    <t>5067</t>
  </si>
  <si>
    <t>5067 - Erich Kästner-Schule, Priv. Sonderpäd.Förderzentr. in Marktredwitz d.Vereins "Hilfe f.d.lernbeh.Kind"</t>
  </si>
  <si>
    <t>5069</t>
  </si>
  <si>
    <t>5069 - Staatl.Fachschule (Technikerschule) für Mechatroniktechnik Bamberg</t>
  </si>
  <si>
    <t>5070</t>
  </si>
  <si>
    <t>5070 - Berufsfachschule für Krankenpflegehilfe des Bezirks Oberfr. am Bezirkskrankenhaus Bayreuth</t>
  </si>
  <si>
    <t>5071</t>
  </si>
  <si>
    <t>5071 - Dr.-Dittrich-Schule Priv. Sonderpädagogisches Förderzentrum Pegnitz</t>
  </si>
  <si>
    <t>5072</t>
  </si>
  <si>
    <t>Berufsfachschule für Krankenpflegehilfe der Bamberger Akademie für Gesundheitsberufe gGmbH</t>
  </si>
  <si>
    <t>5072 - Berufsfachschule für Krankenpflegehilfe der Bamberger Akademie für Gesundheitsberufe gGmbH</t>
  </si>
  <si>
    <t>5073</t>
  </si>
  <si>
    <t>Staatliche Fachakademie für Sozialpädagogik in Bayreuth</t>
  </si>
  <si>
    <t>5073 - Staatliche Fachakademie für Sozialpädagogik in Bayreuth</t>
  </si>
  <si>
    <t>5074</t>
  </si>
  <si>
    <t>Berufsfachschule für Pflege der Klinikum Forchheim - Fränkische Schweiz gGmbH</t>
  </si>
  <si>
    <t>5074 - Berufsfachschule für Pflege der Klinikum Forchheim - Fränkische Schweiz gGmbH</t>
  </si>
  <si>
    <t>5076</t>
  </si>
  <si>
    <t>5076 - Glockenbergschule, Priv. Sonderpäd. Förderzentrum in Neustadt b.Coburg</t>
  </si>
  <si>
    <t>5077</t>
  </si>
  <si>
    <t>Berufsfachschule für Pflege des Bayerischen Roten Kreuzes Stadtsteinach</t>
  </si>
  <si>
    <t>5077 - Berufsfachschule für Pflege des Bayerischen Roten Kreuzes Stadtsteinach</t>
  </si>
  <si>
    <t>5078</t>
  </si>
  <si>
    <t>Berufsfachschule für Pflege der Klinikum Fichtelgebirge gGmbH in Marktredwitz</t>
  </si>
  <si>
    <t>5078 - Berufsfachschule für Pflege der Klinikum Fichtelgebirge gGmbH in Marktredwitz</t>
  </si>
  <si>
    <t>5079</t>
  </si>
  <si>
    <t>5079 - Priv.Berufsschule z.sonderpäd.Förd.,Förderschwerp. soz. und emot. Entwickl. in Fassoldshof, Mainleus</t>
  </si>
  <si>
    <t>5080</t>
  </si>
  <si>
    <t>5080 - Werner-Grampp-Schule, Priv. Sonderpäd.Förderzentr. u.Priv.Förderzentr.,Förderschwerp.geist.Entwickl.</t>
  </si>
  <si>
    <t>5081</t>
  </si>
  <si>
    <t>5081 - Siebensternschule, Priv. Sonderpäd. Förderzentrum Selb mit Außenstellen</t>
  </si>
  <si>
    <t>5082</t>
  </si>
  <si>
    <t>5082 - Hainbrunnenschule, Priv. Förderzentrum, Förderschwerp. geistige Entwicklung Forchheim</t>
  </si>
  <si>
    <t>5083</t>
  </si>
  <si>
    <t>5083 - Petra-Döring-Schule, priv. Förderzentrum, Förderschwerpunkt geist. Entwickl. in Kronach</t>
  </si>
  <si>
    <t>5084</t>
  </si>
  <si>
    <t>Berufsfachschule für Pflege der Helmut-G.-Walther-Klinikum Lichtenfels GmbH</t>
  </si>
  <si>
    <t>5084 - Berufsfachschule für Pflege der Helmut-G.-Walther-Klinikum Lichtenfels GmbH</t>
  </si>
  <si>
    <t>5085</t>
  </si>
  <si>
    <t>Staatliche Wirtschaftsschule Coburg-Cortendorf</t>
  </si>
  <si>
    <t>5085 - Staatliche Wirtschaftsschule Coburg-Cortendorf</t>
  </si>
  <si>
    <t>5086</t>
  </si>
  <si>
    <t>5086 - Städt. Graf-Stauffenberg- Wirtschaftsschule Bamberg</t>
  </si>
  <si>
    <t>5087</t>
  </si>
  <si>
    <t>5087 - Berufsfachschule f. Hotelmanagement des Landkreises Bayreuth in Pegnitz</t>
  </si>
  <si>
    <t>5088</t>
  </si>
  <si>
    <t>5088 - Private Wirtschaftsschule Bayreuth der Gemeinnützigen Schul-GmbH</t>
  </si>
  <si>
    <t>5089</t>
  </si>
  <si>
    <t>Städtische Wirtschaftsschule Bayreuth</t>
  </si>
  <si>
    <t>5089 - Städtische Wirtschaftsschule Bayreuth</t>
  </si>
  <si>
    <t>5090</t>
  </si>
  <si>
    <t>Berufsfachschule f.Pflege d.Berufl. Fortbildungszentren d.Bayer.Wirtschaft (bfz) gGmbH</t>
  </si>
  <si>
    <t>5090 - Berufsfachschule f.Pflege d.Berufl. Fortbildungszentren d.Bayer.Wirtschaft (bfz) gGmbH</t>
  </si>
  <si>
    <t>5091</t>
  </si>
  <si>
    <t>Staatliche Wirtschaftsschule Hof</t>
  </si>
  <si>
    <t>5091 - Staatliche Wirtschaftsschule Hof</t>
  </si>
  <si>
    <t>5092</t>
  </si>
  <si>
    <t>5092 - Private Wirtschaftsschule Lichtenfels der Gemeinnützigen Schul-GmbH</t>
  </si>
  <si>
    <t>5093</t>
  </si>
  <si>
    <t>Berufsfachschule f.Pflege d.Berufli. Fortbildungszentren d.Bay.Wirtschaft (bfz) Marktre</t>
  </si>
  <si>
    <t>5093 - Berufsfachschule f.Pflege d.Berufli. Fortbildungszentren d.Bay.Wirtschaft (bfz) Marktre</t>
  </si>
  <si>
    <t>5094</t>
  </si>
  <si>
    <t>Staatliche Wirtschaftsschule Wunsiedel</t>
  </si>
  <si>
    <t>5094 - Staatliche Wirtschaftsschule Wunsiedel</t>
  </si>
  <si>
    <t>5095</t>
  </si>
  <si>
    <t>Berufsfachsch. f. pharm.-techn. Ass. in Kulmbach d.Vereins z. Unterhalt. d. pharm.-techn. Lehranst.</t>
  </si>
  <si>
    <t>5095 - Berufsfachsch. f. pharm.-techn. Ass. in Kulmbach d.Vereins z. Unterhalt. d. pharm.-techn. Lehranst.</t>
  </si>
  <si>
    <t>5097</t>
  </si>
  <si>
    <t>5097 - Priv. Fachschule für Heilerziehungspflege St. Benedikt in Marktredwitz</t>
  </si>
  <si>
    <t>5098</t>
  </si>
  <si>
    <t>Berufsfachschule f.Pflege d.Berufl. Fortbildungszentren d.Bay. Wirtschaft (bfz) Forchh</t>
  </si>
  <si>
    <t>5098 - Berufsfachschule f.Pflege d.Berufl. Fortbildungszentren d.Bay. Wirtschaft (bfz) Forchh</t>
  </si>
  <si>
    <t>5100</t>
  </si>
  <si>
    <t>Berufsfachschule für Pflege a.Klinikum Kulmbach d.Schwesternschaft Nürnberg v. BRK e.V.</t>
  </si>
  <si>
    <t>5100 - Berufsfachschule für Pflege a.Klinikum Kulmbach d.Schwesternschaft Nürnberg v. BRK e.V.</t>
  </si>
  <si>
    <t>5102</t>
  </si>
  <si>
    <t>Berufsfachschule f.Altenpflegehilfe des Bayer. Roten Kreuzes Bayreuth</t>
  </si>
  <si>
    <t>5102 - Berufsfachschule f.Altenpflegehilfe des Bayer. Roten Kreuzes Bayreuth</t>
  </si>
  <si>
    <t>5105</t>
  </si>
  <si>
    <t>Staatl. Wirtschaftsschule Neuenmarkt</t>
  </si>
  <si>
    <t>5105 - Staatl. Wirtschaftsschule Neuenmarkt</t>
  </si>
  <si>
    <t>5109</t>
  </si>
  <si>
    <t>5109 - Bartolomeo-Garelli-Schule, Priv. Förderzentrum, Förderschwerp. emot. u. soz. Entwickl. Bamberg</t>
  </si>
  <si>
    <t>5110</t>
  </si>
  <si>
    <t>5110 - Staatl. Berufsfachschule für Flechtwerkgestaltung Lichtenfels</t>
  </si>
  <si>
    <t>5111</t>
  </si>
  <si>
    <t>Berufsfachschule für Fremdsprachenberufe der Euro- Berufsfachschule für Wirtsch. u. Fremdspr. Bamberg</t>
  </si>
  <si>
    <t>5111 - Berufsfachschule für Fremdsprachenberufe der Euro- Berufsfachschule für Wirtsch. u. Fremdspr. Bamberg</t>
  </si>
  <si>
    <t>5112</t>
  </si>
  <si>
    <t>5112 - ASCO Sprachenschule Coburg - staatl. anerk. Berufsfachsch.f.Fremdsprachenberufe</t>
  </si>
  <si>
    <t>5113</t>
  </si>
  <si>
    <t>Berufsfachschule für Pflege des Bayerischen Roten Kreuzes Kreisverband Bayreuth</t>
  </si>
  <si>
    <t>5113 - Berufsfachschule für Pflege des Bayerischen Roten Kreuzes Kreisverband Bayreuth</t>
  </si>
  <si>
    <t>5114</t>
  </si>
  <si>
    <t>Staatl.Fachschule (Technikerschule) f.Fleischerei- und Lebensmittelverarbeitungstechnik Kulmbach</t>
  </si>
  <si>
    <t>5114 - Staatl.Fachschule (Technikerschule) f.Fleischerei- und Lebensmittelverarbeitungstechnik Kulmbach</t>
  </si>
  <si>
    <t>5117</t>
  </si>
  <si>
    <t>Staatl. Fachschule für Steintechnik und Gestaltung Wunsiedel</t>
  </si>
  <si>
    <t>5117 - Staatl. Fachschule für Steintechnik und Gestaltung Wunsiedel</t>
  </si>
  <si>
    <t>5118</t>
  </si>
  <si>
    <t>Berufsfachschule für Pflege der Helios Gesellschaft für berufliche Bildung mbH in Kronach</t>
  </si>
  <si>
    <t>5118 - Berufsfachschule für Pflege der Helios Gesellschaft für berufliche Bildung mbH in Kronach</t>
  </si>
  <si>
    <t>5120</t>
  </si>
  <si>
    <t>Berufsfachschule für Pflege d.Bamb. Bildungszentrum für Altenhilfe gGmbH in Bamberg</t>
  </si>
  <si>
    <t>5120 - Berufsfachschule für Pflege d.Bamb. Bildungszentrum für Altenhilfe gGmbH in Bamberg</t>
  </si>
  <si>
    <t>5121</t>
  </si>
  <si>
    <t>Berufsfachschule für Pflege d.Gemeinn.Gesellschaft f.soz.Dienste-DAA-mbH Coburg</t>
  </si>
  <si>
    <t>5121 - Berufsfachschule für Pflege d.Gemeinn.Gesellschaft f.soz.Dienste-DAA-mbH Coburg</t>
  </si>
  <si>
    <t>5122</t>
  </si>
  <si>
    <t>Berufsfachschule für Pflege d.Hochfränki. Bildungsz.f.Gesundheit u.Pflege gGmbH Hof</t>
  </si>
  <si>
    <t>5122 - Berufsfachschule für Pflege d.Hochfränki. Bildungsz.f.Gesundheit u.Pflege gGmbH Hof</t>
  </si>
  <si>
    <t>5123</t>
  </si>
  <si>
    <t>5123 - Fachschule für Heilerziehungspflegehilfe Coburg d. Gemeinn. Gesellschaft für soziale Dienste - DAA -</t>
  </si>
  <si>
    <t>5124</t>
  </si>
  <si>
    <t>Berufsfachschule für Pflege der Bamberger Akad. f.Gesundheitsberufe gemeinn. GmbH in Bamberg</t>
  </si>
  <si>
    <t>5124 - Berufsfachschule für Pflege der Bamberger Akad. f.Gesundheitsberufe gemeinn. GmbH in Bamberg</t>
  </si>
  <si>
    <t>5125</t>
  </si>
  <si>
    <t>Berufsfachschule für Pflege der Klinikum Coburg GmbH in Coburg</t>
  </si>
  <si>
    <t>5125 - Berufsfachschule für Pflege der Klinikum Coburg GmbH in Coburg</t>
  </si>
  <si>
    <t>5126</t>
  </si>
  <si>
    <t>Berufsfachschule für Pflege der Klinikum Bayreuth GmbH in Bayreuth</t>
  </si>
  <si>
    <t>5126 - Berufsfachschule für Pflege der Klinikum Bayreuth GmbH in Bayreuth</t>
  </si>
  <si>
    <t>5127</t>
  </si>
  <si>
    <t>Fachakademie f. Fremdsprachenberufe d. Euro-Berufsfachschule f.Wirtsch.u.Fremdsprachen Ba</t>
  </si>
  <si>
    <t>5127 - Fachakademie f. Fremdsprachenberufe d. Euro-Berufsfachschule f.Wirtsch.u.Fremdsprachen Ba</t>
  </si>
  <si>
    <t>5129</t>
  </si>
  <si>
    <t>5129 - Caritas-Fachakademie für Sozialpädagogik im Haus St. Elisabeth, Bamberg</t>
  </si>
  <si>
    <t>5131</t>
  </si>
  <si>
    <t>Priv. Fachakademie für Sozialpädagogik Bayreuth d.Gemeinn.Ges. f.soz.Dienste-DAA-mbH</t>
  </si>
  <si>
    <t>5131 - Priv. Fachakademie für Sozialpädagogik Bayreuth d.Gemeinn.Ges. f.soz.Dienste-DAA-mbH</t>
  </si>
  <si>
    <t>5132</t>
  </si>
  <si>
    <t>Berufsfachschule für Pflege der Dr. Wiesent Berufsfachschulen gGmbH Eggolsheim</t>
  </si>
  <si>
    <t>5132 - Berufsfachschule für Pflege der Dr. Wiesent Berufsfachschulen gGmbH Eggolsheim</t>
  </si>
  <si>
    <t>5134</t>
  </si>
  <si>
    <t>Berufsfachschule für Pflege der Caritas-Diakonie Schulträger gGmbH Bamberg</t>
  </si>
  <si>
    <t>5134 - Berufsfachschule für Pflege der Caritas-Diakonie Schulträger gGmbH Bamberg</t>
  </si>
  <si>
    <t>5135</t>
  </si>
  <si>
    <t>Berufsfachschule für Pflege der Kliniken HochFranken in Münchberg</t>
  </si>
  <si>
    <t>5135 - Berufsfachschule für Pflege der Kliniken HochFranken in Münchberg</t>
  </si>
  <si>
    <t>5136</t>
  </si>
  <si>
    <t>Berufsfachschule für Pflege am Bezirksklinikum Obermain in Ebensfeld</t>
  </si>
  <si>
    <t>5136 - Berufsfachschule für Pflege am Bezirksklinikum Obermain in Ebensfeld</t>
  </si>
  <si>
    <t>5137</t>
  </si>
  <si>
    <t>5137 - Priv. Wirtschaftsschule Bamberg der gemeinnützigen Quadriga GmbH</t>
  </si>
  <si>
    <t>5138</t>
  </si>
  <si>
    <t>Berufsfachschule für Altenpflege Coburg der Klinikum Coburg GmbH</t>
  </si>
  <si>
    <t>5138 - Berufsfachschule für Altenpflege Coburg der Klinikum Coburg GmbH</t>
  </si>
  <si>
    <t>5139</t>
  </si>
  <si>
    <t>5139 - Berufsfachschule f.Altenpflegehilfe Marktredw. der Berufl. Fortbildungszentren der Bayer. Wirtschaft</t>
  </si>
  <si>
    <t>5140</t>
  </si>
  <si>
    <t>Berufsfachschule für Pflege am Bezirkskrankenhaus Bayreuth</t>
  </si>
  <si>
    <t>5140 - Berufsfachschule für Pflege am Bezirkskrankenhaus Bayreuth</t>
  </si>
  <si>
    <t>5142</t>
  </si>
  <si>
    <t>Fachakademie für Sozialpädagogik Hof der Diakoneo KdöR</t>
  </si>
  <si>
    <t>5142 - Fachakademie für Sozialpädagogik Hof der Diakoneo KdöR</t>
  </si>
  <si>
    <t>5143</t>
  </si>
  <si>
    <t>Fachakademie für Heilpädagogik Hof der Diakoneo KdöR</t>
  </si>
  <si>
    <t>5143 - Fachakademie für Heilpädagogik Hof der Diakoneo KdöR</t>
  </si>
  <si>
    <t>5144</t>
  </si>
  <si>
    <t>5144 - Markgrafenschule Förderzentrum Förderschwerpunkt Sprache</t>
  </si>
  <si>
    <t>5147</t>
  </si>
  <si>
    <t>5147 - Giechburgschule Priv. sonderpäd. Förderzentrum Scheßlitz</t>
  </si>
  <si>
    <t>5148</t>
  </si>
  <si>
    <t>5148 - Maximilian-Kolbe-Schule, Priv. Förderzentrum, Förderschwerpunkt geist. Entwickl. in Lichtenfels</t>
  </si>
  <si>
    <t>5152</t>
  </si>
  <si>
    <t>5152 - Staatl. Berufsfachschule für Ernährung und Versorgung Ahornberg</t>
  </si>
  <si>
    <t>5153</t>
  </si>
  <si>
    <t>5153 - Fachakademie für Ernährungs- und Versorgungsmanagement Ahornberg d. Landkreises Hof</t>
  </si>
  <si>
    <t>5155</t>
  </si>
  <si>
    <t>Fachschule für Heilerziehungspflegehilfe Himmelkron der Diakoneo KdöR</t>
  </si>
  <si>
    <t>5155 - Fachschule für Heilerziehungspflegehilfe Himmelkron der Diakoneo KdöR</t>
  </si>
  <si>
    <t>5156</t>
  </si>
  <si>
    <t>Staatliche Berufsschule II Coburg</t>
  </si>
  <si>
    <t>5156 - Staatliche Berufsschule II Coburg</t>
  </si>
  <si>
    <t>5157</t>
  </si>
  <si>
    <t>5157 - Staatl. Berufsfachschule für Ernährung und Versorgung Coburg</t>
  </si>
  <si>
    <t>5158</t>
  </si>
  <si>
    <t>5158 - multi lingua Berufsfachschule für Fremdsprachenberufe Bayreuth</t>
  </si>
  <si>
    <t>5162</t>
  </si>
  <si>
    <t>5162 - Staatl. Berufsfachschule für Ernährung und Versorgung Forchheim</t>
  </si>
  <si>
    <t>5164</t>
  </si>
  <si>
    <t>Wichernschule, Priv.Berufsschule z.sonderpäd.Förd. Förderschwerp. Lernen in Schmeilsdorf, Mainleus</t>
  </si>
  <si>
    <t>5164 - Wichernschule, Priv.Berufsschule z.sonderpäd.Förd. Förderschwerp. Lernen in Schmeilsdorf, Mainleus</t>
  </si>
  <si>
    <t>5165</t>
  </si>
  <si>
    <t>5165 - Staatliche Berufsschule zur sonderpädagogischen Förderung, Förderschwerpunkt Lernen, Bayreuth</t>
  </si>
  <si>
    <t>5166</t>
  </si>
  <si>
    <t>Staatl. Berufsschule für Textilberufe Münchberg</t>
  </si>
  <si>
    <t>5166 - Staatl. Berufsschule für Textilberufe Münchberg</t>
  </si>
  <si>
    <t>5167</t>
  </si>
  <si>
    <t>5167 - Staatl. Berufsfachschule für bekleidungstechn. Assistenten Naila</t>
  </si>
  <si>
    <t>5168</t>
  </si>
  <si>
    <t>5168 - Staatl. Fachschule (Technikerschule) für Bekleidungstechnik Naila</t>
  </si>
  <si>
    <t>5169</t>
  </si>
  <si>
    <t>5169 - Staatl. Fachschule (Technikerschule) für Textiltechnik Münchberg</t>
  </si>
  <si>
    <t>5172</t>
  </si>
  <si>
    <t>5172 - Fachschule f. Heilerziehungspflege Bayreuth der Gemeinn. Gesellch. f. soziale Dienste - DAA - mbH</t>
  </si>
  <si>
    <t>5173</t>
  </si>
  <si>
    <t>Staatl. Berufsschule Selb</t>
  </si>
  <si>
    <t>5173 - Staatl. Berufsschule Selb</t>
  </si>
  <si>
    <t>5174</t>
  </si>
  <si>
    <t>5174 - Martin-Wiesend-Schule, Priv. Sonderpäd. Förderzentrum Bamberg</t>
  </si>
  <si>
    <t>5175</t>
  </si>
  <si>
    <t>5175 - Staatl. Fachschule (Technikerschule) für Werkstoff- und Prüftechnik Selb</t>
  </si>
  <si>
    <t>5176</t>
  </si>
  <si>
    <t>Staatl. Fachschule für Produktdesign Selb</t>
  </si>
  <si>
    <t>5176 - Staatl. Fachschule für Produktdesign Selb</t>
  </si>
  <si>
    <t>5177</t>
  </si>
  <si>
    <t>5177 - Private Berufsfachschule für Ergotherapie Bayreuth d.Gemeinn.Gesellsch.f. soziale Dienste - DAA - mbH</t>
  </si>
  <si>
    <t>5179</t>
  </si>
  <si>
    <t>5179 - Berufsfachschule für Physiotherapie am Klinikum Bayreuth</t>
  </si>
  <si>
    <t>5181</t>
  </si>
  <si>
    <t>5181 - Medau-Schule, Staatl. anerk. Berufsfachschule für Gymnastik und Physiotherapie Schloß Hohenfels</t>
  </si>
  <si>
    <t>5182</t>
  </si>
  <si>
    <t>5182 - Berufsfachschule f. med.-techn. Laboratoriumsassistenten am Klinikum Bayreuth</t>
  </si>
  <si>
    <t>5185</t>
  </si>
  <si>
    <t>5185 - Berufsfachschule f. Krankenpflege am Bezirkskrankenhaus Bayreuth</t>
  </si>
  <si>
    <t>5186</t>
  </si>
  <si>
    <t>5186 - Berufsfachschule für Krankenpflege Bayreuth der Klinikum Bayreuth GmbH</t>
  </si>
  <si>
    <t>5187</t>
  </si>
  <si>
    <t>5187 - Berufsfachschule für Kinderkrankenpflege Bayreuth der Klinikum Bayreuth GmbH</t>
  </si>
  <si>
    <t>5189</t>
  </si>
  <si>
    <t>5189 - Berufsfachschule für Krankenpflege Coburg der Klinikum Coburg GmbH</t>
  </si>
  <si>
    <t>5190</t>
  </si>
  <si>
    <t>5190 - Berufsfachschule für Kinderkrankenpflege Coburg der Klinikum Coburg GmbH</t>
  </si>
  <si>
    <t>5192</t>
  </si>
  <si>
    <t>Berufsfachschule für Krankenpflege der Klinikum Forchheim - Fränkische Schweiz gGmbH</t>
  </si>
  <si>
    <t>5192 - Berufsfachschule für Krankenpflege der Klinikum Forchheim - Fränkische Schweiz gGmbH</t>
  </si>
  <si>
    <t>5193</t>
  </si>
  <si>
    <t>Berufsfachschule für Krankenpflege d.Hochfränk. Bildungsz.f.Gesundheit u.Pflege gGmbH Hof</t>
  </si>
  <si>
    <t>5193 - Berufsfachschule für Krankenpflege d.Hochfränk. Bildungsz.f.Gesundheit u.Pflege gGmbH Hof</t>
  </si>
  <si>
    <t>5194</t>
  </si>
  <si>
    <t>Berufsfachschule für Kinderkrankenpflege d.Hochfränk.Bildungs.f.Gesundh.u.Pfl. gGmbH Hof</t>
  </si>
  <si>
    <t>5194 - Berufsfachschule für Kinderkrankenpflege d.Hochfränk.Bildungs.f.Gesundh.u.Pfl. gGmbH Hof</t>
  </si>
  <si>
    <t>5195</t>
  </si>
  <si>
    <t>Staatl. Berufsfachschule für Sozialpflege Kronach</t>
  </si>
  <si>
    <t>5195 - Staatl. Berufsfachschule für Sozialpflege Kronach</t>
  </si>
  <si>
    <t>5196</t>
  </si>
  <si>
    <t>Berufsfachschule für Krankenpflege Kronach der HELIOS Gesellschaft für berufliche Bildung mbH</t>
  </si>
  <si>
    <t>5196 - Berufsfachschule für Krankenpflege Kronach der HELIOS Gesellschaft für berufliche Bildung mbH</t>
  </si>
  <si>
    <t>5197</t>
  </si>
  <si>
    <t>5197 - Berufsfachschule f.Krankenpflege d. Schwesternsch. Nürnberg v. Bayer. Roten Kreuz a.Klinikum Kulmbach</t>
  </si>
  <si>
    <t>5199</t>
  </si>
  <si>
    <t>Berufsfachschule für Krankenpflege Lichtenfels der Helmut-G.-Walther-Klinikum Lichtenfels GmbH</t>
  </si>
  <si>
    <t>5199 - Berufsfachschule für Krankenpflege Lichtenfels der Helmut-G.-Walther-Klinikum Lichtenfels GmbH</t>
  </si>
  <si>
    <t>5201</t>
  </si>
  <si>
    <t>Berufsfachschule für Krankenpflege Marktredwitz am Klinikum Fichtelgebirge</t>
  </si>
  <si>
    <t>5201 - Berufsfachschule für Krankenpflege Marktredwitz am Klinikum Fichtelgebirge</t>
  </si>
  <si>
    <t>5205</t>
  </si>
  <si>
    <t>Berufsfachschule für Krankenpflegehilfe am Krankenhaus Selb</t>
  </si>
  <si>
    <t>5205 - Berufsfachschule für Krankenpflegehilfe am Krankenhaus Selb</t>
  </si>
  <si>
    <t>5206</t>
  </si>
  <si>
    <t>5206 - Berufsfachschule für Kinderpflege Mariahilf der Erzdiözese Bamberg</t>
  </si>
  <si>
    <t>5209</t>
  </si>
  <si>
    <t>Berufsfachschule für Musik Oberfranken in Kronach</t>
  </si>
  <si>
    <t>5209 - Berufsfachschule für Musik Oberfranken in Kronach</t>
  </si>
  <si>
    <t>5210</t>
  </si>
  <si>
    <t>5210 - Berufsfachschule für Ernährung und Versorgung Mariahilf der Erzdiözese Bamberg</t>
  </si>
  <si>
    <t>5212</t>
  </si>
  <si>
    <t>5212 - Staatl. Berufsfachschule für Kinderpflege Ahornberg</t>
  </si>
  <si>
    <t>5213</t>
  </si>
  <si>
    <t>Staatl. Berufsfachschule für Kinderpflege Coburg</t>
  </si>
  <si>
    <t>5213 - Staatl. Berufsfachschule für Kinderpflege Coburg</t>
  </si>
  <si>
    <t>5214</t>
  </si>
  <si>
    <t>5214 - Staatliche Berufsfachschule für Kinderpflege Forchheim</t>
  </si>
  <si>
    <t>5215</t>
  </si>
  <si>
    <t>5215 - Staatl.Fachschule (Technikerschule) für Elektro-, Maschinenbau- und Umweltschutztechnik Hof</t>
  </si>
  <si>
    <t>5217</t>
  </si>
  <si>
    <t>5217 - Berufsfachschule für Krankenpflege der Kliniken HochFranken in Münchberg</t>
  </si>
  <si>
    <t>5218</t>
  </si>
  <si>
    <t>5218 - Mauritiusschule, Privates Förderzentrum, Förderschwerpunkt geistige Entwicklung in Ahorn</t>
  </si>
  <si>
    <t>5219</t>
  </si>
  <si>
    <t>5219 - Hotelfachschule Pegnitz, Fachsch. d. Landkreises Bayreuth für das Hotel- und Gaststättengewerbe</t>
  </si>
  <si>
    <t>5224</t>
  </si>
  <si>
    <t>5224 - Berufsfachschule für Kinderkrankenpflege der Bamb. Akad. f.Gesundheitsberufe gemeinn. GmbH in Bamberg</t>
  </si>
  <si>
    <t>5225</t>
  </si>
  <si>
    <t>5225 - Fachschule f. Heilerziehungspflegehilfe Bayreuth d. Gemeinn.Gesellschaft f. soz.Dienste - DAA - mbH</t>
  </si>
  <si>
    <t>5227</t>
  </si>
  <si>
    <t>5227 - Berufsfachschule für Krankenpflege am Bezirksklinikum Obermain in Ebensf.</t>
  </si>
  <si>
    <t>5229</t>
  </si>
  <si>
    <t>5229 - Fachakademie f. Sozialpädagogik Coburg d. Gemeinn. Gesellschaft f. soziale Dienste - DAA - mbH</t>
  </si>
  <si>
    <t>5239</t>
  </si>
  <si>
    <t>5239 - Fachschule f. Heilerziehungspflege Bamberg d. Berufl.Fortbildungszentren d.Bay.Wirtschaft (bfz)</t>
  </si>
  <si>
    <t>5247</t>
  </si>
  <si>
    <t>5247 - Berufsfachschule für Altenpflegehilfe Forchheim d. Berufl. Fortbildungszentren der Bayer. Wirtschaft</t>
  </si>
  <si>
    <t>5258</t>
  </si>
  <si>
    <t>5258 - Berufsfachschule für Altenpflege Coburg d. Gemeinn. Gesellschaft f.soz. Dienste - DAA - mbH</t>
  </si>
  <si>
    <t>5259</t>
  </si>
  <si>
    <t>5259 - Berufsfachschule für Altenpflege d. Bamb.Bildungs- zentrum für Altenhilfe gemeinn. GmbH in Bamberg</t>
  </si>
  <si>
    <t>5265</t>
  </si>
  <si>
    <t>5265 - Berufsfachschule für Altenpflege St. Marien der Caritas-Diakonie Bamberg</t>
  </si>
  <si>
    <t>5266</t>
  </si>
  <si>
    <t>Berufsfachschule f. Altenpflege des Bayer. Roten Kreuzes Bayreuth</t>
  </si>
  <si>
    <t>5266 - Berufsfachschule f. Altenpflege des Bayer. Roten Kreuzes Bayreuth</t>
  </si>
  <si>
    <t>5269</t>
  </si>
  <si>
    <t>5269 - Berufsfachschule für Logopädie der Medau-Schulen priv. gemeinnützige Gesellschaft mbH Coburg</t>
  </si>
  <si>
    <t>5275</t>
  </si>
  <si>
    <t>5275 - Berufsfachschule für Altenpflege im Hain der Caritas-Diakonie Schulträger gGmbH Bamberg</t>
  </si>
  <si>
    <t>5276</t>
  </si>
  <si>
    <t>5276 - Fachakademie für Sozialpädagogik Ahornberg des Landkreises Hof</t>
  </si>
  <si>
    <t>5284</t>
  </si>
  <si>
    <t>Berufsfachschule für Altenpflegehilfe Coburg der Klinikum Coburg GmbH</t>
  </si>
  <si>
    <t>5284 - Berufsfachschule für Altenpflegehilfe Coburg der Klinikum Coburg GmbH</t>
  </si>
  <si>
    <t>5286</t>
  </si>
  <si>
    <t>5286 - Staatl. Berufsfachschule für techn. Assistenten für Informatik Bamberg</t>
  </si>
  <si>
    <t>5287</t>
  </si>
  <si>
    <t>5287 - Berufsfachschule für pharm.-techn. Assistenten Bamberg</t>
  </si>
  <si>
    <t>5288</t>
  </si>
  <si>
    <t>5288 - Klinikschule Oberfranken Staatliche Schule für Kranke im Regierungsbezirk Oberfranken in Bayreuth</t>
  </si>
  <si>
    <t>5298</t>
  </si>
  <si>
    <t>5298 - Berufsfachschule für Sozialpflege Mariahilf der Erzdiözese Bamberg</t>
  </si>
  <si>
    <t>5306</t>
  </si>
  <si>
    <t>5306 - Fachschule f.Heilerziehungspflegehilfe Bamberg d. Berufl.Fortbildungszentr. d. Bayer.Wirtschaft</t>
  </si>
  <si>
    <t>5307</t>
  </si>
  <si>
    <t>5307 - Priv. Berufsschule zur sonderpäd. Förderung, Förderschwerpunkt Lernen</t>
  </si>
  <si>
    <t>5309</t>
  </si>
  <si>
    <t>5309 - Staatl. Berufsfachschule für techn. Assistenten für Informatik Hof</t>
  </si>
  <si>
    <t>5313</t>
  </si>
  <si>
    <t>Berufsfachschule f.Euro-Management-Assistenten der Euro-Berufsfachschule f.Wirtsch.u.Fremdspr.Bamberg</t>
  </si>
  <si>
    <t>5313 - Berufsfachschule f.Euro-Management-Assistenten der Euro-Berufsfachschule f.Wirtsch.u.Fremdspr.Bamberg</t>
  </si>
  <si>
    <t>5315</t>
  </si>
  <si>
    <t>5315 - Adolph-Kolping-Berufsschule, Priv. Berufsschule z. sonderpäd.Förd., Förderschwerp.Lernen in Bamberg</t>
  </si>
  <si>
    <t>5316</t>
  </si>
  <si>
    <t>5316 - Staatl. Fachschule (Technikerschule) für Bautechnik Kulmbach</t>
  </si>
  <si>
    <t>5317</t>
  </si>
  <si>
    <t>Staatl. Berufsfachschule für Kinderpflege Kronach</t>
  </si>
  <si>
    <t>5317 - Staatl. Berufsfachschule für Kinderpflege Kronach</t>
  </si>
  <si>
    <t>5318</t>
  </si>
  <si>
    <t>5318 - Berufsfachschule f. Sozialpflege Coburg d.Gemeinn. Gesellschaft f. soziale Dienste - DAA - mbH</t>
  </si>
  <si>
    <t>5329</t>
  </si>
  <si>
    <t>5329 - Private Berufsfachschule für Altenpflege St. Nikolaus in Eggolsheim</t>
  </si>
  <si>
    <t>5336</t>
  </si>
  <si>
    <t>5336 - Berufsfachschule für Altenpfl. Forchheim d.Berufl. Fortbildungszentren der Bayer. Wirtschaft (bfz)</t>
  </si>
  <si>
    <t>5338</t>
  </si>
  <si>
    <t>5338 - Johannes-Schule, Priv.Förderzentrum, Förderschwerp geist. Entwicklung in Scheßlitz</t>
  </si>
  <si>
    <t>5345</t>
  </si>
  <si>
    <t>Berufsfachschule f.Altenpflegehilfe, Hochfränk. Bildungsz. f.Gesundheit u.Pflege gGmbH</t>
  </si>
  <si>
    <t>5345 - Berufsfachschule f.Altenpflegehilfe, Hochfränk. Bildungsz. f.Gesundheit u.Pflege gGmbH</t>
  </si>
  <si>
    <t>5346</t>
  </si>
  <si>
    <t>5346 - Berufsfachschule f.Altenpflege Marktredwitz d. Berufl.Fortbildungszentren d.Bay.Wirtschaft (bfz)</t>
  </si>
  <si>
    <t>5347</t>
  </si>
  <si>
    <t>5347 - Fachschule für Heilerziehungspflege Coburg der Gemeinn. Gesellsch. f. soziale Dienste - DAA - mbH</t>
  </si>
  <si>
    <t>5357</t>
  </si>
  <si>
    <t>Berufsfachschule für Altenpflege d.Hochfränk. Bildungsz. f.Gesundheit u.Pflege gGmbH Hof</t>
  </si>
  <si>
    <t>5357 - Berufsfachschule für Altenpflege d.Hochfränk. Bildungsz. f.Gesundheit u.Pflege gGmbH Hof</t>
  </si>
  <si>
    <t>5367</t>
  </si>
  <si>
    <t>5367 - Staatl. Berufsfachschule für Sozialpflege in Bayreuth</t>
  </si>
  <si>
    <t>5368</t>
  </si>
  <si>
    <t>5368 - Janusz-Korczak-Schule, Priv.Förderzentrum, Förderschwerp. emot.u.soz. Entwickl. Bayr.</t>
  </si>
  <si>
    <t>5388</t>
  </si>
  <si>
    <t>Berufsfachschule für Ergotherapie Bamberg</t>
  </si>
  <si>
    <t>5388 - Berufsfachschule für Ergotherapie Bamberg</t>
  </si>
  <si>
    <t>5438</t>
  </si>
  <si>
    <t>Berufsfachschule für Physiotherapie Bamberg</t>
  </si>
  <si>
    <t>5438 - Berufsfachschule für Physiotherapie Bamberg</t>
  </si>
  <si>
    <t>5458</t>
  </si>
  <si>
    <t>Staatl. Berufsfachschule für Produktdesign Selb</t>
  </si>
  <si>
    <t>5458 - Staatl. Berufsfachschule für Produktdesign Selb</t>
  </si>
  <si>
    <t>5478</t>
  </si>
  <si>
    <t>5478 - Staatl. Berufsfachschule für Kinderpflege in Bayreuth</t>
  </si>
  <si>
    <t>5488</t>
  </si>
  <si>
    <t>5488 - Staatl. Berufsfachschule für Sozialpflege Ahornberg</t>
  </si>
  <si>
    <t>5500</t>
  </si>
  <si>
    <t>Domschule Bamberg (Grundschule)</t>
  </si>
  <si>
    <t>5500 - Domschule Bamberg (Grundschule)</t>
  </si>
  <si>
    <t>5501</t>
  </si>
  <si>
    <t>Erlöser-Mittelschule Bamberg</t>
  </si>
  <si>
    <t>5501 - Erlöser-Mittelschule Bamberg</t>
  </si>
  <si>
    <t>5502</t>
  </si>
  <si>
    <t>Gangolf-Grundschule Bamberg</t>
  </si>
  <si>
    <t>5502 - Gangolf-Grundschule Bamberg</t>
  </si>
  <si>
    <t>5503</t>
  </si>
  <si>
    <t>Mittelschule Bamberg-Gaustadt</t>
  </si>
  <si>
    <t>5503 - Mittelschule Bamberg-Gaustadt</t>
  </si>
  <si>
    <t>5504</t>
  </si>
  <si>
    <t>Grundschule Bamberg-Hain</t>
  </si>
  <si>
    <t>5504 - Grundschule Bamberg-Hain</t>
  </si>
  <si>
    <t>5505</t>
  </si>
  <si>
    <t>Mittelschule Bamberg Am Heidelsteig</t>
  </si>
  <si>
    <t>5505 - Mittelschule Bamberg Am Heidelsteig</t>
  </si>
  <si>
    <t>5507</t>
  </si>
  <si>
    <t>Kunigunden-Grundschule Bamberg</t>
  </si>
  <si>
    <t>5507 - Kunigunden-Grundschule Bamberg</t>
  </si>
  <si>
    <t>5508</t>
  </si>
  <si>
    <t>Luitpold-Grundschule Bamberg</t>
  </si>
  <si>
    <t>5508 - Luitpold-Grundschule Bamberg</t>
  </si>
  <si>
    <t>5509</t>
  </si>
  <si>
    <t>Martingrundschule Bamberg</t>
  </si>
  <si>
    <t>5509 - Martingrundschule Bamberg</t>
  </si>
  <si>
    <t>5510</t>
  </si>
  <si>
    <t>Grundschule Bischberg</t>
  </si>
  <si>
    <t>5510 - Grundschule Bischberg</t>
  </si>
  <si>
    <t>5511</t>
  </si>
  <si>
    <t>Rupprecht-Grundschule Bamberg</t>
  </si>
  <si>
    <t>5511 - Rupprecht-Grundschule Bamberg</t>
  </si>
  <si>
    <t>5512</t>
  </si>
  <si>
    <t>Hugo-von-Trimberg-Mittelschule Bamberg</t>
  </si>
  <si>
    <t>5512 - Hugo-von-Trimberg-Mittelschule Bamberg</t>
  </si>
  <si>
    <t>5513</t>
  </si>
  <si>
    <t>Wunderburgschule Bamberg (Grundschule)</t>
  </si>
  <si>
    <t>5513 - Wunderburgschule Bamberg (Grundschule)</t>
  </si>
  <si>
    <t>5515</t>
  </si>
  <si>
    <t>Private Montessori-Schule Bayreuth, Mittelschule, des Vereins Integrative Erziehung Bayreuth e.V.</t>
  </si>
  <si>
    <t>5515 - Private Montessori-Schule Bayreuth, Mittelschule, des Vereins Integrative Erziehung Bayreuth e.V.</t>
  </si>
  <si>
    <t>5516</t>
  </si>
  <si>
    <t>5516 - Priv. Montessori-Volksschule Bamberg (Grund- und Hauptschule) des Montessori Bamberg e.V.</t>
  </si>
  <si>
    <t>5517</t>
  </si>
  <si>
    <t>5517 - Priv. Montessori-Volksschule Arzberg (Grund- und Hauptschule)</t>
  </si>
  <si>
    <t>5519</t>
  </si>
  <si>
    <t>Grundschule Oberhaid</t>
  </si>
  <si>
    <t>5519 - Grundschule Oberhaid</t>
  </si>
  <si>
    <t>5520</t>
  </si>
  <si>
    <t>Grundschule Hirschaid</t>
  </si>
  <si>
    <t>5520 - Grundschule Hirschaid</t>
  </si>
  <si>
    <t>5521</t>
  </si>
  <si>
    <t>Julius-von-Soden-Grundschule Sassanfahrt</t>
  </si>
  <si>
    <t>5521 - Julius-von-Soden-Grundschule Sassanfahrt</t>
  </si>
  <si>
    <t>5522</t>
  </si>
  <si>
    <t>Grundschule Hallerndorf</t>
  </si>
  <si>
    <t>5522 - Grundschule Hallerndorf</t>
  </si>
  <si>
    <t>5523</t>
  </si>
  <si>
    <t>Grundschule Strullendorf</t>
  </si>
  <si>
    <t>5523 - Grundschule Strullendorf</t>
  </si>
  <si>
    <t>5525</t>
  </si>
  <si>
    <t>Mittelschule Bayreuth-Altstadt</t>
  </si>
  <si>
    <t>5525 - Mittelschule Bayreuth-Altstadt</t>
  </si>
  <si>
    <t>5526</t>
  </si>
  <si>
    <t>Graser-Grundschule Bayreuth</t>
  </si>
  <si>
    <t>5526 - Graser-Grundschule Bayreuth</t>
  </si>
  <si>
    <t>5527</t>
  </si>
  <si>
    <t>Albert-Schweitzer-Mittelschule Bayreuth</t>
  </si>
  <si>
    <t>5527 - Albert-Schweitzer-Mittelschule Bayreuth</t>
  </si>
  <si>
    <t>5528</t>
  </si>
  <si>
    <t>Grundschule Bayreuth-Herzoghöhe</t>
  </si>
  <si>
    <t>5528 - Grundschule Bayreuth-Herzoghöhe</t>
  </si>
  <si>
    <t>5529</t>
  </si>
  <si>
    <t>Jean-Paul-Grundschule Bayreuth</t>
  </si>
  <si>
    <t>5529 - Jean-Paul-Grundschule Bayreuth</t>
  </si>
  <si>
    <t>5531</t>
  </si>
  <si>
    <t>Grundschule Bayreuth-Laineck</t>
  </si>
  <si>
    <t>5531 - Grundschule Bayreuth-Laineck</t>
  </si>
  <si>
    <t>5532</t>
  </si>
  <si>
    <t>Grundschule Bayreuth-Lerchenbühl</t>
  </si>
  <si>
    <t>5532 - Grundschule Bayreuth-Lerchenbühl</t>
  </si>
  <si>
    <t>5533</t>
  </si>
  <si>
    <t>Luitpold-Grundschule Bayreuth</t>
  </si>
  <si>
    <t>5533 - Luitpold-Grundschule Bayreuth</t>
  </si>
  <si>
    <t>5535</t>
  </si>
  <si>
    <t>Mittelschule Bayreuth-St. Georgen</t>
  </si>
  <si>
    <t>5535 - Mittelschule Bayreuth-St. Georgen</t>
  </si>
  <si>
    <t>5536</t>
  </si>
  <si>
    <t>Grundschule Bayreuth-St.-Georgen</t>
  </si>
  <si>
    <t>5536 - Grundschule Bayreuth-St.-Georgen</t>
  </si>
  <si>
    <t>5537</t>
  </si>
  <si>
    <t>Grundschule Bayreuth-St.-Johannis</t>
  </si>
  <si>
    <t>5537 - Grundschule Bayreuth-St.-Johannis</t>
  </si>
  <si>
    <t>5538</t>
  </si>
  <si>
    <t>Grundschule Bayreuth-Meyernberg</t>
  </si>
  <si>
    <t>5538 - Grundschule Bayreuth-Meyernberg</t>
  </si>
  <si>
    <t>5539</t>
  </si>
  <si>
    <t>Grundschule Neuenmarkt-Wirsberg</t>
  </si>
  <si>
    <t>5539 - Grundschule Neuenmarkt-Wirsberg</t>
  </si>
  <si>
    <t>5540</t>
  </si>
  <si>
    <t>Friedrich-von-Ellrodt-Grundschule Neudrossenfeld</t>
  </si>
  <si>
    <t>5540 - Friedrich-von-Ellrodt-Grundschule Neudrossenfeld</t>
  </si>
  <si>
    <t>5541</t>
  </si>
  <si>
    <t>Grundschule Eckersdorf</t>
  </si>
  <si>
    <t>5541 - Grundschule Eckersdorf</t>
  </si>
  <si>
    <t>5542</t>
  </si>
  <si>
    <t>Grundschule Hummeltal</t>
  </si>
  <si>
    <t>5542 - Grundschule Hummeltal</t>
  </si>
  <si>
    <t>5543</t>
  </si>
  <si>
    <t>Robert-Kragler-Grundschule Creußen</t>
  </si>
  <si>
    <t>5543 - Robert-Kragler-Grundschule Creußen</t>
  </si>
  <si>
    <t>5544</t>
  </si>
  <si>
    <t>Grundschule Ebermannstadt</t>
  </si>
  <si>
    <t>5544 - Grundschule Ebermannstadt</t>
  </si>
  <si>
    <t>5545</t>
  </si>
  <si>
    <t>Grundschule Küps</t>
  </si>
  <si>
    <t>5545 - Grundschule Küps</t>
  </si>
  <si>
    <t>5546</t>
  </si>
  <si>
    <t>Grundschule Steinwiesen</t>
  </si>
  <si>
    <t>5546 - Grundschule Steinwiesen</t>
  </si>
  <si>
    <t>5547</t>
  </si>
  <si>
    <t>Grundschule Marktleugast</t>
  </si>
  <si>
    <t>5547 - Grundschule Marktleugast</t>
  </si>
  <si>
    <t>5548</t>
  </si>
  <si>
    <t>Grundschule Coburg - Am Heimatring</t>
  </si>
  <si>
    <t>5548 - Grundschule Coburg - Am Heimatring</t>
  </si>
  <si>
    <t>5549</t>
  </si>
  <si>
    <t>Friedrich-Baur-Grundschule Stadtsteinach</t>
  </si>
  <si>
    <t>5549 - Friedrich-Baur-Grundschule Stadtsteinach</t>
  </si>
  <si>
    <t>5550</t>
  </si>
  <si>
    <t>Grundschule Coburg-Creidlitz</t>
  </si>
  <si>
    <t>5550 - Grundschule Coburg-Creidlitz</t>
  </si>
  <si>
    <t>5552</t>
  </si>
  <si>
    <t>Heiligkreuz-Mittelschule Coburg</t>
  </si>
  <si>
    <t>5552 - Heiligkreuz-Mittelschule Coburg</t>
  </si>
  <si>
    <t>5553</t>
  </si>
  <si>
    <t>Jean-Paul-Grundschule Coburg</t>
  </si>
  <si>
    <t>5553 - Jean-Paul-Grundschule Coburg</t>
  </si>
  <si>
    <t>5554</t>
  </si>
  <si>
    <t>Grundschule Coburg-Ketschendorf</t>
  </si>
  <si>
    <t>5554 - Grundschule Coburg-Ketschendorf</t>
  </si>
  <si>
    <t>5555</t>
  </si>
  <si>
    <t>Grundschule Kirchenlamitz</t>
  </si>
  <si>
    <t>5555 - Grundschule Kirchenlamitz</t>
  </si>
  <si>
    <t>5556</t>
  </si>
  <si>
    <t>Melchior-Franck-Grundschule Coburg</t>
  </si>
  <si>
    <t>5556 - Melchior-Franck-Grundschule Coburg</t>
  </si>
  <si>
    <t>5557</t>
  </si>
  <si>
    <t>Grundschule Coburg-Neuses</t>
  </si>
  <si>
    <t>5557 - Grundschule Coburg-Neuses</t>
  </si>
  <si>
    <t>5558</t>
  </si>
  <si>
    <t>Pestalozzi-Grundschule Coburg</t>
  </si>
  <si>
    <t>5558 - Pestalozzi-Grundschule Coburg</t>
  </si>
  <si>
    <t>5559</t>
  </si>
  <si>
    <t>Luther-Grundschule Coburg</t>
  </si>
  <si>
    <t>5559 - Luther-Grundschule Coburg</t>
  </si>
  <si>
    <t>5560</t>
  </si>
  <si>
    <t>Rückert-Mittelschule Coburg</t>
  </si>
  <si>
    <t>5560 - Rückert-Mittelschule Coburg</t>
  </si>
  <si>
    <t>5561</t>
  </si>
  <si>
    <t>Grundschule Hallstadt</t>
  </si>
  <si>
    <t>5561 - Grundschule Hallstadt</t>
  </si>
  <si>
    <t>5562</t>
  </si>
  <si>
    <t>Kösseine-Grundschule Tröstau-Nagel</t>
  </si>
  <si>
    <t>5562 - Kösseine-Grundschule Tröstau-Nagel</t>
  </si>
  <si>
    <t>5563</t>
  </si>
  <si>
    <t>Grundschule Litzendorf</t>
  </si>
  <si>
    <t>5563 - Grundschule Litzendorf</t>
  </si>
  <si>
    <t>5564</t>
  </si>
  <si>
    <t>Ferdinand-Dietz-Grundschule Memmelsdorf</t>
  </si>
  <si>
    <t>5564 - Ferdinand-Dietz-Grundschule Memmelsdorf</t>
  </si>
  <si>
    <t>5565</t>
  </si>
  <si>
    <t>Grundschule Baunach</t>
  </si>
  <si>
    <t>5565 - Grundschule Baunach</t>
  </si>
  <si>
    <t>5566</t>
  </si>
  <si>
    <t>Grundschule Breitengüßbach</t>
  </si>
  <si>
    <t>5566 - Grundschule Breitengüßbach</t>
  </si>
  <si>
    <t>5567</t>
  </si>
  <si>
    <t>Grundschule Rattelsdorf</t>
  </si>
  <si>
    <t>5567 - Grundschule Rattelsdorf</t>
  </si>
  <si>
    <t>5568</t>
  </si>
  <si>
    <t>Priv. Montessori-Volksschule Mitwitz (GS und HS) Montessori-Fördergemeinsch. Kronach u. Umgeb. e.V.</t>
  </si>
  <si>
    <t>5568 - Priv. Montessori-Volksschule Mitwitz (GS und HS) Montessori-Fördergemeinsch. Kronach u. Umgeb. e.V.</t>
  </si>
  <si>
    <t>5569</t>
  </si>
  <si>
    <t>Grundschule Zapfendorf</t>
  </si>
  <si>
    <t>5569 - Grundschule Zapfendorf</t>
  </si>
  <si>
    <t>5570</t>
  </si>
  <si>
    <t>Grundschule Weidenberg</t>
  </si>
  <si>
    <t>5570 - Grundschule Weidenberg</t>
  </si>
  <si>
    <t>5571</t>
  </si>
  <si>
    <t>Grundschule Eggolsheim</t>
  </si>
  <si>
    <t>5571 - Grundschule Eggolsheim</t>
  </si>
  <si>
    <t>5572</t>
  </si>
  <si>
    <t>Anger-Grundschule Hof</t>
  </si>
  <si>
    <t>5572 - Anger-Grundschule Hof</t>
  </si>
  <si>
    <t>5573</t>
  </si>
  <si>
    <t>Christian-Wolfrum-Grundschule Hof</t>
  </si>
  <si>
    <t>5573 - Christian-Wolfrum-Grundschule Hof</t>
  </si>
  <si>
    <t>5574</t>
  </si>
  <si>
    <t>Christian-Wolfrum-Mittelschule Hof</t>
  </si>
  <si>
    <t>5574 - Christian-Wolfrum-Mittelschule Hof</t>
  </si>
  <si>
    <t>5575</t>
  </si>
  <si>
    <t>Eichendorff-Grundschule Hof</t>
  </si>
  <si>
    <t>5575 - Eichendorff-Grundschule Hof</t>
  </si>
  <si>
    <t>5576</t>
  </si>
  <si>
    <t>Hofecker-Grundschule Hof</t>
  </si>
  <si>
    <t>5576 - Hofecker-Grundschule Hof</t>
  </si>
  <si>
    <t>5577</t>
  </si>
  <si>
    <t>Hofecker-Mittelschule Hof</t>
  </si>
  <si>
    <t>5577 - Hofecker-Mittelschule Hof</t>
  </si>
  <si>
    <t>5578</t>
  </si>
  <si>
    <t>Grundschule Hof-Moschendorf</t>
  </si>
  <si>
    <t>5578 - Grundschule Hof-Moschendorf</t>
  </si>
  <si>
    <t>5579</t>
  </si>
  <si>
    <t>Grundschule Hof-Krötenbruck</t>
  </si>
  <si>
    <t>5579 - Grundschule Hof-Krötenbruck</t>
  </si>
  <si>
    <t>5580</t>
  </si>
  <si>
    <t>Münster-Mittelschule Hof</t>
  </si>
  <si>
    <t>5580 - Münster-Mittelschule Hof</t>
  </si>
  <si>
    <t>5581</t>
  </si>
  <si>
    <t>Neustädter Grundschule Hof</t>
  </si>
  <si>
    <t>5581 - Neustädter Grundschule Hof</t>
  </si>
  <si>
    <t>5582</t>
  </si>
  <si>
    <t>Sophien-Grundschule Hof</t>
  </si>
  <si>
    <t>5582 - Sophien-Grundschule Hof</t>
  </si>
  <si>
    <t>5584</t>
  </si>
  <si>
    <t>Grundschule Heroldsbach</t>
  </si>
  <si>
    <t>5584 - Grundschule Heroldsbach</t>
  </si>
  <si>
    <t>5585</t>
  </si>
  <si>
    <t>Adalbert-Stifter-Grundschule Forchheim</t>
  </si>
  <si>
    <t>5585 - Adalbert-Stifter-Grundschule Forchheim</t>
  </si>
  <si>
    <t>5586</t>
  </si>
  <si>
    <t>Grundschule Bamberg-Gaustadt</t>
  </si>
  <si>
    <t>5586 - Grundschule Bamberg-Gaustadt</t>
  </si>
  <si>
    <t>5587</t>
  </si>
  <si>
    <t>5587 - Private Grundschule Schloss Thiergarten der Dr. Wiesent Schulen in Bayreuth</t>
  </si>
  <si>
    <t>5588</t>
  </si>
  <si>
    <t>5588 - Priv. Montessori-Volksschule Forchheim (Grund- und Hauptschule)</t>
  </si>
  <si>
    <t>5589</t>
  </si>
  <si>
    <t>Werner-Porsch-Grundschule Speichersdorf</t>
  </si>
  <si>
    <t>5589 - Werner-Porsch-Grundschule Speichersdorf</t>
  </si>
  <si>
    <t>5590</t>
  </si>
  <si>
    <t>Grundschule Bamberg Am Heidelsteig</t>
  </si>
  <si>
    <t>5590 - Grundschule Bamberg Am Heidelsteig</t>
  </si>
  <si>
    <t>5591</t>
  </si>
  <si>
    <t>Grundschule Bamberg-Kaulberg</t>
  </si>
  <si>
    <t>5591 - Grundschule Bamberg-Kaulberg</t>
  </si>
  <si>
    <t>5592</t>
  </si>
  <si>
    <t>Hugo-von-Trimberg-Grundschule Bamberg</t>
  </si>
  <si>
    <t>5592 - Hugo-von-Trimberg-Grundschule Bamberg</t>
  </si>
  <si>
    <t>5593</t>
  </si>
  <si>
    <t>Mittelschule Burgebrach</t>
  </si>
  <si>
    <t>5593 - Mittelschule Burgebrach</t>
  </si>
  <si>
    <t>5595</t>
  </si>
  <si>
    <t>Mittelschule Baunach</t>
  </si>
  <si>
    <t>5595 - Mittelschule Baunach</t>
  </si>
  <si>
    <t>5596</t>
  </si>
  <si>
    <t>Mittelschule Bischberg</t>
  </si>
  <si>
    <t>5596 - Mittelschule Bischberg</t>
  </si>
  <si>
    <t>5597</t>
  </si>
  <si>
    <t>Mittelschule Breitengüßbach</t>
  </si>
  <si>
    <t>5597 - Mittelschule Breitengüßbach</t>
  </si>
  <si>
    <t>5599</t>
  </si>
  <si>
    <t>Grundschule Burgebrach</t>
  </si>
  <si>
    <t>5599 - Grundschule Burgebrach</t>
  </si>
  <si>
    <t>5600</t>
  </si>
  <si>
    <t>Grundschule Burgwindheim</t>
  </si>
  <si>
    <t>5600 - Grundschule Burgwindheim</t>
  </si>
  <si>
    <t>5601</t>
  </si>
  <si>
    <t>Deichselbach-Schule Buttenheim (Grundschule)</t>
  </si>
  <si>
    <t>5601 - Deichselbach-Schule Buttenheim (Grundschule)</t>
  </si>
  <si>
    <t>5602</t>
  </si>
  <si>
    <t>Grundschule Ebrach</t>
  </si>
  <si>
    <t>5602 - Grundschule Ebrach</t>
  </si>
  <si>
    <t>5603</t>
  </si>
  <si>
    <t>Grundschule Frensdorf-Pettstadt</t>
  </si>
  <si>
    <t>5603 - Grundschule Frensdorf-Pettstadt</t>
  </si>
  <si>
    <t>5604</t>
  </si>
  <si>
    <t>Grundschule Priesendorf-Lisberg</t>
  </si>
  <si>
    <t>5604 - Grundschule Priesendorf-Lisberg</t>
  </si>
  <si>
    <t>5605</t>
  </si>
  <si>
    <t>5605 - Grundschule Altenburgblick Oberfranken in Stegaurach</t>
  </si>
  <si>
    <t>5606</t>
  </si>
  <si>
    <t>Grundschule Gundelsheim</t>
  </si>
  <si>
    <t>5606 - Grundschule Gundelsheim</t>
  </si>
  <si>
    <t>5607</t>
  </si>
  <si>
    <t>Mittelschule Hallstadt</t>
  </si>
  <si>
    <t>5607 - Mittelschule Hallstadt</t>
  </si>
  <si>
    <t>5608</t>
  </si>
  <si>
    <t>Grundschule Heiligenstadt i.OFr.</t>
  </si>
  <si>
    <t>5608 - Grundschule Heiligenstadt i.OFr.</t>
  </si>
  <si>
    <t>5609</t>
  </si>
  <si>
    <t>Grundschule Schlüsselfeld</t>
  </si>
  <si>
    <t>5609 - Grundschule Schlüsselfeld</t>
  </si>
  <si>
    <t>5610</t>
  </si>
  <si>
    <t>Mittelschule Hirschaid</t>
  </si>
  <si>
    <t>5610 - Mittelschule Hirschaid</t>
  </si>
  <si>
    <t>5611</t>
  </si>
  <si>
    <t>Grundschule Kemmern</t>
  </si>
  <si>
    <t>5611 - Grundschule Kemmern</t>
  </si>
  <si>
    <t>5612</t>
  </si>
  <si>
    <t>Grundschule Königsfeld</t>
  </si>
  <si>
    <t>5612 - Grundschule Königsfeld</t>
  </si>
  <si>
    <t>5613</t>
  </si>
  <si>
    <t>5613 - Evangelische Schule Naila, Priv. Grundschule und Mittelschule (MS)</t>
  </si>
  <si>
    <t>5614</t>
  </si>
  <si>
    <t>Mittelschule Litzendorf</t>
  </si>
  <si>
    <t>5614 - Mittelschule Litzendorf</t>
  </si>
  <si>
    <t>5615</t>
  </si>
  <si>
    <t>Sebastian-Kneipp-Grundschule Bad Berneck</t>
  </si>
  <si>
    <t>5615 - Sebastian-Kneipp-Grundschule Bad Berneck</t>
  </si>
  <si>
    <t>5616</t>
  </si>
  <si>
    <t>Ferdinand-Dietz-Mittelschule Memmelsdorf</t>
  </si>
  <si>
    <t>5616 - Ferdinand-Dietz-Mittelschule Memmelsdorf</t>
  </si>
  <si>
    <t>5619</t>
  </si>
  <si>
    <t>Mittelschule Oberhaid</t>
  </si>
  <si>
    <t>5619 - Mittelschule Oberhaid</t>
  </si>
  <si>
    <t>5620</t>
  </si>
  <si>
    <t>Mittelschule Frensdorf-Pettstadt</t>
  </si>
  <si>
    <t>5620 - Mittelschule Frensdorf-Pettstadt</t>
  </si>
  <si>
    <t>5621</t>
  </si>
  <si>
    <t>Grundschule Pommersfelden</t>
  </si>
  <si>
    <t>5621 - Grundschule Pommersfelden</t>
  </si>
  <si>
    <t>5624</t>
  </si>
  <si>
    <t>Grundschule Gefrees</t>
  </si>
  <si>
    <t>5624 - Grundschule Gefrees</t>
  </si>
  <si>
    <t>5625</t>
  </si>
  <si>
    <t>Grundschule Bindlach</t>
  </si>
  <si>
    <t>5625 - Grundschule Bindlach</t>
  </si>
  <si>
    <t>5627</t>
  </si>
  <si>
    <t>Kilian-Grundschule Scheßlitz</t>
  </si>
  <si>
    <t>5627 - Kilian-Grundschule Scheßlitz</t>
  </si>
  <si>
    <t>5628</t>
  </si>
  <si>
    <t>Grundschule Schönbrunn-Ampferbach</t>
  </si>
  <si>
    <t>5628 - Grundschule Schönbrunn-Ampferbach</t>
  </si>
  <si>
    <t>5629</t>
  </si>
  <si>
    <t>Graf-Botho-Grundschule Pottenstein</t>
  </si>
  <si>
    <t>5629 - Graf-Botho-Grundschule Pottenstein</t>
  </si>
  <si>
    <t>5630</t>
  </si>
  <si>
    <t>Paradiestal-Grundschule Stadelhofen</t>
  </si>
  <si>
    <t>5630 - Paradiestal-Grundschule Stadelhofen</t>
  </si>
  <si>
    <t>5631</t>
  </si>
  <si>
    <t>5631 - Mittelschule Altenburgblick Oberfranken in Stegaurach</t>
  </si>
  <si>
    <t>5632</t>
  </si>
  <si>
    <t>Mittelschule Strullendorf</t>
  </si>
  <si>
    <t>5632 - Mittelschule Strullendorf</t>
  </si>
  <si>
    <t>5633</t>
  </si>
  <si>
    <t>Grundschule Viereth-Trunstadt</t>
  </si>
  <si>
    <t>5633 - Grundschule Viereth-Trunstadt</t>
  </si>
  <si>
    <t>5634</t>
  </si>
  <si>
    <t>Grundschule Walsdorf</t>
  </si>
  <si>
    <t>5634 - Grundschule Walsdorf</t>
  </si>
  <si>
    <t>5635</t>
  </si>
  <si>
    <t>Grundschule Gößweinstein</t>
  </si>
  <si>
    <t>5635 - Grundschule Gößweinstein</t>
  </si>
  <si>
    <t>5636</t>
  </si>
  <si>
    <t>Mittelschule Zapfendorf</t>
  </si>
  <si>
    <t>5636 - Mittelschule Zapfendorf</t>
  </si>
  <si>
    <t>5638</t>
  </si>
  <si>
    <t>Mittelschule Schlüsselfeld</t>
  </si>
  <si>
    <t>5638 - Mittelschule Schlüsselfeld</t>
  </si>
  <si>
    <t>5639</t>
  </si>
  <si>
    <t>Mittelschule Scheßlitz</t>
  </si>
  <si>
    <t>5639 - Mittelschule Scheßlitz</t>
  </si>
  <si>
    <t>5640</t>
  </si>
  <si>
    <t>Grundschule Bad Rodach</t>
  </si>
  <si>
    <t>5640 - Grundschule Bad Rodach</t>
  </si>
  <si>
    <t>5641</t>
  </si>
  <si>
    <t>Grundschule Seßlach</t>
  </si>
  <si>
    <t>5641 - Grundschule Seßlach</t>
  </si>
  <si>
    <t>5642</t>
  </si>
  <si>
    <t>Grundschule Ahorntal</t>
  </si>
  <si>
    <t>5642 - Grundschule Ahorntal</t>
  </si>
  <si>
    <t>5643</t>
  </si>
  <si>
    <t>Grundschule Heinersreuth</t>
  </si>
  <si>
    <t>5643 - Grundschule Heinersreuth</t>
  </si>
  <si>
    <t>5644</t>
  </si>
  <si>
    <t>5644 - Sebastian-Kneipp-Mittelschule Bad Berneck i.Fichtelgebirge</t>
  </si>
  <si>
    <t>5645</t>
  </si>
  <si>
    <t>Grundschule Betzenstein-Plech</t>
  </si>
  <si>
    <t>5645 - Grundschule Betzenstein-Plech</t>
  </si>
  <si>
    <t>5647</t>
  </si>
  <si>
    <t>Grundschule Bischofsgrün</t>
  </si>
  <si>
    <t>5647 - Grundschule Bischofsgrün</t>
  </si>
  <si>
    <t>5649</t>
  </si>
  <si>
    <t>Mittelschule Eckersdorf</t>
  </si>
  <si>
    <t>5649 - Mittelschule Eckersdorf</t>
  </si>
  <si>
    <t>5651</t>
  </si>
  <si>
    <t>Grundschule Fichtelberg-Mehlmeisel</t>
  </si>
  <si>
    <t>5651 - Grundschule Fichtelberg-Mehlmeisel</t>
  </si>
  <si>
    <t>5653</t>
  </si>
  <si>
    <t>Alexander-von-Humboldt-Grundschule Goldkronach</t>
  </si>
  <si>
    <t>5653 - Alexander-von-Humboldt-Grundschule Goldkronach</t>
  </si>
  <si>
    <t>5654</t>
  </si>
  <si>
    <t>Grundschule Untersiemau</t>
  </si>
  <si>
    <t>5654 - Grundschule Untersiemau</t>
  </si>
  <si>
    <t>5656</t>
  </si>
  <si>
    <t>Mittelschule Hummeltal</t>
  </si>
  <si>
    <t>5656 - Mittelschule Hummeltal</t>
  </si>
  <si>
    <t>5657</t>
  </si>
  <si>
    <t>Grundschule Kirchenpingarten</t>
  </si>
  <si>
    <t>5657 - Grundschule Kirchenpingarten</t>
  </si>
  <si>
    <t>5659</t>
  </si>
  <si>
    <t>Grundschule Mistelbach</t>
  </si>
  <si>
    <t>5659 - Grundschule Mistelbach</t>
  </si>
  <si>
    <t>5660</t>
  </si>
  <si>
    <t>Grundschule Mistelgau-Glashütten</t>
  </si>
  <si>
    <t>5660 - Grundschule Mistelgau-Glashütten</t>
  </si>
  <si>
    <t>5661</t>
  </si>
  <si>
    <t>Grundschule Pegnitz</t>
  </si>
  <si>
    <t>5661 - Grundschule Pegnitz</t>
  </si>
  <si>
    <t>5662</t>
  </si>
  <si>
    <t>Christian-Sammet-Mittelschule Pegnitz</t>
  </si>
  <si>
    <t>5662 - Christian-Sammet-Mittelschule Pegnitz</t>
  </si>
  <si>
    <t>5663</t>
  </si>
  <si>
    <t>Grundschule Ebersdorf b.Coburg</t>
  </si>
  <si>
    <t>5663 - Grundschule Ebersdorf b.Coburg</t>
  </si>
  <si>
    <t>5664</t>
  </si>
  <si>
    <t>Grundschule Sonnefeld</t>
  </si>
  <si>
    <t>5664 - Grundschule Sonnefeld</t>
  </si>
  <si>
    <t>5665</t>
  </si>
  <si>
    <t>Grundschule Kirchehrenbach</t>
  </si>
  <si>
    <t>5665 - Grundschule Kirchehrenbach</t>
  </si>
  <si>
    <t>5666</t>
  </si>
  <si>
    <t>Graf-Botho-Mittelschule Pottenstein</t>
  </si>
  <si>
    <t>5666 - Graf-Botho-Mittelschule Pottenstein</t>
  </si>
  <si>
    <t>5668</t>
  </si>
  <si>
    <t>Grundschule Schnabelwaid</t>
  </si>
  <si>
    <t>5668 - Grundschule Schnabelwaid</t>
  </si>
  <si>
    <t>5669</t>
  </si>
  <si>
    <t>Werner-Porsch-Mittelschule Speichersdorf</t>
  </si>
  <si>
    <t>5669 - Werner-Porsch-Mittelschule Speichersdorf</t>
  </si>
  <si>
    <t>5670</t>
  </si>
  <si>
    <t>5670 - Grundschule Zell</t>
  </si>
  <si>
    <t>5671</t>
  </si>
  <si>
    <t>Grundschule Pressig</t>
  </si>
  <si>
    <t>5671 - Grundschule Pressig</t>
  </si>
  <si>
    <t>5672</t>
  </si>
  <si>
    <t>Grundschule Waischenfeld</t>
  </si>
  <si>
    <t>5672 - Grundschule Waischenfeld</t>
  </si>
  <si>
    <t>5673</t>
  </si>
  <si>
    <t>Grundschule Warmensteinach</t>
  </si>
  <si>
    <t>5673 - Grundschule Warmensteinach</t>
  </si>
  <si>
    <t>5674</t>
  </si>
  <si>
    <t>Mittelschule Weidenberg</t>
  </si>
  <si>
    <t>5674 - Mittelschule Weidenberg</t>
  </si>
  <si>
    <t>5675</t>
  </si>
  <si>
    <t>Grundschule Hollfeld-Wonsees-Plankenfels</t>
  </si>
  <si>
    <t>5675 - Grundschule Hollfeld-Wonsees-Plankenfels</t>
  </si>
  <si>
    <t>5676</t>
  </si>
  <si>
    <t>Grundschule Schwarzenbach a.Wald</t>
  </si>
  <si>
    <t>5676 - Grundschule Schwarzenbach a.Wald</t>
  </si>
  <si>
    <t>5677</t>
  </si>
  <si>
    <t>Grundschule Selbitz</t>
  </si>
  <si>
    <t>5677 - Grundschule Selbitz</t>
  </si>
  <si>
    <t>5678</t>
  </si>
  <si>
    <t>Grundschule Oberkotzau</t>
  </si>
  <si>
    <t>5678 - Grundschule Oberkotzau</t>
  </si>
  <si>
    <t>5679</t>
  </si>
  <si>
    <t>Gutenberg-Grundschule Rehau</t>
  </si>
  <si>
    <t>5679 - Gutenberg-Grundschule Rehau</t>
  </si>
  <si>
    <t>5680</t>
  </si>
  <si>
    <t>Johann-Gemmer-Grundschule Ahorn</t>
  </si>
  <si>
    <t>5680 - Johann-Gemmer-Grundschule Ahorn</t>
  </si>
  <si>
    <t>5681</t>
  </si>
  <si>
    <t>Emil-Fischer-Grundschule Dörfles-Esbach</t>
  </si>
  <si>
    <t>5681 - Emil-Fischer-Grundschule Dörfles-Esbach</t>
  </si>
  <si>
    <t>5683</t>
  </si>
  <si>
    <t>Mittelschule Ebersdorf b.Coburg</t>
  </si>
  <si>
    <t>5683 - Mittelschule Ebersdorf b.Coburg</t>
  </si>
  <si>
    <t>5684</t>
  </si>
  <si>
    <t>Grundschule Windheim</t>
  </si>
  <si>
    <t>5684 - Grundschule Windheim</t>
  </si>
  <si>
    <t>5685</t>
  </si>
  <si>
    <t>Siegfried-Möslein-Grundschule Großheirath</t>
  </si>
  <si>
    <t>5685 - Siegfried-Möslein-Grundschule Großheirath</t>
  </si>
  <si>
    <t>5686</t>
  </si>
  <si>
    <t>Grundschule Grub a.Forst</t>
  </si>
  <si>
    <t>5686 - Grundschule Grub a.Forst</t>
  </si>
  <si>
    <t>5687</t>
  </si>
  <si>
    <t>Mittelschule Am Lauterberg in Lautertal</t>
  </si>
  <si>
    <t>5687 - Mittelschule Am Lauterberg in Lautertal</t>
  </si>
  <si>
    <t>5688</t>
  </si>
  <si>
    <t>Anna-B.-Eckstein-Schule Meeder (Grundschule)</t>
  </si>
  <si>
    <t>5688 - Anna-B.-Eckstein-Schule Meeder (Grundschule)</t>
  </si>
  <si>
    <t>5689</t>
  </si>
  <si>
    <t>5689 - Grundschule Neustadt b.Coburg an der Heubischer Straße</t>
  </si>
  <si>
    <t>5691</t>
  </si>
  <si>
    <t>Mittelschule Neustadt b.Coburg Am Moos</t>
  </si>
  <si>
    <t>5691 - Mittelschule Neustadt b.Coburg Am Moos</t>
  </si>
  <si>
    <t>5692</t>
  </si>
  <si>
    <t>Mittelschule Bad Rodach</t>
  </si>
  <si>
    <t>5692 - Mittelschule Bad Rodach</t>
  </si>
  <si>
    <t>5694</t>
  </si>
  <si>
    <t>Grundschule Rödental-Einberg</t>
  </si>
  <si>
    <t>5694 - Grundschule Rödental-Einberg</t>
  </si>
  <si>
    <t>5695</t>
  </si>
  <si>
    <t>Mittelschule Rödental-Oeslau</t>
  </si>
  <si>
    <t>5695 - Mittelschule Rödental-Oeslau</t>
  </si>
  <si>
    <t>5696</t>
  </si>
  <si>
    <t>Grundschule Rödental-Mitte</t>
  </si>
  <si>
    <t>5696 - Grundschule Rödental-Mitte</t>
  </si>
  <si>
    <t>5697</t>
  </si>
  <si>
    <t>Grundschule Rödental-Mönchröden</t>
  </si>
  <si>
    <t>5697 - Grundschule Rödental-Mönchröden</t>
  </si>
  <si>
    <t>5698</t>
  </si>
  <si>
    <t>Oskar-Schramm-Grundschule Itzgrund</t>
  </si>
  <si>
    <t>5698 - Oskar-Schramm-Grundschule Itzgrund</t>
  </si>
  <si>
    <t>5699</t>
  </si>
  <si>
    <t>Mittelschule Seßlach</t>
  </si>
  <si>
    <t>5699 - Mittelschule Seßlach</t>
  </si>
  <si>
    <t>5700</t>
  </si>
  <si>
    <t>Mittelschule Sonnefeld</t>
  </si>
  <si>
    <t>5700 - Mittelschule Sonnefeld</t>
  </si>
  <si>
    <t>5701</t>
  </si>
  <si>
    <t>Max-Hundt-Grundschule Kulmbach</t>
  </si>
  <si>
    <t>5701 - Max-Hundt-Grundschule Kulmbach</t>
  </si>
  <si>
    <t>5702</t>
  </si>
  <si>
    <t>Mittelschule Untersiemau</t>
  </si>
  <si>
    <t>5702 - Mittelschule Untersiemau</t>
  </si>
  <si>
    <t>5703</t>
  </si>
  <si>
    <t>Grundschule Mainleus</t>
  </si>
  <si>
    <t>5703 - Grundschule Mainleus</t>
  </si>
  <si>
    <t>5704</t>
  </si>
  <si>
    <t>Grundschule Weidhausen b.Coburg</t>
  </si>
  <si>
    <t>5704 - Grundschule Weidhausen b.Coburg</t>
  </si>
  <si>
    <t>5705</t>
  </si>
  <si>
    <t>Hermann-Grosch-Grundschule Weitramsdorf</t>
  </si>
  <si>
    <t>5705 - Hermann-Grosch-Grundschule Weitramsdorf</t>
  </si>
  <si>
    <t>5706</t>
  </si>
  <si>
    <t>Grundschule Wildenheid-Haarbrücken</t>
  </si>
  <si>
    <t>5706 - Grundschule Wildenheid-Haarbrücken</t>
  </si>
  <si>
    <t>5707</t>
  </si>
  <si>
    <t>Pater-Lunkenbein-Grundschule Ebensfeld</t>
  </si>
  <si>
    <t>5707 - Pater-Lunkenbein-Grundschule Ebensfeld</t>
  </si>
  <si>
    <t>5708</t>
  </si>
  <si>
    <t>Johann-Puppert-Grundschule Michelau i.OFr.</t>
  </si>
  <si>
    <t>5708 - Johann-Puppert-Grundschule Michelau i.OFr.</t>
  </si>
  <si>
    <t>5709</t>
  </si>
  <si>
    <t>Adam-Riese-Grundschule Bad Staffelstein</t>
  </si>
  <si>
    <t>5709 - Adam-Riese-Grundschule Bad Staffelstein</t>
  </si>
  <si>
    <t>5710</t>
  </si>
  <si>
    <t>Albert-Blankertz-Grundschule Redwitz a.d.Rodach</t>
  </si>
  <si>
    <t>5710 - Albert-Blankertz-Grundschule Redwitz a.d.Rodach</t>
  </si>
  <si>
    <t>5711</t>
  </si>
  <si>
    <t>Grundschule Bayerisches Vogtland Feilitzsch</t>
  </si>
  <si>
    <t>5711 - Grundschule Bayerisches Vogtland Feilitzsch</t>
  </si>
  <si>
    <t>5712</t>
  </si>
  <si>
    <t>5712 - Evangelische Schule Naila, Priv. Grundschule und Mittelschule (GS)</t>
  </si>
  <si>
    <t>5713</t>
  </si>
  <si>
    <t>Grundschule Buckenhofen-Burk</t>
  </si>
  <si>
    <t>5713 - Grundschule Buckenhofen-Burk</t>
  </si>
  <si>
    <t>5714</t>
  </si>
  <si>
    <t>5714 - Freie Mittelschule Wernstein des Trägervereins Freie Waldorfschule Junger Main e.V.</t>
  </si>
  <si>
    <t>5715</t>
  </si>
  <si>
    <t>Grundschule Dormitz-Hetzles- Kleinsendelbach</t>
  </si>
  <si>
    <t>5715 - Grundschule Dormitz-Hetzles- Kleinsendelbach</t>
  </si>
  <si>
    <t>5716</t>
  </si>
  <si>
    <t>5716 - Private Montessori-Schule Bayreuth, Grundschule des Vereins Integrative Erziehung Bayreuth e.V.,</t>
  </si>
  <si>
    <t>5717</t>
  </si>
  <si>
    <t>Mittelschule Ebermannstadt</t>
  </si>
  <si>
    <t>5717 - Mittelschule Ebermannstadt</t>
  </si>
  <si>
    <t>5718</t>
  </si>
  <si>
    <t>Grundschule Effeltrich</t>
  </si>
  <si>
    <t>5718 - Grundschule Effeltrich</t>
  </si>
  <si>
    <t>5719</t>
  </si>
  <si>
    <t>Mittelschule Eggolsheim</t>
  </si>
  <si>
    <t>5719 - Mittelschule Eggolsheim</t>
  </si>
  <si>
    <t>5720</t>
  </si>
  <si>
    <t>Grundschule Egloffstein</t>
  </si>
  <si>
    <t>5720 - Grundschule Egloffstein</t>
  </si>
  <si>
    <t>5721</t>
  </si>
  <si>
    <t>Adalbert-Stifter-Mittelschule Forchheim</t>
  </si>
  <si>
    <t>5721 - Adalbert-Stifter-Mittelschule Forchheim</t>
  </si>
  <si>
    <t>5723</t>
  </si>
  <si>
    <t>Anna-Grundschule Forchheim</t>
  </si>
  <si>
    <t>5723 - Anna-Grundschule Forchheim</t>
  </si>
  <si>
    <t>5724</t>
  </si>
  <si>
    <t>Ritter-von-Traitteur-Mittelschule Forchheim</t>
  </si>
  <si>
    <t>5724 - Ritter-von-Traitteur-Mittelschule Forchheim</t>
  </si>
  <si>
    <t>5725</t>
  </si>
  <si>
    <t>Martin-Grundschule Forchheim</t>
  </si>
  <si>
    <t>5725 - Martin-Grundschule Forchheim</t>
  </si>
  <si>
    <t>5726</t>
  </si>
  <si>
    <t>Mittelschule Gößweinstein</t>
  </si>
  <si>
    <t>5726 - Mittelschule Gößweinstein</t>
  </si>
  <si>
    <t>5727</t>
  </si>
  <si>
    <t>Grundschule Gräfenberg</t>
  </si>
  <si>
    <t>5727 - Grundschule Gräfenberg</t>
  </si>
  <si>
    <t>5728</t>
  </si>
  <si>
    <t>Mittelschule Hallerndorf</t>
  </si>
  <si>
    <t>5728 - Mittelschule Hallerndorf</t>
  </si>
  <si>
    <t>5729</t>
  </si>
  <si>
    <t>5729 - Grundschule Hausen</t>
  </si>
  <si>
    <t>5730</t>
  </si>
  <si>
    <t>Mittelschule Heroldsbach</t>
  </si>
  <si>
    <t>5730 - Mittelschule Heroldsbach</t>
  </si>
  <si>
    <t>5731</t>
  </si>
  <si>
    <t>Grundschule Hiltpoltstein</t>
  </si>
  <si>
    <t>5731 - Grundschule Hiltpoltstein</t>
  </si>
  <si>
    <t>5732</t>
  </si>
  <si>
    <t>Grundschule Igensdorf</t>
  </si>
  <si>
    <t>5732 - Grundschule Igensdorf</t>
  </si>
  <si>
    <t>5733</t>
  </si>
  <si>
    <t>Mittelschule Kirchehrenbach</t>
  </si>
  <si>
    <t>5733 - Mittelschule Kirchehrenbach</t>
  </si>
  <si>
    <t>5734</t>
  </si>
  <si>
    <t>Grundschule Langensendelbach</t>
  </si>
  <si>
    <t>5734 - Grundschule Langensendelbach</t>
  </si>
  <si>
    <t>5735</t>
  </si>
  <si>
    <t>Grundschule Ehrenbürg-Mittelehrenbach</t>
  </si>
  <si>
    <t>5735 - Grundschule Ehrenbürg-Mittelehrenbach</t>
  </si>
  <si>
    <t>5736</t>
  </si>
  <si>
    <t>Grundschule Neunkirchen a.Brand</t>
  </si>
  <si>
    <t>5736 - Grundschule Neunkirchen a.Brand</t>
  </si>
  <si>
    <t>5737</t>
  </si>
  <si>
    <t>Grundschule Obertrubach</t>
  </si>
  <si>
    <t>5737 - Grundschule Obertrubach</t>
  </si>
  <si>
    <t>5738</t>
  </si>
  <si>
    <t>Grundschule Pinzberg</t>
  </si>
  <si>
    <t>5738 - Grundschule Pinzberg</t>
  </si>
  <si>
    <t>5739</t>
  </si>
  <si>
    <t>Grundschule Poxdorf</t>
  </si>
  <si>
    <t>5739 - Grundschule Poxdorf</t>
  </si>
  <si>
    <t>5740</t>
  </si>
  <si>
    <t>Walter-Schottky-Grundschule Pretzfeld</t>
  </si>
  <si>
    <t>5740 - Walter-Schottky-Grundschule Pretzfeld</t>
  </si>
  <si>
    <t>5741</t>
  </si>
  <si>
    <t>Grundschule Forchheim-Reuth</t>
  </si>
  <si>
    <t>5741 - Grundschule Forchheim-Reuth</t>
  </si>
  <si>
    <t>5742</t>
  </si>
  <si>
    <t>Grundschule Unterleinleiter</t>
  </si>
  <si>
    <t>5742 - Grundschule Unterleinleiter</t>
  </si>
  <si>
    <t>5743</t>
  </si>
  <si>
    <t>Grundschule Weilersbach</t>
  </si>
  <si>
    <t>5743 - Grundschule Weilersbach</t>
  </si>
  <si>
    <t>5744</t>
  </si>
  <si>
    <t>Grundschule Wiesenthau</t>
  </si>
  <si>
    <t>5744 - Grundschule Wiesenthau</t>
  </si>
  <si>
    <t>5745</t>
  </si>
  <si>
    <t>Grundschule Wiesenttal</t>
  </si>
  <si>
    <t>5745 - Grundschule Wiesenttal</t>
  </si>
  <si>
    <t>5746</t>
  </si>
  <si>
    <t>Mittelschule Gräfenberg</t>
  </si>
  <si>
    <t>5746 - Mittelschule Gräfenberg</t>
  </si>
  <si>
    <t>5747</t>
  </si>
  <si>
    <t>Mittelschule Neunkirchen a.Brand</t>
  </si>
  <si>
    <t>5747 - Mittelschule Neunkirchen a.Brand</t>
  </si>
  <si>
    <t>5751</t>
  </si>
  <si>
    <t>Alexander-von-Humboldt-Grundschule Bad Steben</t>
  </si>
  <si>
    <t>5751 - Alexander-von-Humboldt-Grundschule Bad Steben</t>
  </si>
  <si>
    <t>5752</t>
  </si>
  <si>
    <t>Grundschule Berg</t>
  </si>
  <si>
    <t>5752 - Grundschule Berg</t>
  </si>
  <si>
    <t>5754</t>
  </si>
  <si>
    <t>Lothar-von-Faber-Grundschule Geroldsgrün</t>
  </si>
  <si>
    <t>5754 - Lothar-von-Faber-Grundschule Geroldsgrün</t>
  </si>
  <si>
    <t>5755</t>
  </si>
  <si>
    <t>Grundschule Helmbrechts</t>
  </si>
  <si>
    <t>5755 - Grundschule Helmbrechts</t>
  </si>
  <si>
    <t>5756</t>
  </si>
  <si>
    <t>Mittelschule Helmbrechts</t>
  </si>
  <si>
    <t>5756 - Mittelschule Helmbrechts</t>
  </si>
  <si>
    <t>5757</t>
  </si>
  <si>
    <t>Grundschule am Schlosspark Konradsreuth</t>
  </si>
  <si>
    <t>5757 - Grundschule am Schlosspark Konradsreuth</t>
  </si>
  <si>
    <t>5759</t>
  </si>
  <si>
    <t>Grundschule Münchberg</t>
  </si>
  <si>
    <t>5759 - Grundschule Münchberg</t>
  </si>
  <si>
    <t>5761</t>
  </si>
  <si>
    <t>Mittelschule Münchberg-Poppenreuth</t>
  </si>
  <si>
    <t>5761 - Mittelschule Münchberg-Poppenreuth</t>
  </si>
  <si>
    <t>5762</t>
  </si>
  <si>
    <t>Grundschule Naila I</t>
  </si>
  <si>
    <t>5762 - Grundschule Naila I</t>
  </si>
  <si>
    <t>5763</t>
  </si>
  <si>
    <t>Mittelschule Frankenwald Naila</t>
  </si>
  <si>
    <t>5763 - Mittelschule Frankenwald Naila</t>
  </si>
  <si>
    <t>5764</t>
  </si>
  <si>
    <t>Mittelschule Oberkotzau</t>
  </si>
  <si>
    <t>5764 - Mittelschule Oberkotzau</t>
  </si>
  <si>
    <t>5765</t>
  </si>
  <si>
    <t>Grundschule Regnitzlosau</t>
  </si>
  <si>
    <t>5765 - Grundschule Regnitzlosau</t>
  </si>
  <si>
    <t>5766</t>
  </si>
  <si>
    <t>Gutenberg-Mittelschule Rehau</t>
  </si>
  <si>
    <t>5766 - Gutenberg-Mittelschule Rehau</t>
  </si>
  <si>
    <t>5767</t>
  </si>
  <si>
    <t>Pestalozzi-Grundschule Rehau II</t>
  </si>
  <si>
    <t>5767 - Pestalozzi-Grundschule Rehau II</t>
  </si>
  <si>
    <t>5768</t>
  </si>
  <si>
    <t>Grundschule Schauenstein</t>
  </si>
  <si>
    <t>5768 - Grundschule Schauenstein</t>
  </si>
  <si>
    <t>5769</t>
  </si>
  <si>
    <t>Jean-Paul-Grundschule Schwarzenbach a.d.Saale</t>
  </si>
  <si>
    <t>5769 - Jean-Paul-Grundschule Schwarzenbach a.d.Saale</t>
  </si>
  <si>
    <t>5770</t>
  </si>
  <si>
    <t>5770 - Geschwister-Scholl-Mittelschule Schwarzenbach a.d.Saale</t>
  </si>
  <si>
    <t>5771</t>
  </si>
  <si>
    <t>Mittelschule Schwarzenbach a.Wald</t>
  </si>
  <si>
    <t>5771 - Mittelschule Schwarzenbach a.Wald</t>
  </si>
  <si>
    <t>5774</t>
  </si>
  <si>
    <t>Elisabeth-Schlemmer-Grundschule Stammbach</t>
  </si>
  <si>
    <t>5774 - Elisabeth-Schlemmer-Grundschule Stammbach</t>
  </si>
  <si>
    <t>5775</t>
  </si>
  <si>
    <t>Von-Pühel-Grundschule Tauperlitz</t>
  </si>
  <si>
    <t>5775 - Von-Pühel-Grundschule Tauperlitz</t>
  </si>
  <si>
    <t>5777</t>
  </si>
  <si>
    <t>Mittelschule Bayerisches Vogtland Feilitzsch</t>
  </si>
  <si>
    <t>5777 - Mittelschule Bayerisches Vogtland Feilitzsch</t>
  </si>
  <si>
    <t>5778</t>
  </si>
  <si>
    <t>Grundschule Weißdorf-Sparneck</t>
  </si>
  <si>
    <t>5778 - Grundschule Weißdorf-Sparneck</t>
  </si>
  <si>
    <t>5787</t>
  </si>
  <si>
    <t>Lucas-Cranach-Grundschule Kronach</t>
  </si>
  <si>
    <t>5787 - Lucas-Cranach-Grundschule Kronach</t>
  </si>
  <si>
    <t>5788</t>
  </si>
  <si>
    <t>Gottfried-Neukam-Mittelschule Kronach</t>
  </si>
  <si>
    <t>5788 - Gottfried-Neukam-Mittelschule Kronach</t>
  </si>
  <si>
    <t>5789</t>
  </si>
  <si>
    <t>Mittelschule Küps</t>
  </si>
  <si>
    <t>5789 - Mittelschule Küps</t>
  </si>
  <si>
    <t>5790</t>
  </si>
  <si>
    <t>Grundschule Ludwigsstadt</t>
  </si>
  <si>
    <t>5790 - Grundschule Ludwigsstadt</t>
  </si>
  <si>
    <t>5791</t>
  </si>
  <si>
    <t>Grundschule Mitwitz</t>
  </si>
  <si>
    <t>5791 - Grundschule Mitwitz</t>
  </si>
  <si>
    <t>5793</t>
  </si>
  <si>
    <t>Grundschule Nordhalben</t>
  </si>
  <si>
    <t>5793 - Grundschule Nordhalben</t>
  </si>
  <si>
    <t>5795</t>
  </si>
  <si>
    <t>Mittelschule Pressig</t>
  </si>
  <si>
    <t>5795 - Mittelschule Pressig</t>
  </si>
  <si>
    <t>5799</t>
  </si>
  <si>
    <t>Grundschule Johannisthal-Schmölz</t>
  </si>
  <si>
    <t>5799 - Grundschule Johannisthal-Schmölz</t>
  </si>
  <si>
    <t>5801</t>
  </si>
  <si>
    <t>Grundschule Stockheim</t>
  </si>
  <si>
    <t>5801 - Grundschule Stockheim</t>
  </si>
  <si>
    <t>5802</t>
  </si>
  <si>
    <t>Grundschule Tettau</t>
  </si>
  <si>
    <t>5802 - Grundschule Tettau</t>
  </si>
  <si>
    <t>5803</t>
  </si>
  <si>
    <t>Grundschule Teuschnitz</t>
  </si>
  <si>
    <t>5803 - Grundschule Teuschnitz</t>
  </si>
  <si>
    <t>5805</t>
  </si>
  <si>
    <t>Grundschule Rodachtal in Unterrodach</t>
  </si>
  <si>
    <t>5805 - Grundschule Rodachtal in Unterrodach</t>
  </si>
  <si>
    <t>5806</t>
  </si>
  <si>
    <t>Grundschule Wallenfels</t>
  </si>
  <si>
    <t>5806 - Grundschule Wallenfels</t>
  </si>
  <si>
    <t>5807</t>
  </si>
  <si>
    <t>Grundschule Weißenbrunn</t>
  </si>
  <si>
    <t>5807 - Grundschule Weißenbrunn</t>
  </si>
  <si>
    <t>5808</t>
  </si>
  <si>
    <t>Grundschule Wilhelmsthal</t>
  </si>
  <si>
    <t>5808 - Grundschule Wilhelmsthal</t>
  </si>
  <si>
    <t>5809</t>
  </si>
  <si>
    <t>Mittelschule Windheim</t>
  </si>
  <si>
    <t>5809 - Mittelschule Windheim</t>
  </si>
  <si>
    <t>5817</t>
  </si>
  <si>
    <t>Grundschule Himmelkron-Lanzendorf</t>
  </si>
  <si>
    <t>5817 - Grundschule Himmelkron-Lanzendorf</t>
  </si>
  <si>
    <t>5818</t>
  </si>
  <si>
    <t>Grundschule Kasendorf</t>
  </si>
  <si>
    <t>5818 - Grundschule Kasendorf</t>
  </si>
  <si>
    <t>5819</t>
  </si>
  <si>
    <t>5819 - Freie Montessori-Volksschule Berg des Vereins Montessori-Vereinigung Hof e.V.</t>
  </si>
  <si>
    <t>5820</t>
  </si>
  <si>
    <t>Grundschule Kulmbach-Burghaig</t>
  </si>
  <si>
    <t>5820 - Grundschule Kulmbach-Burghaig</t>
  </si>
  <si>
    <t>5821</t>
  </si>
  <si>
    <t>Max-Hundt-Mittelschule Kulmbach</t>
  </si>
  <si>
    <t>5821 - Max-Hundt-Mittelschule Kulmbach</t>
  </si>
  <si>
    <t>5822</t>
  </si>
  <si>
    <t>5822 - Johann-Georg-Wilhelm-Meußdoerffer- Grundschule Kulmbach</t>
  </si>
  <si>
    <t>5823</t>
  </si>
  <si>
    <t>Obere Schule Kulmbach (Grundschule)</t>
  </si>
  <si>
    <t>5823 - Obere Schule Kulmbach (Grundschule)</t>
  </si>
  <si>
    <t>5824</t>
  </si>
  <si>
    <t>Pestalozzi-Grundschule Kulmbach</t>
  </si>
  <si>
    <t>5824 - Pestalozzi-Grundschule Kulmbach</t>
  </si>
  <si>
    <t>5825</t>
  </si>
  <si>
    <t>Grundschule Kulmbach-Ziegelhütten</t>
  </si>
  <si>
    <t>5825 - Grundschule Kulmbach-Ziegelhütten</t>
  </si>
  <si>
    <t>5827</t>
  </si>
  <si>
    <t>Grundschule Untersteinach-Ludwigschorgast</t>
  </si>
  <si>
    <t>5827 - Grundschule Untersteinach-Ludwigschorgast</t>
  </si>
  <si>
    <t>5828</t>
  </si>
  <si>
    <t>Mittelschule Mainleus</t>
  </si>
  <si>
    <t>5828 - Mittelschule Mainleus</t>
  </si>
  <si>
    <t>5829</t>
  </si>
  <si>
    <t>Mittelschule Marktleugast</t>
  </si>
  <si>
    <t>5829 - Mittelschule Marktleugast</t>
  </si>
  <si>
    <t>5830</t>
  </si>
  <si>
    <t>Grundschule Marktschorgast</t>
  </si>
  <si>
    <t>5830 - Grundschule Marktschorgast</t>
  </si>
  <si>
    <t>5831</t>
  </si>
  <si>
    <t>Theodor-Heublein-Grundschule Kulmbach-Melkendorf</t>
  </si>
  <si>
    <t>5831 - Theodor-Heublein-Grundschule Kulmbach-Melkendorf</t>
  </si>
  <si>
    <t>5832</t>
  </si>
  <si>
    <t>Friedrich-von-Ellrodt-Mittelschule Neudrossenfeld</t>
  </si>
  <si>
    <t>5832 - Friedrich-von-Ellrodt-Mittelschule Neudrossenfeld</t>
  </si>
  <si>
    <t>5833</t>
  </si>
  <si>
    <t>Mittelschule Neuenmarkt-Wirsberg</t>
  </si>
  <si>
    <t>5833 - Mittelschule Neuenmarkt-Wirsberg</t>
  </si>
  <si>
    <t>5834</t>
  </si>
  <si>
    <t>Grundschule Presseck</t>
  </si>
  <si>
    <t>5834 - Grundschule Presseck</t>
  </si>
  <si>
    <t>5836</t>
  </si>
  <si>
    <t>Friedrich-Baur-Mittelschule Stadtsteinach-Untersteinach</t>
  </si>
  <si>
    <t>5836 - Friedrich-Baur-Mittelschule Stadtsteinach-Untersteinach</t>
  </si>
  <si>
    <t>5837</t>
  </si>
  <si>
    <t>Grundschule Thurnau</t>
  </si>
  <si>
    <t>5837 - Grundschule Thurnau</t>
  </si>
  <si>
    <t>5838</t>
  </si>
  <si>
    <t>Grundschule Trebgast</t>
  </si>
  <si>
    <t>5838 - Grundschule Trebgast</t>
  </si>
  <si>
    <t>5842</t>
  </si>
  <si>
    <t>Hans-Edelmann-Mittelschule Kulmbach</t>
  </si>
  <si>
    <t>5842 - Hans-Edelmann-Mittelschule Kulmbach</t>
  </si>
  <si>
    <t>5846</t>
  </si>
  <si>
    <t>Grundschule Altenkunstadt</t>
  </si>
  <si>
    <t>5846 - Grundschule Altenkunstadt</t>
  </si>
  <si>
    <t>5847</t>
  </si>
  <si>
    <t>Mittelschule Altenkunstadt</t>
  </si>
  <si>
    <t>5847 - Mittelschule Altenkunstadt</t>
  </si>
  <si>
    <t>5848</t>
  </si>
  <si>
    <t>Ivo-Hennemann-Grundschule Bad Staffelstein</t>
  </si>
  <si>
    <t>5848 - Ivo-Hennemann-Grundschule Bad Staffelstein</t>
  </si>
  <si>
    <t>5849</t>
  </si>
  <si>
    <t>Friedrich-Baur-Grundschule Burgkunstadt</t>
  </si>
  <si>
    <t>5849 - Friedrich-Baur-Grundschule Burgkunstadt</t>
  </si>
  <si>
    <t>5852</t>
  </si>
  <si>
    <t>Grundschule Hochstadt am Main</t>
  </si>
  <si>
    <t>5852 - Grundschule Hochstadt am Main</t>
  </si>
  <si>
    <t>5853</t>
  </si>
  <si>
    <t>Herzog-Otto-Mittelschule Lichtenfels</t>
  </si>
  <si>
    <t>5853 - Herzog-Otto-Mittelschule Lichtenfels</t>
  </si>
  <si>
    <t>5854</t>
  </si>
  <si>
    <t>Dr.-Roßbach-Grundschule Lichtenfels</t>
  </si>
  <si>
    <t>5854 - Dr.-Roßbach-Grundschule Lichtenfels</t>
  </si>
  <si>
    <t>5855</t>
  </si>
  <si>
    <t>Grundschule Lichtenfels am Markt</t>
  </si>
  <si>
    <t>5855 - Grundschule Lichtenfels am Markt</t>
  </si>
  <si>
    <t>5857</t>
  </si>
  <si>
    <t>Grundschule Marktzeuln</t>
  </si>
  <si>
    <t>5857 - Grundschule Marktzeuln</t>
  </si>
  <si>
    <t>5858</t>
  </si>
  <si>
    <t>Johann-Puppert-Mittelschule Michelau i.OFr.</t>
  </si>
  <si>
    <t>5858 - Johann-Puppert-Mittelschule Michelau i.OFr.</t>
  </si>
  <si>
    <t>5859</t>
  </si>
  <si>
    <t>Albert-Blankertz-Mittelschule Redwitz</t>
  </si>
  <si>
    <t>5859 - Albert-Blankertz-Mittelschule Redwitz</t>
  </si>
  <si>
    <t>5860</t>
  </si>
  <si>
    <t>Grundschule Lichtenfels im Leuchsental</t>
  </si>
  <si>
    <t>5860 - Grundschule Lichtenfels im Leuchsental</t>
  </si>
  <si>
    <t>5861</t>
  </si>
  <si>
    <t>Grundschule Lichtenfels in der Schney</t>
  </si>
  <si>
    <t>5861 - Grundschule Lichtenfels in der Schney</t>
  </si>
  <si>
    <t>5862</t>
  </si>
  <si>
    <t>Grundschule an der Göritze in Michelau</t>
  </si>
  <si>
    <t>5862 - Grundschule an der Göritze in Michelau</t>
  </si>
  <si>
    <t>5863</t>
  </si>
  <si>
    <t>Adam-Riese-Mittelschule Bad Staffelstein</t>
  </si>
  <si>
    <t>5863 - Adam-Riese-Mittelschule Bad Staffelstein</t>
  </si>
  <si>
    <t>5865</t>
  </si>
  <si>
    <t>Abt-Knauer-Grundschule Weismain</t>
  </si>
  <si>
    <t>5865 - Abt-Knauer-Grundschule Weismain</t>
  </si>
  <si>
    <t>5871</t>
  </si>
  <si>
    <t>Maximilian-von-Bauernfeind-Grundschule Arzberg</t>
  </si>
  <si>
    <t>5871 - Maximilian-von-Bauernfeind-Grundschule Arzberg</t>
  </si>
  <si>
    <t>5873</t>
  </si>
  <si>
    <t>Grundschule Brand b. Marktredwitz</t>
  </si>
  <si>
    <t>5873 - Grundschule Brand b. Marktredwitz</t>
  </si>
  <si>
    <t>5874</t>
  </si>
  <si>
    <t>Grundschule Erkersreuth-Selb-Plößberg</t>
  </si>
  <si>
    <t>5874 - Grundschule Erkersreuth-Selb-Plößberg</t>
  </si>
  <si>
    <t>5876</t>
  </si>
  <si>
    <t>Mittelschule Kirchenlamitz</t>
  </si>
  <si>
    <t>5876 - Mittelschule Kirchenlamitz</t>
  </si>
  <si>
    <t>5877</t>
  </si>
  <si>
    <t>Grundschule Marktleuthen</t>
  </si>
  <si>
    <t>5877 - Grundschule Marktleuthen</t>
  </si>
  <si>
    <t>5879</t>
  </si>
  <si>
    <t>Grundschule Marktredwitz</t>
  </si>
  <si>
    <t>5879 - Grundschule Marktredwitz</t>
  </si>
  <si>
    <t>5880</t>
  </si>
  <si>
    <t>Alexander-von-Humboldt-Mittelschule Marktredwitz</t>
  </si>
  <si>
    <t>5880 - Alexander-von-Humboldt-Mittelschule Marktredwitz</t>
  </si>
  <si>
    <t>5881</t>
  </si>
  <si>
    <t>Grundschule Röslau</t>
  </si>
  <si>
    <t>5881 - Grundschule Röslau</t>
  </si>
  <si>
    <t>5882</t>
  </si>
  <si>
    <t>Grundschule Schirnding-Hohenberg a.d.Eger</t>
  </si>
  <si>
    <t>5882 - Grundschule Schirnding-Hohenberg a.d.Eger</t>
  </si>
  <si>
    <t>5883</t>
  </si>
  <si>
    <t>Grundschule Schönwald</t>
  </si>
  <si>
    <t>5883 - Grundschule Schönwald</t>
  </si>
  <si>
    <t>5884</t>
  </si>
  <si>
    <t>Dr.-Franz-Bogner-Mittelschule Selb</t>
  </si>
  <si>
    <t>5884 - Dr.-Franz-Bogner-Mittelschule Selb</t>
  </si>
  <si>
    <t>5885</t>
  </si>
  <si>
    <t>Dr.-Franz-Bogner-Grundschule Selb</t>
  </si>
  <si>
    <t>5885 - Dr.-Franz-Bogner-Grundschule Selb</t>
  </si>
  <si>
    <t>5886</t>
  </si>
  <si>
    <t>Luitpold-Grundschule Selb</t>
  </si>
  <si>
    <t>5886 - Luitpold-Grundschule Selb</t>
  </si>
  <si>
    <t>5887</t>
  </si>
  <si>
    <t>Grundschule Thiersheim</t>
  </si>
  <si>
    <t>5887 - Grundschule Thiersheim</t>
  </si>
  <si>
    <t>5888</t>
  </si>
  <si>
    <t>Grundschule Thierstein-Höchstädt</t>
  </si>
  <si>
    <t>5888 - Grundschule Thierstein-Höchstädt</t>
  </si>
  <si>
    <t>5890</t>
  </si>
  <si>
    <t>Grundschule Weißenstadt</t>
  </si>
  <si>
    <t>5890 - Grundschule Weißenstadt</t>
  </si>
  <si>
    <t>5891</t>
  </si>
  <si>
    <t>Jean-Paul-Grundschule Wunsiedel</t>
  </si>
  <si>
    <t>5891 - Jean-Paul-Grundschule Wunsiedel</t>
  </si>
  <si>
    <t>5892</t>
  </si>
  <si>
    <t>Jean-Paul-Mittelschule Wunsiedel</t>
  </si>
  <si>
    <t>5892 - Jean-Paul-Mittelschule Wunsiedel</t>
  </si>
  <si>
    <t>6001</t>
  </si>
  <si>
    <t>6001 - Paul-Ritter-Schule Förderzentrum Förderschwerpunkt Hören Nürnberg</t>
  </si>
  <si>
    <t>6002</t>
  </si>
  <si>
    <t>6002 - Regens-Wagner-Schule Zell, Priv. Förderzentrum, Förderschwerp. Hören u.weit. Förderbed.,Hilpoltst.</t>
  </si>
  <si>
    <t>6003</t>
  </si>
  <si>
    <t>Bertha-von-Suttner-Schule, Förderzentrum Förderschwerpunkt k.m.E. Nürnberg</t>
  </si>
  <si>
    <t>6003 - Bertha-von-Suttner-Schule, Förderzentrum Förderschwerpunkt k.m.E. Nürnberg</t>
  </si>
  <si>
    <t>6004</t>
  </si>
  <si>
    <t>6004 - Priv. Förderzentrum, Förderschwerpunkt körperliche und motorische Entwicklung, Altdorf</t>
  </si>
  <si>
    <t>6005</t>
  </si>
  <si>
    <t>Förderzentrum Förderschwerpunkt Sprache Nürnberg</t>
  </si>
  <si>
    <t>6005 - Förderzentrum Förderschwerpunkt Sprache Nürnberg</t>
  </si>
  <si>
    <t>6006</t>
  </si>
  <si>
    <t>Johann-Heinrich-Pestalozzi-Schule, Sonderpädagogisches Förderzentrum Ansbach der Diak</t>
  </si>
  <si>
    <t>6006 - Johann-Heinrich-Pestalozzi-Schule, Sonderpädagogisches Förderzentrum Ansbach der Diak</t>
  </si>
  <si>
    <t>6007</t>
  </si>
  <si>
    <t>6007 - Berufsfachschule f. Krankenpflegehilfe Erl.d. Malteser Waldkrankenhaus Erl.gGmbH</t>
  </si>
  <si>
    <t>6009</t>
  </si>
  <si>
    <t>Sonderpädagogisches Förderzentrum - Teilzentrum II - Schule im Aischgrund</t>
  </si>
  <si>
    <t>6009 - Sonderpädagogisches Förderzentrum - Teilzentrum II - Schule im Aischgrund</t>
  </si>
  <si>
    <t>6010</t>
  </si>
  <si>
    <t>6010 - Georg-Ehnes-Schule Sonderpädagogisches Förderzentrum Dinkelsbühl</t>
  </si>
  <si>
    <t>6011</t>
  </si>
  <si>
    <t>Otfried-Preußler-Schule, Sonderpädagogisches Förderzentrum Erlangen</t>
  </si>
  <si>
    <t>6011 - Otfried-Preußler-Schule, Sonderpädagogisches Förderzentrum Erlangen</t>
  </si>
  <si>
    <t>6014</t>
  </si>
  <si>
    <t>6014 - Otto-Lilienthal-Schule Sonderpädagogisches Förderzentrum Fürth-Nord</t>
  </si>
  <si>
    <t>6015</t>
  </si>
  <si>
    <t>6015 - Jakob-Wassermann-Schule Sonderpädagogisches Förderzentrum Fürth-Süd</t>
  </si>
  <si>
    <t>6017</t>
  </si>
  <si>
    <t>6017 - Staatliche Fachschule (Technikerschule) für Fahrzeugtechnik und Elektromobilität Roth</t>
  </si>
  <si>
    <t>6018</t>
  </si>
  <si>
    <t>6018 - Staatliche Fachschule f.Umweltschutztechnik u.regenerative Energien Ansbach/Triesdorf</t>
  </si>
  <si>
    <t>6019</t>
  </si>
  <si>
    <t>6019 - Sonderpädagogisches Förderzentrum Nürnberg-Langwasser</t>
  </si>
  <si>
    <t>6021</t>
  </si>
  <si>
    <t>6021 - Sonderpädagogisches Förderzentrum Nürnberg am Jean-Paul-Platz</t>
  </si>
  <si>
    <t>6022</t>
  </si>
  <si>
    <t>6022 - Paul-Moor-Schule Sonderpädagogisches Förderzentrum Nürnberg</t>
  </si>
  <si>
    <t>6024</t>
  </si>
  <si>
    <t>6024 - Eva-Seligmann-Schule Sonderpäd. Förderzentrum Nürnberg</t>
  </si>
  <si>
    <t>6025</t>
  </si>
  <si>
    <t>6025 - Sonderpädagogisches Förderzentrum Nürnberg an der Bärenschanze</t>
  </si>
  <si>
    <t>6027</t>
  </si>
  <si>
    <t>Fachakademie für Sozialpädagogik Fürth der Diakoneo KdöR</t>
  </si>
  <si>
    <t>6027 - Fachakademie für Sozialpädagogik Fürth der Diakoneo KdöR</t>
  </si>
  <si>
    <t>6028</t>
  </si>
  <si>
    <t>6028 - Staatl. Berufsfachschule für technische Assistenten für Informatik Roth</t>
  </si>
  <si>
    <t>6029</t>
  </si>
  <si>
    <t>Staatliche Wirtschaftsschule Greding</t>
  </si>
  <si>
    <t>6029 - Staatliche Wirtschaftsschule Greding</t>
  </si>
  <si>
    <t>6031</t>
  </si>
  <si>
    <t>6031 - Erich-Kästner-Schule Sonderpädagogisches Förderzentrum Spardorf</t>
  </si>
  <si>
    <t>6032</t>
  </si>
  <si>
    <t>Berufsfachschule für chem.-techn.Assistenten Nürn. d.Gemeinn.Gesell. Semper Bildungswerk mbH</t>
  </si>
  <si>
    <t>6032 - Berufsfachschule für chem.-techn.Assistenten Nürn. d.Gemeinn.Gesell. Semper Bildungswerk mbH</t>
  </si>
  <si>
    <t>6036</t>
  </si>
  <si>
    <t>6036 - Berufsfachschule für Physiotherapie Nürnberg der Medizinischen Akademie IB Medau GmbH</t>
  </si>
  <si>
    <t>6038</t>
  </si>
  <si>
    <t>6038 - Clara u. Dr. Isaak Hallemann Schule, Priv. Förderzentrum, Förderschw. geist.Entwickl., Fürth</t>
  </si>
  <si>
    <t>6039</t>
  </si>
  <si>
    <t>6039 - Merianschule, Förderzentrum, Förderschwerpunkt geist. Entwickl. Nürnberg</t>
  </si>
  <si>
    <t>6040</t>
  </si>
  <si>
    <t>6040 - Staatl. Fachschule (Technikerschule) für Mechatroniktechnik Herzogenaurach</t>
  </si>
  <si>
    <t>6041</t>
  </si>
  <si>
    <t>Priv. Förderzentrum St. Martin, Förderschwerpunkt geist. Entwickl. Bruckberg der Diakoneo KdöR</t>
  </si>
  <si>
    <t>6041 - Priv. Förderzentrum St. Martin, Förderschwerpunkt geist. Entwickl. Bruckberg der Diakoneo KdöR</t>
  </si>
  <si>
    <t>6042</t>
  </si>
  <si>
    <t>6042 - Georg-Zahn-Schule, Priv. Förderzentrum, Förderschwerpunkt geist. Entwicklung in Erlangen</t>
  </si>
  <si>
    <t>6043</t>
  </si>
  <si>
    <t>6043 - Berufsfachschule für Logopädie Nürnberg der Medizinischen Akademie IB Medau GmbH</t>
  </si>
  <si>
    <t>6044</t>
  </si>
  <si>
    <t>6044 - Hans-Peter-Ruf-Schule, Priv. Förderzentrum, Förderschwerpunkt geist. Entwickl., Schwabach</t>
  </si>
  <si>
    <t>6045</t>
  </si>
  <si>
    <t>Franziskus-Schule, Priv. Förderzentrum, Förderschwerp. geist. Entwickl. Bad Windsh.</t>
  </si>
  <si>
    <t>6045 - Franziskus-Schule, Priv. Förderzentrum, Förderschwerp. geist. Entwickl. Bad Windsh.</t>
  </si>
  <si>
    <t>6046</t>
  </si>
  <si>
    <t>Privates Förderzentrum Schnaittach Förderschw. emotio.u.sozia.Entw. Nürnberg</t>
  </si>
  <si>
    <t>6046 - Privates Förderzentrum Schnaittach Förderschw. emotio.u.sozia.Entw. Nürnberg</t>
  </si>
  <si>
    <t>6047</t>
  </si>
  <si>
    <t>6047 - Priv. Förderzentrum, Förderschwerp. emotionale u. soziale Entwicklung Buckenhof, Der Puckenhof e.V.</t>
  </si>
  <si>
    <t>6048</t>
  </si>
  <si>
    <t>6048 - Privates Förderzentr., Förderschwerp. soz.u. emot.Entw.Schwarzenbruck</t>
  </si>
  <si>
    <t>6049</t>
  </si>
  <si>
    <t>6049 - Arche-Noah-Schule, Priv. Sonderpäd.Förderzentrum I d. Diak.Werkes Neustadt a.d.Aisch in Bad Windsheim</t>
  </si>
  <si>
    <t>6050</t>
  </si>
  <si>
    <t>6050 - Berufsfachschule f.Notfallsanitäter Lauf a.d. Pegnitz der ASB-Schulen Bayern gemeinnützige GmbH</t>
  </si>
  <si>
    <t>6051</t>
  </si>
  <si>
    <t>6051 - Berufsfachschule für Massage der Kybalion gemeinnützige GmbH Bad Windsheim</t>
  </si>
  <si>
    <t>6053</t>
  </si>
  <si>
    <t>6053 - Städt. Fachschule für Druck- und Medientechnik Nürnberg</t>
  </si>
  <si>
    <t>6055</t>
  </si>
  <si>
    <t>6055 - Berufsfachschule f. Altenpflege Erlangen d.Berufl. Fortbildungszentren d. Bay.Wirtschaft (bfz) gGmbH</t>
  </si>
  <si>
    <t>6056</t>
  </si>
  <si>
    <t>6056 - Fachschule f.Heilerziehungspflege Fürth d.Berufl. Fortbildungszentren d.Bay.Wirtschaft (bfz) gGmbH</t>
  </si>
  <si>
    <t>6057</t>
  </si>
  <si>
    <t>6057 - Fachschule f. Heilerziehungspflegehilfe Fürth d.Berufl.Fortbildungszentren d.Bay.Wirtschaft(bfz)</t>
  </si>
  <si>
    <t>6058</t>
  </si>
  <si>
    <t>6058 - Berufsfachschule f. Logopädie Fürth d.Berufl. Fortbildungszentren d. Bay. Wirtschaft (bfz) gGmbH</t>
  </si>
  <si>
    <t>6059</t>
  </si>
  <si>
    <t>6059 - Berufsfachschule für Euro-Management-Assistenten Nürnberg</t>
  </si>
  <si>
    <t>6060</t>
  </si>
  <si>
    <t>6060 - Berufsfachschule f.Notfallsanitäter Nürnberg des BRK Kreisverbandes Nürnberg-Stadt</t>
  </si>
  <si>
    <t>6062</t>
  </si>
  <si>
    <t>Berufsfachschule für Krankenpflege Rothenburg o.d.T. des ANregiomed gKU</t>
  </si>
  <si>
    <t>6062 - Berufsfachschule für Krankenpflege Rothenburg o.d.T. des ANregiomed gKU</t>
  </si>
  <si>
    <t>6064</t>
  </si>
  <si>
    <t>6064 - Berufsfachschule f.Notfallsanitäter Stein der Arbeitsgemeinschaft Notfallmedizin Fürth e.V.</t>
  </si>
  <si>
    <t>6065</t>
  </si>
  <si>
    <t>6065 - Berufsfachschule für Notfallsanitäter Roth der Döpfer-Schulen Nürnberg GmbH</t>
  </si>
  <si>
    <t>6066</t>
  </si>
  <si>
    <t>6066 - Berufsfachschule f. Altenpflegehilfe Nürnberg d. Die Rummelsberger Dienste f. Menschen gGmbH</t>
  </si>
  <si>
    <t>6067</t>
  </si>
  <si>
    <t>Berufsfachschule für Sozialpflege Neuendettelsau der Diakoneo KdöR</t>
  </si>
  <si>
    <t>6067 - Berufsfachschule für Sozialpflege Neuendettelsau der Diakoneo KdöR</t>
  </si>
  <si>
    <t>6068</t>
  </si>
  <si>
    <t>Berufsfachschule für Kinderpflege Erlangen</t>
  </si>
  <si>
    <t>6068 - Berufsfachschule für Kinderpflege Erlangen</t>
  </si>
  <si>
    <t>6069</t>
  </si>
  <si>
    <t>6069 - Robert-Limpert-Berufsschule, Staatl. Berufsschule z. sonderpäd. Förderung Förderschw. Lernen, Ansb.</t>
  </si>
  <si>
    <t>6070</t>
  </si>
  <si>
    <t>Staatl. Berufsschule I Ansbach</t>
  </si>
  <si>
    <t>6070 - Staatl. Berufsschule I Ansbach</t>
  </si>
  <si>
    <t>6071</t>
  </si>
  <si>
    <t>6071 - Staatl. Berufsfachschule für Ernährung und Versorgung Fürth</t>
  </si>
  <si>
    <t>6072</t>
  </si>
  <si>
    <t>6072 - Martin-Segitz-Schule Staatl. Berufsschule III Fürth</t>
  </si>
  <si>
    <t>6073</t>
  </si>
  <si>
    <t>Staatl. Berufsschule Erlangen</t>
  </si>
  <si>
    <t>6073 - Staatl. Berufsschule Erlangen</t>
  </si>
  <si>
    <t>6075</t>
  </si>
  <si>
    <t>Staatl. Berufsschule I Fürth</t>
  </si>
  <si>
    <t>6075 - Staatl. Berufsschule I Fürth</t>
  </si>
  <si>
    <t>6076</t>
  </si>
  <si>
    <t>Ludwig-Erhard-Schule Staatl. Berufsschule II Fürth</t>
  </si>
  <si>
    <t>6076 - Ludwig-Erhard-Schule Staatl. Berufsschule II Fürth</t>
  </si>
  <si>
    <t>6077</t>
  </si>
  <si>
    <t>Staatl. Berufsschule Gunzenhausen</t>
  </si>
  <si>
    <t>6077 - Staatl. Berufsschule Gunzenhausen</t>
  </si>
  <si>
    <t>6078</t>
  </si>
  <si>
    <t>6078 - Staatl. Berufsschule Herzogenaurach-Höchst. a.d. Aisch</t>
  </si>
  <si>
    <t>6079</t>
  </si>
  <si>
    <t>6079 - Städt. Berufsschule 8 Nürnberg für Gesundheits- und naturwissenschaftliche Berufe</t>
  </si>
  <si>
    <t>6080</t>
  </si>
  <si>
    <t>Berufsschule Direktorat 7</t>
  </si>
  <si>
    <t>6080 - Berufsschule Direktorat 7</t>
  </si>
  <si>
    <t>6081</t>
  </si>
  <si>
    <t>6081 - Städt. Berufsschule 1 Nürnberg (Elektro- u. Bau-Metallberufe)</t>
  </si>
  <si>
    <t>6082</t>
  </si>
  <si>
    <t>6082 - Städt. Berufsschule 2 Nürnberg (Metall-, Kfz- u. Verkehrsberufe)</t>
  </si>
  <si>
    <t>6083</t>
  </si>
  <si>
    <t>6083 - Städt. Berufsschule 3 Nürnberg für Naturwissenschaft, Nahrung, Gastronomie</t>
  </si>
  <si>
    <t>6084</t>
  </si>
  <si>
    <t>Städt. Berufsschule 4 Nürnberg (Kaufm.Berufe)</t>
  </si>
  <si>
    <t>6084 - Städt. Berufsschule 4 Nürnberg (Kaufm.Berufe)</t>
  </si>
  <si>
    <t>6085</t>
  </si>
  <si>
    <t>6085 - Städt. Berufsschule 5 Nürnberg (Körperpflege, Textil/Bekleidung, Floristen, JoA, Berufsvorb.)</t>
  </si>
  <si>
    <t>6086</t>
  </si>
  <si>
    <t>6086 - Städt. Berufsschule 6 Nürnberg (Kaufm. Berufe, Gewerbl. Berufe)</t>
  </si>
  <si>
    <t>6087</t>
  </si>
  <si>
    <t>Staatl. Berufsschule Roth</t>
  </si>
  <si>
    <t>6087 - Staatl. Berufsschule Roth</t>
  </si>
  <si>
    <t>6088</t>
  </si>
  <si>
    <t>6088 - Städt. Berufsschule 9 Nürnberg (Kaufm. Berufe: verwaltungsorient. und bürowirtsch. Berufe)</t>
  </si>
  <si>
    <t>6089</t>
  </si>
  <si>
    <t>Staatl. Berufsschule Schwabach</t>
  </si>
  <si>
    <t>6089 - Staatl. Berufsschule Schwabach</t>
  </si>
  <si>
    <t>6091</t>
  </si>
  <si>
    <t>Staatl. Berufsschule Weißenburg i.Bay.</t>
  </si>
  <si>
    <t>6091 - Staatl. Berufsschule Weißenburg i.Bay.</t>
  </si>
  <si>
    <t>6092</t>
  </si>
  <si>
    <t>6092 - Städt. Berufsschule 11 Nürnberg für Bau-, Maler- und Holzberufe</t>
  </si>
  <si>
    <t>6093</t>
  </si>
  <si>
    <t>Städt. Berufsschule 14 Nürnberg (Kaufm. Berufe)</t>
  </si>
  <si>
    <t>6093 - Städt. Berufsschule 14 Nürnberg (Kaufm. Berufe)</t>
  </si>
  <si>
    <t>6094</t>
  </si>
  <si>
    <t>ANregiomed Berufsfachschule für Hebammen und Entbindungspfleger Ansbach</t>
  </si>
  <si>
    <t>6094 - ANregiomed Berufsfachschule für Hebammen und Entbindungspfleger Ansbach</t>
  </si>
  <si>
    <t>6095</t>
  </si>
  <si>
    <t>6095 - Priv.Berufsschule z.sonderpäd.Förd., Förderschwerp.körp.u.motor.Entw.in Rummelsb.</t>
  </si>
  <si>
    <t>6097</t>
  </si>
  <si>
    <t>Heimberufsschule Neuendettelsau der Diakoneo KdöR</t>
  </si>
  <si>
    <t>6097 - Heimberufsschule Neuendettelsau der Diakoneo KdöR</t>
  </si>
  <si>
    <t>6099</t>
  </si>
  <si>
    <t>Fachschule für Heilerziehungspflege Nürnberg der Diakoneo KdöR</t>
  </si>
  <si>
    <t>6099 - Fachschule für Heilerziehungspflege Nürnberg der Diakoneo KdöR</t>
  </si>
  <si>
    <t>6100</t>
  </si>
  <si>
    <t>6100 - Fachschule für Heilerziehungspflege d. gemeinn. Gesellschaft f. Soziale Dienste Nürnberg</t>
  </si>
  <si>
    <t>6101</t>
  </si>
  <si>
    <t>6101 - Berufsschule z.sonderpäd.Förd., Förderschwerp.soz.u.emot.Entwickl.Schwarzenbruck</t>
  </si>
  <si>
    <t>6105</t>
  </si>
  <si>
    <t>6105 - Priv. Berufsschule für mehrfachbehinderte Gehörlose Hilpoltstein der Regens-Wagner-Stiftung</t>
  </si>
  <si>
    <t>6106</t>
  </si>
  <si>
    <t>6106 - Berufsschule zur sonderpäd.Förd., Förderschwerpunkt Hören und Sprache in Nürnberg</t>
  </si>
  <si>
    <t>6110</t>
  </si>
  <si>
    <t>Berufsfachschule für Kinderpflege Neuendettelsau der Diakoneo KdöR</t>
  </si>
  <si>
    <t>6110 - Berufsfachschule für Kinderpflege Neuendettelsau der Diakoneo KdöR</t>
  </si>
  <si>
    <t>6112</t>
  </si>
  <si>
    <t>6112 - Berufsfachschule f. Kinderpflege der Die Rummelsb. Dienste für Menschen gemeinnützige GmbH Weißenburg</t>
  </si>
  <si>
    <t>6113</t>
  </si>
  <si>
    <t>6113 - Fachschule für Maschinenbautechnik Herzogenaurach des Landkreises Erlangen-Höchstadt</t>
  </si>
  <si>
    <t>6114</t>
  </si>
  <si>
    <t>6114 - Priv. Berufsschule zur sonderpäd. Förderung, Förderschwerpunkt Lernen, in Weißenburg</t>
  </si>
  <si>
    <t>6116</t>
  </si>
  <si>
    <t>6116 - Berufsfachschule f. Ernährung u. Versorgung f. Blinde u. Sehbehinderte d. Blindenanstalt Nürnberg</t>
  </si>
  <si>
    <t>6117</t>
  </si>
  <si>
    <t>Berufsfachschule f. Diätassistenten Neuendettelsau der Diakoneo KdöR</t>
  </si>
  <si>
    <t>6117 - Berufsfachschule f. Diätassistenten Neuendettelsau der Diakoneo KdöR</t>
  </si>
  <si>
    <t>6118</t>
  </si>
  <si>
    <t>Städtische Wirtschaftsschule Ansbach</t>
  </si>
  <si>
    <t>6118 - Städtische Wirtschaftsschule Ansbach</t>
  </si>
  <si>
    <t>6119</t>
  </si>
  <si>
    <t>Staatliche Wirtschaftsschule Bad Windsheim</t>
  </si>
  <si>
    <t>6119 - Staatliche Wirtschaftsschule Bad Windsheim</t>
  </si>
  <si>
    <t>6120</t>
  </si>
  <si>
    <t>Staatliche Wirtschaftsschule Dinkelsbühl</t>
  </si>
  <si>
    <t>6120 - Staatliche Wirtschaftsschule Dinkelsbühl</t>
  </si>
  <si>
    <t>6121</t>
  </si>
  <si>
    <t>6121 - Städtische Wirtschaftsschule im Röthelheimpark Erlangen</t>
  </si>
  <si>
    <t>6122</t>
  </si>
  <si>
    <t>Städt. Wirtschaftsschule Fürth Hans-Böckler-Schule</t>
  </si>
  <si>
    <t>6122 - Städt. Wirtschaftsschule Fürth Hans-Böckler-Schule</t>
  </si>
  <si>
    <t>6123</t>
  </si>
  <si>
    <t>Staatliche Wirtschaftsschule Gunzenhausen</t>
  </si>
  <si>
    <t>6123 - Staatliche Wirtschaftsschule Gunzenhausen</t>
  </si>
  <si>
    <t>6124</t>
  </si>
  <si>
    <t>Städtische Wirtschaftsschule Nürnberg</t>
  </si>
  <si>
    <t>6124 - Städtische Wirtschaftsschule Nürnberg</t>
  </si>
  <si>
    <t>6125</t>
  </si>
  <si>
    <t>Private SABEL Wirtschaftsschule Nürnberg der SABEL Schulen Nürnberg gGmbH, staatlich anerkannt</t>
  </si>
  <si>
    <t>6125 - Private SABEL Wirtschaftsschule Nürnberg der SABEL Schulen Nürnberg gGmbH, staatlich anerkannt</t>
  </si>
  <si>
    <t>6126</t>
  </si>
  <si>
    <t>Städtische Wirtschaftsschule Schwabach</t>
  </si>
  <si>
    <t>6126 - Städtische Wirtschaftsschule Schwabach</t>
  </si>
  <si>
    <t>6132</t>
  </si>
  <si>
    <t>6132 - Staatl. Berufsfachschule für techn. Assistenten für Informatik Ansbach</t>
  </si>
  <si>
    <t>6135</t>
  </si>
  <si>
    <t>Städt. Fachschule für Bekleidungstechnik Nürnberg</t>
  </si>
  <si>
    <t>6135 - Städt. Fachschule für Bekleidungstechnik Nürnberg</t>
  </si>
  <si>
    <t>6138</t>
  </si>
  <si>
    <t>6138 - Städt. Fachakademie für Wirtschaft Nürnberg (Schwerpunkt Außenwirtschaft)</t>
  </si>
  <si>
    <t>6140</t>
  </si>
  <si>
    <t>6140 - Jakob-Herz-Schule, Staatliche Schule für Kranke Erlangen</t>
  </si>
  <si>
    <t>6141</t>
  </si>
  <si>
    <t>6141 - Priv. Berufsfachschule für Kosmetik Petra Kutz-Breimer Nürnberg</t>
  </si>
  <si>
    <t>6145</t>
  </si>
  <si>
    <t>6145 - Fachschule f. Meister der Kreishandwerkerschaft Ansbach</t>
  </si>
  <si>
    <t>6149</t>
  </si>
  <si>
    <t>Fachschule f. Techniker der Stadt Erlangen</t>
  </si>
  <si>
    <t>6149 - Fachschule f. Techniker der Stadt Erlangen</t>
  </si>
  <si>
    <t>6151</t>
  </si>
  <si>
    <t>6151 - Städt. Meisterschule für das Sanitär-Installateur-Handwerk Nürnberg</t>
  </si>
  <si>
    <t>6152</t>
  </si>
  <si>
    <t>6152 - Städt. Meisterschule für das Maler- und Lackierer-Handwerk Nürnberg</t>
  </si>
  <si>
    <t>6153</t>
  </si>
  <si>
    <t>6153 - Berufsfachschule f. Maschinenbau Ansbach des Bezirks Mittelfranken</t>
  </si>
  <si>
    <t>6154</t>
  </si>
  <si>
    <t>6154 - Fachakademie für Sozialpädagogik d. Gemeinn. Gesellschaft f. Soziale Dienste Nürnberg</t>
  </si>
  <si>
    <t>6155</t>
  </si>
  <si>
    <t>Fachschule f. Umweltschutz-,Galvano-u.Biotechnik Nürnb.d.Gemeinn.Ges.Semper Bildungswerk mbH</t>
  </si>
  <si>
    <t>6155 - Fachschule f. Umweltschutz-,Galvano-u.Biotechnik Nürnb.d.Gemeinn.Ges.Semper Bildungswerk mbH</t>
  </si>
  <si>
    <t>6156</t>
  </si>
  <si>
    <t>6156 - Städt. Rudolf-Diesel-Fachschule für Techniker Nürnberg</t>
  </si>
  <si>
    <t>6157</t>
  </si>
  <si>
    <t>Städt. Berufsfachschule f. Bekleidung Nürnberg</t>
  </si>
  <si>
    <t>6157 - Städt. Berufsfachschule f. Bekleidung Nürnberg</t>
  </si>
  <si>
    <t>6158</t>
  </si>
  <si>
    <t>6158 - Fachschule für Technik der Grundig-Akademie Nürnberg</t>
  </si>
  <si>
    <t>6162</t>
  </si>
  <si>
    <t>Fachakademie für Ernährungs- und Versorgungsmanagement</t>
  </si>
  <si>
    <t>6162 - Fachakademie für Ernährungs- und Versorgungsmanagement</t>
  </si>
  <si>
    <t>6163</t>
  </si>
  <si>
    <t>6163 - Fachakademie für Sozialpädagogik der PFH gemeinnützige GmbH Feucht</t>
  </si>
  <si>
    <t>6165</t>
  </si>
  <si>
    <t>6165 - Fachakademie für Sozialpädagogik Hensoltshöhe der Stiftung Hensoltshöhe gGmbH, Gunzenhausen</t>
  </si>
  <si>
    <t>6166</t>
  </si>
  <si>
    <t>Fachakademie für Sozialpädagogik Neuendettelsau der Diakoneo KdöR</t>
  </si>
  <si>
    <t>6166 - Fachakademie für Sozialpädagogik Neuendettelsau der Diakoneo KdöR</t>
  </si>
  <si>
    <t>6167</t>
  </si>
  <si>
    <t>6167 - Fachakademie für Sozialpädagogik der Stadt Nürnberg</t>
  </si>
  <si>
    <t>6168</t>
  </si>
  <si>
    <t>6168 - Evangelische Fachakademie f. Sozialpädagogik Nürnberg d. Rummelsberger Dienste für Menschen</t>
  </si>
  <si>
    <t>6169</t>
  </si>
  <si>
    <t>6169 - Fachakademie für Medizintechnik Ansbach des Bezirks Mittelfranken</t>
  </si>
  <si>
    <t>6170</t>
  </si>
  <si>
    <t>6170 - FAK f. Fremdsprachenberufe Erlangen d.Vereinig.z. Unterhalt.d.Instituts für Fremdsprachenberufe</t>
  </si>
  <si>
    <t>6174</t>
  </si>
  <si>
    <t>6174 - Josef-Mayr-Nusser-Fachakademie für Sozialpädagogik Erlangen des Caritasverbandes für die Erzdiözese</t>
  </si>
  <si>
    <t>6175</t>
  </si>
  <si>
    <t>6175 - Fachakademie für Sozialpädagogik d. Rummelsb. Dienste f. Menschen gemeinn. GmbH</t>
  </si>
  <si>
    <t>6176</t>
  </si>
  <si>
    <t>Fachschule für Heilerziehungspflege Neuendettelsau der Diakoneo KdöR</t>
  </si>
  <si>
    <t>6176 - Fachschule für Heilerziehungspflege Neuendettelsau der Diakoneo KdöR</t>
  </si>
  <si>
    <t>6178</t>
  </si>
  <si>
    <t>6178 - Fachakademie für Sozialpädagogik Altdorf des Landkreises Nürnberger Land</t>
  </si>
  <si>
    <t>6179</t>
  </si>
  <si>
    <t>6179 - Fachakademie f.Sozialpädagogik Höchstadt a.d.Aisch des Landkreises Erlangen-Höchstadt</t>
  </si>
  <si>
    <t>6180</t>
  </si>
  <si>
    <t>6180 - Fachschule für Heilerziehungspflege Ebenried der Rummelsberger Dienste f.Menschen gemeinn. GmbH</t>
  </si>
  <si>
    <t>6182</t>
  </si>
  <si>
    <t>6182 - Berufsfachschule für Physiotherapie Erlangen des Schulvereins für Physiotherapie Erlangen e.V.</t>
  </si>
  <si>
    <t>6185</t>
  </si>
  <si>
    <t>6185 - Sonderpädagogisches Förderzentrum Schwabach, Schule am Museum Schwabach</t>
  </si>
  <si>
    <t>6186</t>
  </si>
  <si>
    <t>Staatl. Berufsschule II Ansbach</t>
  </si>
  <si>
    <t>6186 - Staatl. Berufsschule II Ansbach</t>
  </si>
  <si>
    <t>6188</t>
  </si>
  <si>
    <t>6188 - Staatl. Berufsfachschule für Ernährung und Versorgung Ansbach</t>
  </si>
  <si>
    <t>6189</t>
  </si>
  <si>
    <t>6189 - Staatliche Berufsfachschule für Kinderpflege Ansbach</t>
  </si>
  <si>
    <t>6191</t>
  </si>
  <si>
    <t>Berufsfachschule für Altenpflegehilfe Lauf a. d. Pegnitz der Diakoneo KdöR</t>
  </si>
  <si>
    <t>6191 - Berufsfachschule für Altenpflegehilfe Lauf a. d. Pegnitz der Diakoneo KdöR</t>
  </si>
  <si>
    <t>6193</t>
  </si>
  <si>
    <t>Staatliche Berufsschule Bad Windsheim</t>
  </si>
  <si>
    <t>6193 - Staatliche Berufsschule Bad Windsheim</t>
  </si>
  <si>
    <t>6194</t>
  </si>
  <si>
    <t>6194 - Staatl. Berufsfachschule für Ernährung und Versorgung Höchstadt a.d.Aisch</t>
  </si>
  <si>
    <t>6195</t>
  </si>
  <si>
    <t>6195 - Staatliche Berufsfachschule für Kinderpflege Höchstadt a.d. Aisch</t>
  </si>
  <si>
    <t>6198</t>
  </si>
  <si>
    <t>6198 - Priv. Berufsschule zur sonderpäd. Förd., Förderschwerp. körp.u.motor. Entwicklung Altdorf</t>
  </si>
  <si>
    <t>6199</t>
  </si>
  <si>
    <t>6199 - Staatl. Berufsschule Nürnberger Land, Lauf a.d.Pegnitz</t>
  </si>
  <si>
    <t>6202</t>
  </si>
  <si>
    <t>6202 - Staatl. Wirtschaftsschule Nürnberger Land, Lauf a.d.Pegnitz</t>
  </si>
  <si>
    <t>6203</t>
  </si>
  <si>
    <t>6203 - Augustinus-Schule, Fachschule für Heilerziehungspflege Gremsdorf</t>
  </si>
  <si>
    <t>6204</t>
  </si>
  <si>
    <t>Staatl. Berufsschule Neustadt a.d.Aisch</t>
  </si>
  <si>
    <t>6204 - Staatl. Berufsschule Neustadt a.d.Aisch</t>
  </si>
  <si>
    <t>6205</t>
  </si>
  <si>
    <t>6205 - Berufsfachschule für Fremdsprachenberufe Nürnberg d. Berufl.Fortbildungszentren der Bayer.Wirtschaft</t>
  </si>
  <si>
    <t>6208</t>
  </si>
  <si>
    <t>6208 - Fachschule f.Kunststofftechnik Weißenburg d. Berufl.Fortbildungszentren d. Bayer.Wirtsch.</t>
  </si>
  <si>
    <t>6210</t>
  </si>
  <si>
    <t>6210 - Berufsfachschule f. Musik - Fachricht. Laien- und Kirchenmusik f. Blinde u. hochgr. Sehbeh. Nürnberg</t>
  </si>
  <si>
    <t>6212</t>
  </si>
  <si>
    <t>6212 - Priv. Berufsfachschule für Physiotherapie f.Blinde und Sehbehinderte der Blindenanstalt Nürnberg e.V.</t>
  </si>
  <si>
    <t>6213</t>
  </si>
  <si>
    <t>6213 - Staatl. Berufsschule Rothenburg o.d.Tauber - Dinkelsbühl</t>
  </si>
  <si>
    <t>6215</t>
  </si>
  <si>
    <t>6215 - Schule am Stadtpark Sonderpädagogisches Förderzentrum Roth (Teilzentrum I und II)</t>
  </si>
  <si>
    <t>6217</t>
  </si>
  <si>
    <t>6217 - Priv. Berufsfachschule für Ergotherapie Nürnberg der Gemeinn. Gesellsch. für soz. Dienste - DAA-mbH</t>
  </si>
  <si>
    <t>6218</t>
  </si>
  <si>
    <t>Staatl. Berufsschule Scheinfeld</t>
  </si>
  <si>
    <t>6218 - Staatl. Berufsschule Scheinfeld</t>
  </si>
  <si>
    <t>6220</t>
  </si>
  <si>
    <t>6220 - Staatl. Berufsfachschule für Ernährung und Versorgung Scheinfeld</t>
  </si>
  <si>
    <t>6221</t>
  </si>
  <si>
    <t>6221 - Staatliche Berufsfachschule für Kinderpflege Scheinfeld</t>
  </si>
  <si>
    <t>6222</t>
  </si>
  <si>
    <t>6222 - Berufsfachschule für Musik des Bezirks Mittelfranken in Dinkelsbühl</t>
  </si>
  <si>
    <t>6223</t>
  </si>
  <si>
    <t>6223 - Priv. Berufsfachschule für Ergotherapie Erlangen der Berufl. Fortbildungszentr.d. Bayer. Wirtschaft</t>
  </si>
  <si>
    <t>6226</t>
  </si>
  <si>
    <t>6226 - Berufsfachschule für medizinisch-technische Radiologieassistenten des Klinikums Nürnberg</t>
  </si>
  <si>
    <t>6228</t>
  </si>
  <si>
    <t>6228 - Richard-Glimpel-Schule, Sonderpädagogisches Förderzentrum Lauf a.d.Pegnitz</t>
  </si>
  <si>
    <t>6232</t>
  </si>
  <si>
    <t>Förderzentrum St. Laurentius, Priv. Sonderpäd. Förderzentrum Neuendettelsau der Diakoneo KdöR</t>
  </si>
  <si>
    <t>6232 - Förderzentrum St. Laurentius, Priv. Sonderpäd. Förderzentrum Neuendettelsau der Diakoneo KdöR</t>
  </si>
  <si>
    <t>6234</t>
  </si>
  <si>
    <t>6234 - Städt. Berufsfachschule für medizinisch-technische Laboratoriumsassistenten der Stadt Nürnberg</t>
  </si>
  <si>
    <t>6235</t>
  </si>
  <si>
    <t>Berufsfachschule für Ernährung und Versorgung Nürnberg</t>
  </si>
  <si>
    <t>6235 - Berufsfachschule für Ernährung und Versorgung Nürnberg</t>
  </si>
  <si>
    <t>6236</t>
  </si>
  <si>
    <t>Berufsfachschule für Altenpflegehilfe Roth der Diakoneo KdöR</t>
  </si>
  <si>
    <t>6236 - Berufsfachschule für Altenpflegehilfe Roth der Diakoneo KdöR</t>
  </si>
  <si>
    <t>6237</t>
  </si>
  <si>
    <t>Städt. Berufsfachschule für Kinderpflege Nürnberg</t>
  </si>
  <si>
    <t>6237 - Städt. Berufsfachschule für Kinderpflege Nürnberg</t>
  </si>
  <si>
    <t>6238</t>
  </si>
  <si>
    <t>6238 - Staatliche Berufsfachschule für Kinderpflege Rothenburg o.d.Tauber</t>
  </si>
  <si>
    <t>6240</t>
  </si>
  <si>
    <t>6240 - Priv. Berufsfachschule für Massage für Blinde und Sehbehinderte der Blindenanstalt Nürnberg e.V.</t>
  </si>
  <si>
    <t>6241</t>
  </si>
  <si>
    <t>Staatliche Berufsfachschule für Kinderpflege Fürth</t>
  </si>
  <si>
    <t>6241 - Staatliche Berufsfachschule für Kinderpflege Fürth</t>
  </si>
  <si>
    <t>6245</t>
  </si>
  <si>
    <t>6245 - Berufsfachschule für Physiotherapie Nürnberg der Ludwig Fresenius Schulen gem. GmbH</t>
  </si>
  <si>
    <t>6246</t>
  </si>
  <si>
    <t>Berufsfachschule für Fremdsprachenberufe Nürnberg</t>
  </si>
  <si>
    <t>6246 - Berufsfachschule für Fremdsprachenberufe Nürnberg</t>
  </si>
  <si>
    <t>6247</t>
  </si>
  <si>
    <t>Berufsfachschule für Ergotherapie Neuendettelsau der Diakoneo KdöR</t>
  </si>
  <si>
    <t>6247 - Berufsfachschule für Ergotherapie Neuendettelsau der Diakoneo KdöR</t>
  </si>
  <si>
    <t>6248</t>
  </si>
  <si>
    <t>Berufsfachschule für Fremdsprachenberufe Erlangen</t>
  </si>
  <si>
    <t>6248 - Berufsfachschule für Fremdsprachenberufe Erlangen</t>
  </si>
  <si>
    <t>6252</t>
  </si>
  <si>
    <t>6252 - St.anerk.Berufsfachschule f.Fremdsprachenber.Nbg. d.gemeinn.Schulver.Nürnb.Fremdsprachenschule e.V.</t>
  </si>
  <si>
    <t>6254</t>
  </si>
  <si>
    <t>Staatl. Berufsfachschule für Krankenpflege am Klinikum der Friedrich-Alexander-Univ. Erlangen-Nü</t>
  </si>
  <si>
    <t>6254 - Staatl. Berufsfachschule für Krankenpflege am Klinikum der Friedrich-Alexander-Univ. Erlangen-Nü</t>
  </si>
  <si>
    <t>6255</t>
  </si>
  <si>
    <t>Staatl. Berufsfachschule für Kinderkrankenpflege am Klinikum der Friedrich-Alexander-Univ. Erlangen</t>
  </si>
  <si>
    <t>6255 - Staatl. Berufsfachschule für Kinderkrankenpflege am Klinikum der Friedrich-Alexander-Univ. Erlangen</t>
  </si>
  <si>
    <t>6256</t>
  </si>
  <si>
    <t>Staatl. Berufsfachschule für Hebammen am Klinikum der Friedrich-Alexander-Univ. Erlangen-Nürnberg</t>
  </si>
  <si>
    <t>6256 - Staatl. Berufsfachschule für Hebammen am Klinikum der Friedrich-Alexander-Univ. Erlangen-Nürnberg</t>
  </si>
  <si>
    <t>6257</t>
  </si>
  <si>
    <t>Staatl. Berufsfachschule für Massage am Klinikum der Friedrich-Alexander-Univ. Erlangen-Nürnberg</t>
  </si>
  <si>
    <t>6257 - Staatl. Berufsfachschule für Massage am Klinikum der Friedrich-Alexander-Univ. Erlangen-Nürnberg</t>
  </si>
  <si>
    <t>6258</t>
  </si>
  <si>
    <t>Staatl. Berufsfachschule für Physiotherapie am Klinikum der Friedrich-Alexander-Univ. Erlangen-Nü</t>
  </si>
  <si>
    <t>6258 - Staatl. Berufsfachschule für Physiotherapie am Klinikum der Friedrich-Alexander-Univ. Erlangen-Nü</t>
  </si>
  <si>
    <t>6259</t>
  </si>
  <si>
    <t>Staatl. Berufsfachschule für Logopädie am Klinikum der Friedrich-Alexander-Univ. Erlangen-Nürnberg</t>
  </si>
  <si>
    <t>6259 - Staatl. Berufsfachschule für Logopädie am Klinikum der Friedrich-Alexander-Univ. Erlangen-Nürnberg</t>
  </si>
  <si>
    <t>6260</t>
  </si>
  <si>
    <t>Staatl. Berufsfachschule für techn. Assistenten in der Medizin am Klinikum d. Friedrich-Alexander-Uni</t>
  </si>
  <si>
    <t>6260 - Staatl. Berufsfachschule für techn. Assistenten in der Medizin am Klinikum d. Friedrich-Alexander-Uni</t>
  </si>
  <si>
    <t>6261</t>
  </si>
  <si>
    <t>6261 - Berufsfachschule für Krankenpflege Weißenburg des Kommunalunternehmens Klinikum Altmühlfranken</t>
  </si>
  <si>
    <t>6262</t>
  </si>
  <si>
    <t>6262 - Priv. Berufsfachschule für pharm.-techn. Assist. Nürnberg d. Ver.z. Unterh.d.pharm.-techn.Lehranst.</t>
  </si>
  <si>
    <t>6263</t>
  </si>
  <si>
    <t>6263 - Berufsfachschule für Orthoptik Erlangen d. Vereins z. Aus- u.Weiterbildung i.d. Orth. Nordbayern e.V.</t>
  </si>
  <si>
    <t>6264</t>
  </si>
  <si>
    <t>Fachschule für Familienpflege Ansbach</t>
  </si>
  <si>
    <t>6264 - Fachschule für Familienpflege Ansbach</t>
  </si>
  <si>
    <t>6265</t>
  </si>
  <si>
    <t>6265 - Berufsfachschule für Krankenpflege Ansbach des Kommunalunternehmens Bezirkskliniken Mittelfranken</t>
  </si>
  <si>
    <t>6267</t>
  </si>
  <si>
    <t>6267 - Berufsfachschule für Krankenpflege Ansbach des ANregiomed gKU</t>
  </si>
  <si>
    <t>6268</t>
  </si>
  <si>
    <t>6268 - Berufsfachschule für Krankenpflegehilfe der Kreisklinik Roth</t>
  </si>
  <si>
    <t>6269</t>
  </si>
  <si>
    <t>6269 - Berufsfachschule für Krankenpflege Dinkelsbühl des ANregiomed gKU</t>
  </si>
  <si>
    <t>6270</t>
  </si>
  <si>
    <t>Fachschule für Heilerziehungspflege Herzogenaurach</t>
  </si>
  <si>
    <t>6270 - Fachschule für Heilerziehungspflege Herzogenaurach</t>
  </si>
  <si>
    <t>6271</t>
  </si>
  <si>
    <t>6271 - Berufsfachschule für Krankenpflege Erlangen des Kommunalunternehmens Bezirkskliniken Mittelfranken</t>
  </si>
  <si>
    <t>6272</t>
  </si>
  <si>
    <t>ANregiomed Berufsfachschule für Pflege Ansbach</t>
  </si>
  <si>
    <t>6272 - ANregiomed Berufsfachschule für Pflege Ansbach</t>
  </si>
  <si>
    <t>6273</t>
  </si>
  <si>
    <t>6273 - Berufsfachschule f. Krankenpflege Erlangen d. Malteser Waldkrankenhaus Erl.gGmbH</t>
  </si>
  <si>
    <t>6274</t>
  </si>
  <si>
    <t>6274 - Berufsfachschule für Krankenpflege des Klinikums Fürth</t>
  </si>
  <si>
    <t>6275</t>
  </si>
  <si>
    <t>6275 - Berufsfachschule für Kinderkrankenpflege des Klinikums Fürth</t>
  </si>
  <si>
    <t>6277</t>
  </si>
  <si>
    <t>Berufsfachschule für Krankenpflege an der Clinic Neuendettelsau der Diakoneo KdöR</t>
  </si>
  <si>
    <t>6277 - Berufsfachschule für Krankenpflege an der Clinic Neuendettelsau der Diakoneo KdöR</t>
  </si>
  <si>
    <t>6278</t>
  </si>
  <si>
    <t>6278 - Krankenpflegeschule Scheinfeld Berufsfachschule für Krankenpflege</t>
  </si>
  <si>
    <t>6279</t>
  </si>
  <si>
    <t>6279 - Berufsfachschule für Krankenpflege des Klinikums Nürnberg</t>
  </si>
  <si>
    <t>6280</t>
  </si>
  <si>
    <t>6280 - Berufsfachschule für Kinderkrankenpflege des Klinikums Nürnberg</t>
  </si>
  <si>
    <t>6281</t>
  </si>
  <si>
    <t>6281 - Berufsfachschule für Krankenpflegehilfe am Klinikum Nürnberg</t>
  </si>
  <si>
    <t>6282</t>
  </si>
  <si>
    <t>6282 - Berufsfachschule für Krankenpflege Nürnberg der Schwesternschaft Nürnberg vom BRK e.V.</t>
  </si>
  <si>
    <t>6283</t>
  </si>
  <si>
    <t>Berufsfachschule für Krankenpflege Fürth der Diakoneo KdöR</t>
  </si>
  <si>
    <t>6283 - Berufsfachschule für Krankenpflege Fürth der Diakoneo KdöR</t>
  </si>
  <si>
    <t>6284</t>
  </si>
  <si>
    <t>Berufsfachschule für Kinderkrankenpflege Nürnberg der Diakoneo KdöR</t>
  </si>
  <si>
    <t>6284 - Berufsfachschule für Kinderkrankenpflege Nürnberg der Diakoneo KdöR</t>
  </si>
  <si>
    <t>6286</t>
  </si>
  <si>
    <t>6286 - Berufsfachschule für Krankenpflege Nürnberg der Martha-Maria Krankenhaus gGmbH</t>
  </si>
  <si>
    <t>6287</t>
  </si>
  <si>
    <t>ANregiomed Berufsfachschule für Pflege Dinkelsbühl</t>
  </si>
  <si>
    <t>6287 - ANregiomed Berufsfachschule für Pflege Dinkelsbühl</t>
  </si>
  <si>
    <t>6288</t>
  </si>
  <si>
    <t>6288 - Berufsfachschule f. Krankenpflege am St.-Theresien-Krankenhaus Nürnberg</t>
  </si>
  <si>
    <t>6289</t>
  </si>
  <si>
    <t>6289 - Berufsfachschule für Krankenpflege der Kreisklinik Roth</t>
  </si>
  <si>
    <t>6291</t>
  </si>
  <si>
    <t>ANregiomed Berufsfachschule für Pflege Rothenburg o. d. T.</t>
  </si>
  <si>
    <t>6291 - ANregiomed Berufsfachschule für Pflege Rothenburg o. d. T.</t>
  </si>
  <si>
    <t>6292</t>
  </si>
  <si>
    <t>6292 - Berufsfachschule für Krankenpflegehilfe Rummelsb. am Krankenhaus Rummelsberg gGmbH</t>
  </si>
  <si>
    <t>6293</t>
  </si>
  <si>
    <t>Berufsfachschule für Pflege am Klinikum Fürth</t>
  </si>
  <si>
    <t>6293 - Berufsfachschule für Pflege am Klinikum Fürth</t>
  </si>
  <si>
    <t>6294</t>
  </si>
  <si>
    <t>Berufsfachschule für Pflege der Malteser Waldkrankenhaus Erlangen gGmbH</t>
  </si>
  <si>
    <t>6294 - Berufsfachschule für Pflege der Malteser Waldkrankenhaus Erlangen gGmbH</t>
  </si>
  <si>
    <t>6295</t>
  </si>
  <si>
    <t>Berufsfachschule für Pflege des Klinikums Nürnberg</t>
  </si>
  <si>
    <t>6295 - Berufsfachschule für Pflege des Klinikums Nürnberg</t>
  </si>
  <si>
    <t>6296</t>
  </si>
  <si>
    <t>Berufsfachschule für Pflege Nürnberg der Schwesternschaft Nürnberg vom BRK e.V.</t>
  </si>
  <si>
    <t>6296 - Berufsfachschule für Pflege Nürnberg der Schwesternschaft Nürnberg vom BRK e.V.</t>
  </si>
  <si>
    <t>6298</t>
  </si>
  <si>
    <t>Berufsfachschule für Pflege Nürnberg der Martha-Maria Krankenhaus gGmbH</t>
  </si>
  <si>
    <t>6298 - Berufsfachschule für Pflege Nürnberg der Martha-Maria Krankenhaus gGmbH</t>
  </si>
  <si>
    <t>6299</t>
  </si>
  <si>
    <t>6299 - Berufsfachschule für Krankenpflege Schwabach der Krankenhaus Schwabach gGmbH</t>
  </si>
  <si>
    <t>6300</t>
  </si>
  <si>
    <t>6300 - Dillenberg-Schule Sonderpäd. Förderzentrum - Teilzentrum II - im Lkr. Fürth, Cadolzburg</t>
  </si>
  <si>
    <t>6302</t>
  </si>
  <si>
    <t>6302 - Don-Bosco-Schule Sonderpädagogisches Förderzentrum Höchstadt</t>
  </si>
  <si>
    <t>6303</t>
  </si>
  <si>
    <t>ANregiomed Berufsfachschule für Krankenpflegehilfe Rothenburg o.d.T.</t>
  </si>
  <si>
    <t>6303 - ANregiomed Berufsfachschule für Krankenpflegehilfe Rothenburg o.d.T.</t>
  </si>
  <si>
    <t>6304</t>
  </si>
  <si>
    <t>6304 - Wilhelm-Pfeffer-Schule Herzogenaurach Förderzentrum, Förderschwerp. geist. Entwicklung</t>
  </si>
  <si>
    <t>6305</t>
  </si>
  <si>
    <t>6305 - Römerbrunnenschule, Priv. Förderzentrum, Förderschwerpunkt geist. Entwickl., Weißenburg</t>
  </si>
  <si>
    <t>6306</t>
  </si>
  <si>
    <t>Fachschule für Grundschulkindbetreuung Fürth der Diakoneo KdöR</t>
  </si>
  <si>
    <t>6306 - Fachschule für Grundschulkindbetreuung Fürth der Diakoneo KdöR</t>
  </si>
  <si>
    <t>6307</t>
  </si>
  <si>
    <t>6307 - Schule am Dachsberg, Priv. Förderzentrum, Förder- schwerpunkt Sehen u. weit. Förderbed., Rückersdorf</t>
  </si>
  <si>
    <t>6308</t>
  </si>
  <si>
    <t>Fachschule für Grundschulkindbetreuung Baiersdorf d.Caritasverb.f.d.Erzdiöz.Bamberg e.V.</t>
  </si>
  <si>
    <t>6308 - Fachschule für Grundschulkindbetreuung Baiersdorf d.Caritasverb.f.d.Erzdiöz.Bamberg e.V.</t>
  </si>
  <si>
    <t>6309</t>
  </si>
  <si>
    <t>6309 - Dr.-Bernhard-Leniger-Schule, Priv. Förderzentrum, Förderschwerpunkt geist. Entwicklung Lauf</t>
  </si>
  <si>
    <t>6310</t>
  </si>
  <si>
    <t>6310 - Regina-Stein-Schule, Priv. Förderzentrum, Förderschwerp. soz.u.emot. Entwickl. Nürnberg</t>
  </si>
  <si>
    <t>6311</t>
  </si>
  <si>
    <t>6311 - Martin-Luther-Schule, Priv. Förderzentrum, Förderschwerp. emot.u.soz. Entwickl. Nürnberg</t>
  </si>
  <si>
    <t>6313</t>
  </si>
  <si>
    <t>6313 - Sebastian-Strobel-Schule, Förderz., Förderschwerp. geist.,körp.u.motor.Entwickl. Herrieden</t>
  </si>
  <si>
    <t>6314</t>
  </si>
  <si>
    <t>6314 - Wolfhard-Schule Sonderpädagogisches Förderzentrum Herrieden</t>
  </si>
  <si>
    <t>6315</t>
  </si>
  <si>
    <t>6315 - Förderzentrum Förderschwerpunkt Lernen Rothenburg o.d.Tauber</t>
  </si>
  <si>
    <t>6316</t>
  </si>
  <si>
    <t>6316 - Jakob-Muth-Schule,Priv.Förderzentr.,Förderschwerp. geist. Entwickl. Nürnberg, Lebenshilfe Nürnb. e.V.</t>
  </si>
  <si>
    <t>6317</t>
  </si>
  <si>
    <t>6317 - Förderzentrum, Förderschwerpunkt geist.Entwickl.d. Karl-König-Schule gemeinnützige GmbH in Nürnberg</t>
  </si>
  <si>
    <t>6318</t>
  </si>
  <si>
    <t>6318 - Comenius-Schule,Priv.Förderzentrum, Förderschwerpunkt geist. Entwickl., Hilpoltstein</t>
  </si>
  <si>
    <t>6319</t>
  </si>
  <si>
    <t>Staatl. Berufsfachschule f. Pflege am Klinikum der Friedrich-Alexander-Uni. Erlangen-Nürnberg</t>
  </si>
  <si>
    <t>6319 - Staatl. Berufsfachschule f. Pflege am Klinikum der Friedrich-Alexander-Uni. Erlangen-Nürnberg</t>
  </si>
  <si>
    <t>6322</t>
  </si>
  <si>
    <t>6322 - Priv. Förderzentrum, Förderschwerpunkt Sehen, Nürnberg, Blindenanstalt Nürnberg e.V.</t>
  </si>
  <si>
    <t>6325</t>
  </si>
  <si>
    <t>6325 - Berufsfachschule f. Büroberufe für Blinde und hochgradig Sehbehind. der Blindenanstalt Nürnberg</t>
  </si>
  <si>
    <t>6326</t>
  </si>
  <si>
    <t>6326 - Berufl. Schulzentrum z. sonderpäd. Förd., Förderschwerp. Sehen, d.Vereins Blindenanst.Nürnb.</t>
  </si>
  <si>
    <t>6329</t>
  </si>
  <si>
    <t>Berufsfachschule für Pflege des Kommunalunternehmens Kreisklinik Roth</t>
  </si>
  <si>
    <t>6329 - Berufsfachschule für Pflege des Kommunalunternehmens Kreisklinik Roth</t>
  </si>
  <si>
    <t>6332</t>
  </si>
  <si>
    <t>Berufsfachschule für Pflege am St. Theresien-Krankenhaus Nürnberg</t>
  </si>
  <si>
    <t>6332 - Berufsfachschule für Pflege am St. Theresien-Krankenhaus Nürnberg</t>
  </si>
  <si>
    <t>6333</t>
  </si>
  <si>
    <t>Berufsfachschule f. Pflege Erlangen d.Berufl. Fortbildungszentren der Bayer. Wirtschaft (bfz) gG</t>
  </si>
  <si>
    <t>6333 - Berufsfachschule f. Pflege Erlangen d.Berufl. Fortbildungszentren der Bayer. Wirtschaft (bfz) gG</t>
  </si>
  <si>
    <t>6335</t>
  </si>
  <si>
    <t>Berufsfachschule f. biologisch-techn. Assistenten Nürnb.d.Gemeinn.Ges.Semper Bildungsewerk mbH</t>
  </si>
  <si>
    <t>6335 - Berufsfachschule f. biologisch-techn. Assistenten Nürnb.d.Gemeinn.Ges.Semper Bildungsewerk mbH</t>
  </si>
  <si>
    <t>6336</t>
  </si>
  <si>
    <t>6336 - Fachakademie für Heilpädagogik der Die Rummelsb. Dienste f. Menschen gemeinn. GmbH Schwarzenbruck</t>
  </si>
  <si>
    <t>6337</t>
  </si>
  <si>
    <t>Private SABEL Berufsfachschule für kaufmännische Assistenten Nürnberg, staatlich anerkannt</t>
  </si>
  <si>
    <t>6337 - Private SABEL Berufsfachschule für kaufmännische Assistenten Nürnberg, staatlich anerkannt</t>
  </si>
  <si>
    <t>6338</t>
  </si>
  <si>
    <t>6338 - Staatl. Fachschule (Meisterschule) für Schreiner Gunzenhausen</t>
  </si>
  <si>
    <t>6339</t>
  </si>
  <si>
    <t>6339 - Städt. Berufsfachschule für bekleidungstechnische Assistenten Nürnberg</t>
  </si>
  <si>
    <t>6340</t>
  </si>
  <si>
    <t>Städt. Berufsfachschule für Büroberufe Nürnberg</t>
  </si>
  <si>
    <t>6340 - Städt. Berufsfachschule für Büroberufe Nürnberg</t>
  </si>
  <si>
    <t>6341</t>
  </si>
  <si>
    <t>6341 - Berufsfachschule für Altenpflege Fürth der Hans-Weinberger-Akademie der Arbeiterwohlfahrt e.V</t>
  </si>
  <si>
    <t>6342</t>
  </si>
  <si>
    <t>Berufsfachschule für Altenpflege Ansbach der Diakoneo KdöR</t>
  </si>
  <si>
    <t>6342 - Berufsfachschule für Altenpflege Ansbach der Diakoneo KdöR</t>
  </si>
  <si>
    <t>6343</t>
  </si>
  <si>
    <t>6343 - Berufsfachschule für Altenpflege des Caritasverbandes Nürnberg e.V.</t>
  </si>
  <si>
    <t>6346</t>
  </si>
  <si>
    <t>6346 - Sonderpädagogisches Förderzentrum Altdorf der Rummelsberger Dienste Schwarzenbr.</t>
  </si>
  <si>
    <t>6347</t>
  </si>
  <si>
    <t>6347 - Berufsfachschule für Altenpflege der Gemeinn.Gesellsch.f.soz. Dienste-DAA-mbH Nürnberg</t>
  </si>
  <si>
    <t>6349</t>
  </si>
  <si>
    <t>Berufsfachschule für Altenpflege Roth der Diakoneo KdöR</t>
  </si>
  <si>
    <t>6349 - Berufsfachschule für Altenpflege Roth der Diakoneo KdöR</t>
  </si>
  <si>
    <t>6353</t>
  </si>
  <si>
    <t>Berufsfachschule für Physiotherapie Schwabach</t>
  </si>
  <si>
    <t>6353 - Berufsfachschule für Physiotherapie Schwabach</t>
  </si>
  <si>
    <t>6354</t>
  </si>
  <si>
    <t>Staatl. Wirtschaftsschule Nürnberg</t>
  </si>
  <si>
    <t>6354 - Staatl. Wirtschaftsschule Nürnberg</t>
  </si>
  <si>
    <t>6355</t>
  </si>
  <si>
    <t>6355 - Berufsfachschule für Altenpflegehilfe Scheinfeld des Landkreises Neustadt a.d.Aisch - Bad Windsheim</t>
  </si>
  <si>
    <t>6356</t>
  </si>
  <si>
    <t>6356 - Berufsfachschule für Altenpflege Scheinfeld des Landkreises Neustadt a.d.Aisch - Bad Windsheim</t>
  </si>
  <si>
    <t>6357</t>
  </si>
  <si>
    <t>Berufsfachschule für Altenpflege Nürnberg der Die Rummelsberger Dienste für Menschen gemeinn.GmbH</t>
  </si>
  <si>
    <t>6357 - Berufsfachschule für Altenpflege Nürnberg der Die Rummelsberger Dienste für Menschen gemeinn.GmbH</t>
  </si>
  <si>
    <t>6359</t>
  </si>
  <si>
    <t>6359 - Berufsfachschule für Altenpflege der Die Rummelsb. Dienste für Menschen gemeinnützige GmbH Weißenburg</t>
  </si>
  <si>
    <t>6362</t>
  </si>
  <si>
    <t>6362 - Staatliche Berufsfachschule für Sozialpflege Ansbach</t>
  </si>
  <si>
    <t>6363</t>
  </si>
  <si>
    <t>6363 - Priv.Berufsfachschule f.Altenpflegehilfe Weißenb. der Die Rummelsberger Dienste für Menschen gGmbH</t>
  </si>
  <si>
    <t>6364</t>
  </si>
  <si>
    <t>6364 - Philanthropos Berufsfachschule für Physiotherapie d.Vereins f.physiotherap. Ausbildungen in Erlangen</t>
  </si>
  <si>
    <t>6365</t>
  </si>
  <si>
    <t>6365 - Staatl. Berufsfachschule für Sozialpflege Höchstadt</t>
  </si>
  <si>
    <t>6366</t>
  </si>
  <si>
    <t>6366 - Altmühlfranken-Schule, Sonderpäd. Förderzentrum im Lkr. Weißenburg-Gunzenhausen in Weißenburg</t>
  </si>
  <si>
    <t>6368</t>
  </si>
  <si>
    <t>6368 - Berufsfachschule für Altenpflegehilfe der Gemeinn.Gesellsch.f.soz. Dienste-DAA-mbH Nürnberg</t>
  </si>
  <si>
    <t>6369</t>
  </si>
  <si>
    <t>6369 - Berufsfachschule für Physiotherapie der Kybalion gemeinnützige GmbH Bad Windsheim</t>
  </si>
  <si>
    <t>6371</t>
  </si>
  <si>
    <t>6371 - Städt. Berufsfachschule für Farb- und Raumgestaltung Nürnberg</t>
  </si>
  <si>
    <t>6372</t>
  </si>
  <si>
    <t>6372 - Fachschule f.Heilerziehungspflegehilfe Ebenried d. Rummelsberger Dienste f.Menschen gemeinn. GmbH</t>
  </si>
  <si>
    <t>6373</t>
  </si>
  <si>
    <t>6373 - Augustinus-Schule, Fachschule für Heilerziehungspflegehilfe Gremsdorf</t>
  </si>
  <si>
    <t>6376</t>
  </si>
  <si>
    <t>6376 - Berufsfachschule f.Altenpflegehilfe Fürth d. Hans-Weinberger-Akademie d. Arbeiterwohlfahrt e.V.</t>
  </si>
  <si>
    <t>6378</t>
  </si>
  <si>
    <t>6378 - Elisabeth Krauß Schule, Priv.Sonderpäd. Förderzentr., Teilzentr. I in Oberasbach</t>
  </si>
  <si>
    <t>6380</t>
  </si>
  <si>
    <t>Schule für Kranke Rummelsberg</t>
  </si>
  <si>
    <t>6380 - Schule für Kranke Rummelsberg</t>
  </si>
  <si>
    <t>6381</t>
  </si>
  <si>
    <t>6381 - Priv. Berufsfachschule für Physiotherapie Nürnberg der Döpfer Schulen Nürnberg GmbH</t>
  </si>
  <si>
    <t>6382</t>
  </si>
  <si>
    <t>Berufsfachschule für Pflege Gemeinn. Gesellsch. für soziale Dienste-DAA-mbH Nürnberg</t>
  </si>
  <si>
    <t>6382 - Berufsfachschule für Pflege Gemeinn. Gesellsch. für soziale Dienste-DAA-mbH Nürnberg</t>
  </si>
  <si>
    <t>6383</t>
  </si>
  <si>
    <t>Berufsfachschule für Pflege des Caritasverbandes Nürnberg e.V.</t>
  </si>
  <si>
    <t>6383 - Berufsfachschule für Pflege des Caritasverbandes Nürnberg e.V.</t>
  </si>
  <si>
    <t>6384</t>
  </si>
  <si>
    <t>Berufsfachschule für Pflege Ansbach des Kommunalunternehmens Bezirkskliniken Mittelfranken</t>
  </si>
  <si>
    <t>6384 - Berufsfachschule für Pflege Ansbach des Kommunalunternehmens Bezirkskliniken Mittelfranken</t>
  </si>
  <si>
    <t>6389</t>
  </si>
  <si>
    <t>Berufsfachschule für Altenpflege Lauf a. d. Pegnitz der Diakoneo KdöR</t>
  </si>
  <si>
    <t>6389 - Berufsfachschule für Altenpflege Lauf a. d. Pegnitz der Diakoneo KdöR</t>
  </si>
  <si>
    <t>6390</t>
  </si>
  <si>
    <t>ANregiomed Berufsfachschule für Altenpflege Dinkelsbühl</t>
  </si>
  <si>
    <t>6390 - ANregiomed Berufsfachschule für Altenpflege Dinkelsbühl</t>
  </si>
  <si>
    <t>6391</t>
  </si>
  <si>
    <t>6391 - Berufsfachschule für Bürowirtschaft im Berufl. Schulzentrum zur sonderpäd. Förderung in Nürnberg</t>
  </si>
  <si>
    <t>6392</t>
  </si>
  <si>
    <t>Berufsfachschule für Pflege Erlangen des Kommunalunternehmens Bezirkskliniken Mittelfranken</t>
  </si>
  <si>
    <t>6392 - Berufsfachschule für Pflege Erlangen des Kommunalunternehmens Bezirkskliniken Mittelfranken</t>
  </si>
  <si>
    <t>6393</t>
  </si>
  <si>
    <t>Berufsfachschule für Pflege Ansbach der Diakoneo KdöR</t>
  </si>
  <si>
    <t>6393 - Berufsfachschule für Pflege Ansbach der Diakoneo KdöR</t>
  </si>
  <si>
    <t>6394</t>
  </si>
  <si>
    <t>Berufsfachschule für Pflege Fürth der Diakoneo KdöR</t>
  </si>
  <si>
    <t>6394 - Berufsfachschule für Pflege Fürth der Diakoneo KdöR</t>
  </si>
  <si>
    <t>6395</t>
  </si>
  <si>
    <t>Berufsfachschule für Pflege Lauf a. d. Pegnitz der Diakoneo KdöR</t>
  </si>
  <si>
    <t>6395 - Berufsfachschule für Pflege Lauf a. d. Pegnitz der Diakoneo KdöR</t>
  </si>
  <si>
    <t>6396</t>
  </si>
  <si>
    <t>Berufsfachschule für Pflege Neuendettelsau der Diakoneo KdöR</t>
  </si>
  <si>
    <t>6396 - Berufsfachschule für Pflege Neuendettelsau der Diakoneo KdöR</t>
  </si>
  <si>
    <t>6399</t>
  </si>
  <si>
    <t>Schule für Kranke Nürnberg-Fürth</t>
  </si>
  <si>
    <t>6399 - Schule für Kranke Nürnberg-Fürth</t>
  </si>
  <si>
    <t>6400</t>
  </si>
  <si>
    <t>6400 - Berufsfachschule für Musik der Musication gemeinnützige Schulbetriebs-GmbH Nürnberg</t>
  </si>
  <si>
    <t>6401</t>
  </si>
  <si>
    <t>Berufsfachschule für Pflege Roth der Diakoneo KdöR</t>
  </si>
  <si>
    <t>6401 - Berufsfachschule für Pflege Roth der Diakoneo KdöR</t>
  </si>
  <si>
    <t>6402</t>
  </si>
  <si>
    <t>Berufsfachschule für Pflege Schwabach der Krankenhaus Schwabach gGmbH</t>
  </si>
  <si>
    <t>6402 - Berufsfachschule für Pflege Schwabach der Krankenhaus Schwabach gGmbH</t>
  </si>
  <si>
    <t>6403</t>
  </si>
  <si>
    <t>Berufsfachschule für Pflege Nürnberg der Rummelsberger Dienste für Menschen gGmbH</t>
  </si>
  <si>
    <t>6403 - Berufsfachschule für Pflege Nürnberg der Rummelsberger Dienste für Menschen gGmbH</t>
  </si>
  <si>
    <t>6404</t>
  </si>
  <si>
    <t>Berufsfachschule für Pflege Weißenburg der Rummelsberger Dienste für Menschen gGmbH</t>
  </si>
  <si>
    <t>6404 - Berufsfachschule für Pflege Weißenburg der Rummelsberger Dienste für Menschen gGmbH</t>
  </si>
  <si>
    <t>6405</t>
  </si>
  <si>
    <t>Berufsfachschule für Pflege der Hans-Weinberger-Akademie der Arbeiterwohlfahrt e.V</t>
  </si>
  <si>
    <t>6405 - Berufsfachschule für Pflege der Hans-Weinberger-Akademie der Arbeiterwohlfahrt e.V</t>
  </si>
  <si>
    <t>6406</t>
  </si>
  <si>
    <t>Berufsfachschule für Pflege d.Kommunaluntern. d. Lkr. Neustadt a.d.Aisch - Bad Windsheim</t>
  </si>
  <si>
    <t>6406 - Berufsfachschule für Pflege d.Kommunaluntern. d. Lkr. Neustadt a.d.Aisch - Bad Windsheim</t>
  </si>
  <si>
    <t>6409</t>
  </si>
  <si>
    <t>6409 - Staatl. Berufsschule zur sonderpädagogischen Förderung, Förderschwerp. Lernen, Nürnberg</t>
  </si>
  <si>
    <t>6410</t>
  </si>
  <si>
    <t>Private Fachakademie für Heilpädagogik der PFH gemeinnützige GmbH Feucht</t>
  </si>
  <si>
    <t>6410 - Private Fachakademie für Heilpädagogik der PFH gemeinnützige GmbH Feucht</t>
  </si>
  <si>
    <t>6411</t>
  </si>
  <si>
    <t>Berufsfachschule für Pflege am Klinikum Altmühlfranken Weißenburg-Gunzenhausen</t>
  </si>
  <si>
    <t>6411 - Berufsfachschule für Pflege am Klinikum Altmühlfranken Weißenburg-Gunzenhausen</t>
  </si>
  <si>
    <t>6412</t>
  </si>
  <si>
    <t>Berufsfachschule für Krankenpflege am Klinikum Altmühlfranken Gunzenhausen</t>
  </si>
  <si>
    <t>6412 - Berufsfachschule für Krankenpflege am Klinikum Altmühlfranken Gunzenhausen</t>
  </si>
  <si>
    <t>6413</t>
  </si>
  <si>
    <t>Berufsfachschule für Notfallsanitäter Roth der Arbeitsgemeinschaft Notfallmedizin Fürth e.V.</t>
  </si>
  <si>
    <t>6413 - Berufsfachschule für Notfallsanitäter Roth der Arbeitsgemeinschaft Notfallmedizin Fürth e.V.</t>
  </si>
  <si>
    <t>6418</t>
  </si>
  <si>
    <t>Berufsfachschule für Altenpflegehilfe Ansbach der Diakoneo KdöR</t>
  </si>
  <si>
    <t>6418 - Berufsfachschule für Altenpflegehilfe Ansbach der Diakoneo KdöR</t>
  </si>
  <si>
    <t>6427</t>
  </si>
  <si>
    <t>Städt. Berufsfachschule für Bautechnik Nürnberg</t>
  </si>
  <si>
    <t>6427 - Städt. Berufsfachschule für Bautechnik Nürnberg</t>
  </si>
  <si>
    <t>6430</t>
  </si>
  <si>
    <t>ANregiomed Berufsfachschule für Altenpflegehilfe Dinkelsbühl</t>
  </si>
  <si>
    <t>6430 - ANregiomed Berufsfachschule für Altenpflegehilfe Dinkelsbühl</t>
  </si>
  <si>
    <t>6439</t>
  </si>
  <si>
    <t>6439 - Städt. Berufsfachschule für Fertigungstechnik Nürnberg</t>
  </si>
  <si>
    <t>6448</t>
  </si>
  <si>
    <t>6448 - Berufsfachschule für technische Assistenten für Informatik der Stadt Nürnberg</t>
  </si>
  <si>
    <t>6449</t>
  </si>
  <si>
    <t>6449 - Berufsfachschule für Podologie Schwab. d. Dt.Erwachsenen-Bildungswerk gemeinn.GmbH</t>
  </si>
  <si>
    <t>6450</t>
  </si>
  <si>
    <t>6450 - Priv. Berufsfachschule für Massage Nürnberg der Döpfer Schulen Nürnberg GmbH</t>
  </si>
  <si>
    <t>6459</t>
  </si>
  <si>
    <t>6459 - Staatl. Berufsfachschule für gastgewerbliche Berufe in Lauf a.d.Pegnitz</t>
  </si>
  <si>
    <t>6470</t>
  </si>
  <si>
    <t>6470 - Priv. Berufsfachschule für Ergotherapie Nürnberg der Döpfer Schulen Nürnberg GmbH</t>
  </si>
  <si>
    <t>6478</t>
  </si>
  <si>
    <t>Berufsfachschule für Sozialpflege</t>
  </si>
  <si>
    <t>6478 - Berufsfachschule für Sozialpflege</t>
  </si>
  <si>
    <t>6488</t>
  </si>
  <si>
    <t>6488 - Fachschule für Maschinenbautechnik Ansbach des Bezirks Mittelfranken</t>
  </si>
  <si>
    <t>6489</t>
  </si>
  <si>
    <t>6489 - Staatl. Berufsfachschule für Sozialpflege Scheinfeld</t>
  </si>
  <si>
    <t>6501</t>
  </si>
  <si>
    <t>6501 - Evang. Mittelschule Ansbach der Evang.-Luth. Gesamtkirchengemeinde Ansbach</t>
  </si>
  <si>
    <t>6502</t>
  </si>
  <si>
    <t>Grundschule Ansbach-Eyb</t>
  </si>
  <si>
    <t>6502 - Grundschule Ansbach-Eyb</t>
  </si>
  <si>
    <t>6503</t>
  </si>
  <si>
    <t>Grundschule Ansbach-Hennenbach</t>
  </si>
  <si>
    <t>6503 - Grundschule Ansbach-Hennenbach</t>
  </si>
  <si>
    <t>6505</t>
  </si>
  <si>
    <t>Weinbergschule Ansbach, Grundschule Nord</t>
  </si>
  <si>
    <t>6505 - Weinbergschule Ansbach, Grundschule Nord</t>
  </si>
  <si>
    <t>6507</t>
  </si>
  <si>
    <t>Grundschule Ansbach Meinhardswinden-Brodswinden</t>
  </si>
  <si>
    <t>6507 - Grundschule Ansbach Meinhardswinden-Brodswinden</t>
  </si>
  <si>
    <t>6508</t>
  </si>
  <si>
    <t>Friedrich-Güll-Schule Ansbach, Grundschule Ost</t>
  </si>
  <si>
    <t>6508 - Friedrich-Güll-Schule Ansbach, Grundschule Ost</t>
  </si>
  <si>
    <t>6509</t>
  </si>
  <si>
    <t>Friedrich-Güll-Schule Ansbach Mittelschule-Ost</t>
  </si>
  <si>
    <t>6509 - Friedrich-Güll-Schule Ansbach Mittelschule-Ost</t>
  </si>
  <si>
    <t>6510</t>
  </si>
  <si>
    <t>Grundschule Ansbach-Schalkhausen</t>
  </si>
  <si>
    <t>6510 - Grundschule Ansbach-Schalkhausen</t>
  </si>
  <si>
    <t>6511</t>
  </si>
  <si>
    <t>Karolinenschule Ansbach, Grundschule Süd</t>
  </si>
  <si>
    <t>6511 - Karolinenschule Ansbach, Grundschule Süd</t>
  </si>
  <si>
    <t>6512</t>
  </si>
  <si>
    <t>Luitpoldschule Ansbach, Grundschule West</t>
  </si>
  <si>
    <t>6512 - Luitpoldschule Ansbach, Grundschule West</t>
  </si>
  <si>
    <t>6513</t>
  </si>
  <si>
    <t>Luitpoldschule Ansbach Mittelschule-West</t>
  </si>
  <si>
    <t>6513 - Luitpoldschule Ansbach Mittelschule-West</t>
  </si>
  <si>
    <t>6514</t>
  </si>
  <si>
    <t>Grundschule Nürnberg Holzgartenschule</t>
  </si>
  <si>
    <t>6514 - Grundschule Nürnberg Holzgartenschule</t>
  </si>
  <si>
    <t>6516</t>
  </si>
  <si>
    <t>6516 - Private Volksschule der Republik Griechenland in Nürnberg (Grund- und Teilhauptschule I)</t>
  </si>
  <si>
    <t>6518</t>
  </si>
  <si>
    <t>Montessori-Mittelschule Nürnberg des MONTESSORI Förderkreis Nürnberg e.V.</t>
  </si>
  <si>
    <t>6518 - Montessori-Mittelschule Nürnberg des MONTESSORI Förderkreis Nürnberg e.V.</t>
  </si>
  <si>
    <t>6519</t>
  </si>
  <si>
    <t>Grundschule Erlangen, Adalbert-Stifter-Schule</t>
  </si>
  <si>
    <t>6519 - Grundschule Erlangen, Adalbert-Stifter-Schule</t>
  </si>
  <si>
    <t>6520</t>
  </si>
  <si>
    <t>Grundschule Erlangen-Büchenbach</t>
  </si>
  <si>
    <t>6520 - Grundschule Erlangen-Büchenbach</t>
  </si>
  <si>
    <t>6521</t>
  </si>
  <si>
    <t>6521 - Grundschule Erlangen-Bruck Max-und-Justine-Elsner-Schule</t>
  </si>
  <si>
    <t>6522</t>
  </si>
  <si>
    <t>Grundschule Erlangen an der Brucker Lache</t>
  </si>
  <si>
    <t>6522 - Grundschule Erlangen an der Brucker Lache</t>
  </si>
  <si>
    <t>6523</t>
  </si>
  <si>
    <t>Mittelschule Erlangen Eichendorffschule</t>
  </si>
  <si>
    <t>6523 - Mittelschule Erlangen Eichendorffschule</t>
  </si>
  <si>
    <t>6524</t>
  </si>
  <si>
    <t>Grundschule Erlangen-Eltersdorf</t>
  </si>
  <si>
    <t>6524 - Grundschule Erlangen-Eltersdorf</t>
  </si>
  <si>
    <t>6525</t>
  </si>
  <si>
    <t>Grundschule Erlangen-Frauenaurach</t>
  </si>
  <si>
    <t>6525 - Grundschule Erlangen-Frauenaurach</t>
  </si>
  <si>
    <t>6526</t>
  </si>
  <si>
    <t>Grundschule Erlangen, Friedrich-Rückert-Schule</t>
  </si>
  <si>
    <t>6526 - Grundschule Erlangen, Friedrich-Rückert-Schule</t>
  </si>
  <si>
    <t>6527</t>
  </si>
  <si>
    <t>Grundschule Erlangen-Dechsendorf</t>
  </si>
  <si>
    <t>6527 - Grundschule Erlangen-Dechsendorf</t>
  </si>
  <si>
    <t>6528</t>
  </si>
  <si>
    <t>Grundschule Erlangen, Hermann-Hedenus-Schule</t>
  </si>
  <si>
    <t>6528 - Grundschule Erlangen, Hermann-Hedenus-Schule</t>
  </si>
  <si>
    <t>6529</t>
  </si>
  <si>
    <t>Mittelschule Erlangen, Hermann-Hedenus-Schule</t>
  </si>
  <si>
    <t>6529 - Mittelschule Erlangen, Hermann-Hedenus-Schule</t>
  </si>
  <si>
    <t>6530</t>
  </si>
  <si>
    <t>Grundschule Erlangen, Loschgeschule</t>
  </si>
  <si>
    <t>6530 - Grundschule Erlangen, Loschgeschule</t>
  </si>
  <si>
    <t>6531</t>
  </si>
  <si>
    <t>Michael-Poeschke-Grundschule Erlangen</t>
  </si>
  <si>
    <t>6531 - Michael-Poeschke-Grundschule Erlangen</t>
  </si>
  <si>
    <t>6532</t>
  </si>
  <si>
    <t>Mittelschule Erlangen Ernst-Penzoldt-Schule</t>
  </si>
  <si>
    <t>6532 - Mittelschule Erlangen Ernst-Penzoldt-Schule</t>
  </si>
  <si>
    <t>6533</t>
  </si>
  <si>
    <t>Pestalozzi-Grundschule Erlangen</t>
  </si>
  <si>
    <t>6533 - Pestalozzi-Grundschule Erlangen</t>
  </si>
  <si>
    <t>6534</t>
  </si>
  <si>
    <t>Grundschule Erlangen-Tennenlohe</t>
  </si>
  <si>
    <t>6534 - Grundschule Erlangen-Tennenlohe</t>
  </si>
  <si>
    <t>6535</t>
  </si>
  <si>
    <t>Grundschule Erlangen, Mönauschule</t>
  </si>
  <si>
    <t>6535 - Grundschule Erlangen, Mönauschule</t>
  </si>
  <si>
    <t>6536</t>
  </si>
  <si>
    <t>Grundschule Eckental-Eschenau</t>
  </si>
  <si>
    <t>6536 - Grundschule Eckental-Eschenau</t>
  </si>
  <si>
    <t>6537</t>
  </si>
  <si>
    <t>6537 - Priv. Montessori-Schule d.Montessori Trägervereins in Herzogenaurach (Grund- und Hauptschule)</t>
  </si>
  <si>
    <t>6538</t>
  </si>
  <si>
    <t>Priv. Montessori-Mittelschule Erlangen</t>
  </si>
  <si>
    <t>6538 - Priv. Montessori-Mittelschule Erlangen</t>
  </si>
  <si>
    <t>6539</t>
  </si>
  <si>
    <t>Heinrich-Kirchner-Grundschule Erlangen</t>
  </si>
  <si>
    <t>6539 - Heinrich-Kirchner-Grundschule Erlangen</t>
  </si>
  <si>
    <t>6540</t>
  </si>
  <si>
    <t>Grundschule Wilhermsdorf</t>
  </si>
  <si>
    <t>6540 - Grundschule Wilhermsdorf</t>
  </si>
  <si>
    <t>6541</t>
  </si>
  <si>
    <t>Caspar-Löner-Grundschule Markt Erlbach</t>
  </si>
  <si>
    <t>6541 - Caspar-Löner-Grundschule Markt Erlbach</t>
  </si>
  <si>
    <t>6542</t>
  </si>
  <si>
    <t>Grundschule Neuhof a.d.Zenn</t>
  </si>
  <si>
    <t>6542 - Grundschule Neuhof a.d.Zenn</t>
  </si>
  <si>
    <t>6543</t>
  </si>
  <si>
    <t>Grundschule Markt Berolzheim-Dittenheim</t>
  </si>
  <si>
    <t>6543 - Grundschule Markt Berolzheim-Dittenheim</t>
  </si>
  <si>
    <t>6545</t>
  </si>
  <si>
    <t>Grundschule Fürth, Frauenstraße</t>
  </si>
  <si>
    <t>6545 - Grundschule Fürth, Frauenstraße</t>
  </si>
  <si>
    <t>6546</t>
  </si>
  <si>
    <t>Grundschule Heilsbronn</t>
  </si>
  <si>
    <t>6546 - Grundschule Heilsbronn</t>
  </si>
  <si>
    <t>6547</t>
  </si>
  <si>
    <t>Grundschule Fürth, Friedrich-Ebert-Straße</t>
  </si>
  <si>
    <t>6547 - Grundschule Fürth, Friedrich-Ebert-Straße</t>
  </si>
  <si>
    <t>6548</t>
  </si>
  <si>
    <t>Mittelschule Fürth Dr.-Gustav-Schickedanz-Schule</t>
  </si>
  <si>
    <t>6548 - Mittelschule Fürth Dr.-Gustav-Schickedanz-Schule</t>
  </si>
  <si>
    <t>6549</t>
  </si>
  <si>
    <t>Grundschule Großenseebach</t>
  </si>
  <si>
    <t>6549 - Grundschule Großenseebach</t>
  </si>
  <si>
    <t>6550</t>
  </si>
  <si>
    <t>Adalbert-Stifter-Grundschule Fürth</t>
  </si>
  <si>
    <t>6550 - Adalbert-Stifter-Grundschule Fürth</t>
  </si>
  <si>
    <t>6551</t>
  </si>
  <si>
    <t>Mittelschule Fürth, Kiderlinstraße</t>
  </si>
  <si>
    <t>6551 - Mittelschule Fürth, Kiderlinstraße</t>
  </si>
  <si>
    <t>6552</t>
  </si>
  <si>
    <t>Grundschule Fürth, Kirchenplatz</t>
  </si>
  <si>
    <t>6552 - Grundschule Fürth, Kirchenplatz</t>
  </si>
  <si>
    <t>6553</t>
  </si>
  <si>
    <t>Grundschule Fürth, Maistraße</t>
  </si>
  <si>
    <t>6553 - Grundschule Fürth, Maistraße</t>
  </si>
  <si>
    <t>6554</t>
  </si>
  <si>
    <t>Mittelschule Fürth Otto-Seeling-Schule</t>
  </si>
  <si>
    <t>6554 - Mittelschule Fürth Otto-Seeling-Schule</t>
  </si>
  <si>
    <t>6555</t>
  </si>
  <si>
    <t>Mittelschule Fürth Pestalozzistraße</t>
  </si>
  <si>
    <t>6555 - Mittelschule Fürth Pestalozzistraße</t>
  </si>
  <si>
    <t>6556</t>
  </si>
  <si>
    <t>Humanistische Grundschule Fürth, Freie Privatschule der Humanistischen Vereinigung</t>
  </si>
  <si>
    <t>6556 - Humanistische Grundschule Fürth, Freie Privatschule der Humanistischen Vereinigung</t>
  </si>
  <si>
    <t>6558</t>
  </si>
  <si>
    <t>Grundschule Fürth, Rosenstraße</t>
  </si>
  <si>
    <t>6558 - Grundschule Fürth, Rosenstraße</t>
  </si>
  <si>
    <t>6559</t>
  </si>
  <si>
    <t>Mittelschule Fürth, Schwabacher Straße</t>
  </si>
  <si>
    <t>6559 - Mittelschule Fürth, Schwabacher Straße</t>
  </si>
  <si>
    <t>6560</t>
  </si>
  <si>
    <t>Grundschule Fürth, Soldnerstraße</t>
  </si>
  <si>
    <t>6560 - Grundschule Fürth, Soldnerstraße</t>
  </si>
  <si>
    <t>6561</t>
  </si>
  <si>
    <t>Mittelschule Fürth, Soldnerstraße</t>
  </si>
  <si>
    <t>6561 - Mittelschule Fürth, Soldnerstraße</t>
  </si>
  <si>
    <t>6562</t>
  </si>
  <si>
    <t>Farrnbach-Grundschule Fürth</t>
  </si>
  <si>
    <t>6562 - Farrnbach-Grundschule Fürth</t>
  </si>
  <si>
    <t>6563</t>
  </si>
  <si>
    <t>Grundschule Diespeck</t>
  </si>
  <si>
    <t>6563 - Grundschule Diespeck</t>
  </si>
  <si>
    <t>6564</t>
  </si>
  <si>
    <t>Grundschule Fürth, Hans-Sachs-Straße</t>
  </si>
  <si>
    <t>6564 - Grundschule Fürth, Hans-Sachs-Straße</t>
  </si>
  <si>
    <t>6566</t>
  </si>
  <si>
    <t>Grundschule Fürth, Zedernstraße</t>
  </si>
  <si>
    <t>6566 - Grundschule Fürth, Zedernstraße</t>
  </si>
  <si>
    <t>6567</t>
  </si>
  <si>
    <t>Mittelschule Fürth Hans-Sachs-Straße / Seeackerstraße</t>
  </si>
  <si>
    <t>6567 - Mittelschule Fürth Hans-Sachs-Straße / Seeackerstraße</t>
  </si>
  <si>
    <t>6569</t>
  </si>
  <si>
    <t>6569 - Priv. Montessori-Schule des Montessori-Vereins Roth-Schwabach e.V. in Büchenbach (GS u. HS)</t>
  </si>
  <si>
    <t>6570</t>
  </si>
  <si>
    <t>Grundschule Burgbernheim-Marktbergel</t>
  </si>
  <si>
    <t>6570 - Grundschule Burgbernheim-Marktbergel</t>
  </si>
  <si>
    <t>6571</t>
  </si>
  <si>
    <t>Grundschule Heideck</t>
  </si>
  <si>
    <t>6571 - Grundschule Heideck</t>
  </si>
  <si>
    <t>6572</t>
  </si>
  <si>
    <t>Grundschule Thalmässing</t>
  </si>
  <si>
    <t>6572 - Grundschule Thalmässing</t>
  </si>
  <si>
    <t>6573</t>
  </si>
  <si>
    <t>Grundschule Büchenbach</t>
  </si>
  <si>
    <t>6573 - Grundschule Büchenbach</t>
  </si>
  <si>
    <t>6574</t>
  </si>
  <si>
    <t>Dr.-Mehler-Grundschule Georgensgmünd</t>
  </si>
  <si>
    <t>6574 - Dr.-Mehler-Grundschule Georgensgmünd</t>
  </si>
  <si>
    <t>6575</t>
  </si>
  <si>
    <t>Grundschule Spalt</t>
  </si>
  <si>
    <t>6575 - Grundschule Spalt</t>
  </si>
  <si>
    <t>6576</t>
  </si>
  <si>
    <t>6576 - Priv. Montessori-Volksschule Neusitz d.Montessori- Förderkreises Rothenburg o.d.T. e.V. (GS und HS)</t>
  </si>
  <si>
    <t>6578</t>
  </si>
  <si>
    <t>Grundschule Nürnberg Georg-Paul-Amberger-Schule</t>
  </si>
  <si>
    <t>6578 - Grundschule Nürnberg Georg-Paul-Amberger-Schule</t>
  </si>
  <si>
    <t>6580</t>
  </si>
  <si>
    <t>Grundschule Nürnberg Bartholomäusschule</t>
  </si>
  <si>
    <t>6580 - Grundschule Nürnberg Bartholomäusschule</t>
  </si>
  <si>
    <t>6581</t>
  </si>
  <si>
    <t>Grundschule Abenberg</t>
  </si>
  <si>
    <t>6581 - Grundschule Abenberg</t>
  </si>
  <si>
    <t>6582</t>
  </si>
  <si>
    <t>Grundschule Nürnberg Bauernfeindschule</t>
  </si>
  <si>
    <t>6582 - Grundschule Nürnberg Bauernfeindschule</t>
  </si>
  <si>
    <t>6583</t>
  </si>
  <si>
    <t>Grundschule Nürnberg St. Johannis</t>
  </si>
  <si>
    <t>6583 - Grundschule Nürnberg St. Johannis</t>
  </si>
  <si>
    <t>6584</t>
  </si>
  <si>
    <t>Grundschule Absberg-Haundorf</t>
  </si>
  <si>
    <t>6584 - Grundschule Absberg-Haundorf</t>
  </si>
  <si>
    <t>6585</t>
  </si>
  <si>
    <t>Grundschule Nürnberg Bismarckstraße</t>
  </si>
  <si>
    <t>6585 - Grundschule Nürnberg Bismarckstraße</t>
  </si>
  <si>
    <t>6586</t>
  </si>
  <si>
    <t>Mittelschule Nürnberg Bismarckstraße</t>
  </si>
  <si>
    <t>6586 - Mittelschule Nürnberg Bismarckstraße</t>
  </si>
  <si>
    <t>6587</t>
  </si>
  <si>
    <t>Grundschule Nürnberg Henry-Dunant-Schule</t>
  </si>
  <si>
    <t>6587 - Grundschule Nürnberg Henry-Dunant-Schule</t>
  </si>
  <si>
    <t>6588</t>
  </si>
  <si>
    <t>Grundschule Greding</t>
  </si>
  <si>
    <t>6588 - Grundschule Greding</t>
  </si>
  <si>
    <t>6589</t>
  </si>
  <si>
    <t>Grundschule Nürnberg Eibach</t>
  </si>
  <si>
    <t>6589 - Grundschule Nürnberg Eibach</t>
  </si>
  <si>
    <t>6590</t>
  </si>
  <si>
    <t>Grundschule Nürnberg Erich-Kästner-Schule</t>
  </si>
  <si>
    <t>6590 - Grundschule Nürnberg Erich-Kästner-Schule</t>
  </si>
  <si>
    <t>6591</t>
  </si>
  <si>
    <t>Grundschule Nürnberg Kopernikusschule</t>
  </si>
  <si>
    <t>6591 - Grundschule Nürnberg Kopernikusschule</t>
  </si>
  <si>
    <t>6593</t>
  </si>
  <si>
    <t>Grundschule Nürnberg Gebrüder-Grimm-Schule</t>
  </si>
  <si>
    <t>6593 - Grundschule Nürnberg Gebrüder-Grimm-Schule</t>
  </si>
  <si>
    <t>6594</t>
  </si>
  <si>
    <t>Grundschule Nürnberg Friedrich-Hegel-Schule</t>
  </si>
  <si>
    <t>6594 - Grundschule Nürnberg Friedrich-Hegel-Schule</t>
  </si>
  <si>
    <t>6597</t>
  </si>
  <si>
    <t>Grundschule Nürnberg Ziegelstein</t>
  </si>
  <si>
    <t>6597 - Grundschule Nürnberg Ziegelstein</t>
  </si>
  <si>
    <t>6598</t>
  </si>
  <si>
    <t>Grundschule Nürnberg Birkenwald-Schule</t>
  </si>
  <si>
    <t>6598 - Grundschule Nürnberg Birkenwald-Schule</t>
  </si>
  <si>
    <t>6599</t>
  </si>
  <si>
    <t>6599 - Grundschule Nürnberg Friedrich-Wilhelm-Herschel-Schule</t>
  </si>
  <si>
    <t>6600</t>
  </si>
  <si>
    <t>Friedrich-Wilhelm-Herschel-Mittelschule Nürnberg</t>
  </si>
  <si>
    <t>6600 - Friedrich-Wilhelm-Herschel-Mittelschule Nürnberg</t>
  </si>
  <si>
    <t>6601</t>
  </si>
  <si>
    <t>Grundschule Schopfloch</t>
  </si>
  <si>
    <t>6601 - Grundschule Schopfloch</t>
  </si>
  <si>
    <t>6602</t>
  </si>
  <si>
    <t>Grundschule Adelsdorf</t>
  </si>
  <si>
    <t>6602 - Grundschule Adelsdorf</t>
  </si>
  <si>
    <t>6606</t>
  </si>
  <si>
    <t>Mittelschule Nürnberg, Hummelsteiner Weg</t>
  </si>
  <si>
    <t>6606 - Mittelschule Nürnberg, Hummelsteiner Weg</t>
  </si>
  <si>
    <t>6607</t>
  </si>
  <si>
    <t>Grundschule Nürnberg Insel Schütt</t>
  </si>
  <si>
    <t>6607 - Grundschule Nürnberg Insel Schütt</t>
  </si>
  <si>
    <t>6608</t>
  </si>
  <si>
    <t>Mittelschule Nürnberg, Insel Schütt</t>
  </si>
  <si>
    <t>6608 - Mittelschule Nürnberg, Insel Schütt</t>
  </si>
  <si>
    <t>6609</t>
  </si>
  <si>
    <t>Adalbert-Stifter-Mittelschule Nürnberg</t>
  </si>
  <si>
    <t>6609 - Adalbert-Stifter-Mittelschule Nürnberg</t>
  </si>
  <si>
    <t>6612</t>
  </si>
  <si>
    <t>Grundschule Nürnberg Knauerschule</t>
  </si>
  <si>
    <t>6612 - Grundschule Nürnberg Knauerschule</t>
  </si>
  <si>
    <t>6613</t>
  </si>
  <si>
    <t>Grundschule Nürnberg Ketteler-Schule</t>
  </si>
  <si>
    <t>6613 - Grundschule Nürnberg Ketteler-Schule</t>
  </si>
  <si>
    <t>6614</t>
  </si>
  <si>
    <t>Grundschule Nürnberg Maiacher Schule</t>
  </si>
  <si>
    <t>6614 - Grundschule Nürnberg Maiacher Schule</t>
  </si>
  <si>
    <t>6615</t>
  </si>
  <si>
    <t>Grundschule Nürnberg Laufamholz</t>
  </si>
  <si>
    <t>6615 - Grundschule Nürnberg Laufamholz</t>
  </si>
  <si>
    <t>6616</t>
  </si>
  <si>
    <t>Mittelschule Nürnberg, Neptunweg</t>
  </si>
  <si>
    <t>6616 - Mittelschule Nürnberg, Neptunweg</t>
  </si>
  <si>
    <t>6617</t>
  </si>
  <si>
    <t>Grundschule Nürnberg Gebersdorf</t>
  </si>
  <si>
    <t>6617 - Grundschule Nürnberg Gebersdorf</t>
  </si>
  <si>
    <t>6618</t>
  </si>
  <si>
    <t>Konrad-Groß-Mittelschule Nürnberg</t>
  </si>
  <si>
    <t>6618 - Konrad-Groß-Mittelschule Nürnberg</t>
  </si>
  <si>
    <t>6619</t>
  </si>
  <si>
    <t>Grundschule Nürnberg Carl-von-Ossietzky-Schule</t>
  </si>
  <si>
    <t>6619 - Grundschule Nürnberg Carl-von-Ossietzky-Schule</t>
  </si>
  <si>
    <t>6620</t>
  </si>
  <si>
    <t>Carl-von-Ossietzky-Mittelschule Nürnberg</t>
  </si>
  <si>
    <t>6620 - Carl-von-Ossietzky-Mittelschule Nürnberg</t>
  </si>
  <si>
    <t>6621</t>
  </si>
  <si>
    <t>Grundschule Nürnberg Paniersplatz</t>
  </si>
  <si>
    <t>6621 - Grundschule Nürnberg Paniersplatz</t>
  </si>
  <si>
    <t>6623</t>
  </si>
  <si>
    <t>Johann-Daniel-Preißler-Mittelschule Nürnberg</t>
  </si>
  <si>
    <t>6623 - Johann-Daniel-Preißler-Mittelschule Nürnberg</t>
  </si>
  <si>
    <t>6624</t>
  </si>
  <si>
    <t>Grundschule Lonnerstadt-Weisachgrund</t>
  </si>
  <si>
    <t>6624 - Grundschule Lonnerstadt-Weisachgrund</t>
  </si>
  <si>
    <t>6625</t>
  </si>
  <si>
    <t>Grundschule Nürnberg Regenbogenschule</t>
  </si>
  <si>
    <t>6625 - Grundschule Nürnberg Regenbogenschule</t>
  </si>
  <si>
    <t>6626</t>
  </si>
  <si>
    <t>Grundschule Nürnberg Reutersbrunnenschule</t>
  </si>
  <si>
    <t>6626 - Grundschule Nürnberg Reutersbrunnenschule</t>
  </si>
  <si>
    <t>6627</t>
  </si>
  <si>
    <t>Georg-Holzbauer-Mittelschule Nürnberg</t>
  </si>
  <si>
    <t>6627 - Georg-Holzbauer-Mittelschule Nürnberg</t>
  </si>
  <si>
    <t>6628</t>
  </si>
  <si>
    <t>Grundschule Nürnberg Astrid-Lindgren-Schule</t>
  </si>
  <si>
    <t>6628 - Grundschule Nürnberg Astrid-Lindgren-Schule</t>
  </si>
  <si>
    <t>6630</t>
  </si>
  <si>
    <t>Grundschule Röttenbach</t>
  </si>
  <si>
    <t>6630 - Grundschule Röttenbach</t>
  </si>
  <si>
    <t>6632</t>
  </si>
  <si>
    <t>Grundschule Nürnberg Scharrerschule</t>
  </si>
  <si>
    <t>6632 - Grundschule Nürnberg Scharrerschule</t>
  </si>
  <si>
    <t>6633</t>
  </si>
  <si>
    <t>6633 - Grundschule Mühlhausen</t>
  </si>
  <si>
    <t>6634</t>
  </si>
  <si>
    <t>Mittelschule Nürnberg, Scharrerschule</t>
  </si>
  <si>
    <t>6634 - Mittelschule Nürnberg, Scharrerschule</t>
  </si>
  <si>
    <t>6635</t>
  </si>
  <si>
    <t>Mittelschule Nürnberg Schlößleinsgasse</t>
  </si>
  <si>
    <t>6635 - Mittelschule Nürnberg Schlößleinsgasse</t>
  </si>
  <si>
    <t>6636</t>
  </si>
  <si>
    <t>Grundschule Nürnberg Dr.-Theo-Schöller-Schule</t>
  </si>
  <si>
    <t>6636 - Grundschule Nürnberg Dr.-Theo-Schöller-Schule</t>
  </si>
  <si>
    <t>6637</t>
  </si>
  <si>
    <t>Dr.-Theo-Schöller-Mittelschule Nürnberg</t>
  </si>
  <si>
    <t>6637 - Dr.-Theo-Schöller-Mittelschule Nürnberg</t>
  </si>
  <si>
    <t>6638</t>
  </si>
  <si>
    <t>6638 - Priv. Montessori-Mittelschule Lauf a.d.Pegnitz der Montessori- Vereinigung Nürnberger Land e.V.</t>
  </si>
  <si>
    <t>6639</t>
  </si>
  <si>
    <t>Grundschule Nürnberg Michael-Ende-Schule</t>
  </si>
  <si>
    <t>6639 - Grundschule Nürnberg Michael-Ende-Schule</t>
  </si>
  <si>
    <t>6640</t>
  </si>
  <si>
    <t>Veit-vom-Berg-Grundschule Uehlfeld</t>
  </si>
  <si>
    <t>6640 - Veit-vom-Berg-Grundschule Uehlfeld</t>
  </si>
  <si>
    <t>6641</t>
  </si>
  <si>
    <t>Mittelschule Nürnberg, St. Leonhard</t>
  </si>
  <si>
    <t>6641 - Mittelschule Nürnberg, St. Leonhard</t>
  </si>
  <si>
    <t>6643</t>
  </si>
  <si>
    <t>Grundschule Nürnberg Sperberschule</t>
  </si>
  <si>
    <t>6643 - Grundschule Nürnberg Sperberschule</t>
  </si>
  <si>
    <t>6644</t>
  </si>
  <si>
    <t>Grundschule Bechhofen</t>
  </si>
  <si>
    <t>6644 - Grundschule Bechhofen</t>
  </si>
  <si>
    <t>6645</t>
  </si>
  <si>
    <t>Mittelschule Nürnberg, Sperberschule</t>
  </si>
  <si>
    <t>6645 - Mittelschule Nürnberg, Sperberschule</t>
  </si>
  <si>
    <t>6646</t>
  </si>
  <si>
    <t>Grundschule Nürnberg Thoner Espan</t>
  </si>
  <si>
    <t>6646 - Grundschule Nürnberg Thoner Espan</t>
  </si>
  <si>
    <t>6647</t>
  </si>
  <si>
    <t>Thusnelda-Mittelschule Nürnberg</t>
  </si>
  <si>
    <t>6647 - Thusnelda-Mittelschule Nürnberg</t>
  </si>
  <si>
    <t>6648</t>
  </si>
  <si>
    <t>Grundschule Nürnberg Ludwig-Uhland-Schule</t>
  </si>
  <si>
    <t>6648 - Grundschule Nürnberg Ludwig-Uhland-Schule</t>
  </si>
  <si>
    <t>6649</t>
  </si>
  <si>
    <t>Ludwig-Uhland-Mittelschule Nürnberg</t>
  </si>
  <si>
    <t>6649 - Ludwig-Uhland-Mittelschule Nürnberg</t>
  </si>
  <si>
    <t>6650</t>
  </si>
  <si>
    <t>Grundschule Nürnberg Zerzabelshof</t>
  </si>
  <si>
    <t>6650 - Grundschule Nürnberg Zerzabelshof</t>
  </si>
  <si>
    <t>6651</t>
  </si>
  <si>
    <t>Grundschule Nürnberg Wahlerschule</t>
  </si>
  <si>
    <t>6651 - Grundschule Nürnberg Wahlerschule</t>
  </si>
  <si>
    <t>6652</t>
  </si>
  <si>
    <t>Grundschule Nürnberg Friedrich-Wanderer-Schule</t>
  </si>
  <si>
    <t>6652 - Grundschule Nürnberg Friedrich-Wanderer-Schule</t>
  </si>
  <si>
    <t>6653</t>
  </si>
  <si>
    <t>Grundschule Herrieden</t>
  </si>
  <si>
    <t>6653 - Grundschule Herrieden</t>
  </si>
  <si>
    <t>6654</t>
  </si>
  <si>
    <t>Grundschule Nürnberg Wiesenschule</t>
  </si>
  <si>
    <t>6654 - Grundschule Nürnberg Wiesenschule</t>
  </si>
  <si>
    <t>6656</t>
  </si>
  <si>
    <t>Grundschule Nürnberg Gretel-Bergmann-Schule</t>
  </si>
  <si>
    <t>6656 - Grundschule Nürnberg Gretel-Bergmann-Schule</t>
  </si>
  <si>
    <t>6657</t>
  </si>
  <si>
    <t>Grundschule Nürnberg Altenfurt</t>
  </si>
  <si>
    <t>6657 - Grundschule Nürnberg Altenfurt</t>
  </si>
  <si>
    <t>6658</t>
  </si>
  <si>
    <t>Grundschule Nürnberg Fischbach</t>
  </si>
  <si>
    <t>6658 - Grundschule Nürnberg Fischbach</t>
  </si>
  <si>
    <t>6659</t>
  </si>
  <si>
    <t>Grundschule Nürnberg Großgründlach</t>
  </si>
  <si>
    <t>6659 - Grundschule Nürnberg Großgründlach</t>
  </si>
  <si>
    <t>6660</t>
  </si>
  <si>
    <t>Mittelschule Nürnberg-Katzwang</t>
  </si>
  <si>
    <t>6660 - Mittelschule Nürnberg-Katzwang</t>
  </si>
  <si>
    <t>6662</t>
  </si>
  <si>
    <t>Grundschule Nürnberg Martin-Luther-King-Schule</t>
  </si>
  <si>
    <t>6662 - Grundschule Nürnberg Martin-Luther-King-Schule</t>
  </si>
  <si>
    <t>6663</t>
  </si>
  <si>
    <t>Friedrich-Staedtler-Mittelschule Nürnberg</t>
  </si>
  <si>
    <t>6663 - Friedrich-Staedtler-Mittelschule Nürnberg</t>
  </si>
  <si>
    <t>6664</t>
  </si>
  <si>
    <t>Grundschule Nürnberg Max-Beckmann-Schule</t>
  </si>
  <si>
    <t>6664 - Grundschule Nürnberg Max-Beckmann-Schule</t>
  </si>
  <si>
    <t>6665</t>
  </si>
  <si>
    <t>Georg-Ledebour-Mittelschule Nürnberg</t>
  </si>
  <si>
    <t>6665 - Georg-Ledebour-Mittelschule Nürnberg</t>
  </si>
  <si>
    <t>6666</t>
  </si>
  <si>
    <t>Grundschule Nürnberg Theodor-Billroth-Schule</t>
  </si>
  <si>
    <t>6666 - Grundschule Nürnberg Theodor-Billroth-Schule</t>
  </si>
  <si>
    <t>6667</t>
  </si>
  <si>
    <t>Robert-Bosch-Mittelschule Nürnberg</t>
  </si>
  <si>
    <t>6667 - Robert-Bosch-Mittelschule Nürnberg</t>
  </si>
  <si>
    <t>6668</t>
  </si>
  <si>
    <t>Mittelschule Nürnberg-Altenfurt</t>
  </si>
  <si>
    <t>6668 - Mittelschule Nürnberg-Altenfurt</t>
  </si>
  <si>
    <t>6669</t>
  </si>
  <si>
    <t>Grundschule Nürnberg Helene-von-Forster-Schule</t>
  </si>
  <si>
    <t>6669 - Grundschule Nürnberg Helene-von-Forster-Schule</t>
  </si>
  <si>
    <t>6670</t>
  </si>
  <si>
    <t>Anton-Seitz-Mittelschule Roth</t>
  </si>
  <si>
    <t>6670 - Anton-Seitz-Mittelschule Roth</t>
  </si>
  <si>
    <t>6671</t>
  </si>
  <si>
    <t>Gustav-Weißkopf-Grundschule Leutershausen</t>
  </si>
  <si>
    <t>6671 - Gustav-Weißkopf-Grundschule Leutershausen</t>
  </si>
  <si>
    <t>6672</t>
  </si>
  <si>
    <t>Grundschule Wilburgstetten</t>
  </si>
  <si>
    <t>6672 - Grundschule Wilburgstetten</t>
  </si>
  <si>
    <t>6673</t>
  </si>
  <si>
    <t>Grundschule Hesselberg-Süd, Wittelshofen</t>
  </si>
  <si>
    <t>6673 - Grundschule Hesselberg-Süd, Wittelshofen</t>
  </si>
  <si>
    <t>6674</t>
  </si>
  <si>
    <t>Grundschule Fürth, Schwabacher Straße</t>
  </si>
  <si>
    <t>6674 - Grundschule Fürth, Schwabacher Straße</t>
  </si>
  <si>
    <t>6675</t>
  </si>
  <si>
    <t>Grundschule Fürth, Seeackerstraße</t>
  </si>
  <si>
    <t>6675 - Grundschule Fürth, Seeackerstraße</t>
  </si>
  <si>
    <t>6676</t>
  </si>
  <si>
    <t>Grundschule Eckental-Eckenhaid</t>
  </si>
  <si>
    <t>6676 - Grundschule Eckental-Eckenhaid</t>
  </si>
  <si>
    <t>6677</t>
  </si>
  <si>
    <t>Grundschule Roth - Nordring</t>
  </si>
  <si>
    <t>6677 - Grundschule Roth - Nordring</t>
  </si>
  <si>
    <t>6678</t>
  </si>
  <si>
    <t>Rangauschule - Grundschule Cadolzburg-Egersdorf</t>
  </si>
  <si>
    <t>6678 - Rangauschule - Grundschule Cadolzburg-Egersdorf</t>
  </si>
  <si>
    <t>6679</t>
  </si>
  <si>
    <t>6679 - Jenaplan-Schule Nürnberg Priv. Grundschule des Jenaplan-Schulvereins Nürnberg e.V.</t>
  </si>
  <si>
    <t>6680</t>
  </si>
  <si>
    <t>Grundschule Fürth, Pestalozzistraße</t>
  </si>
  <si>
    <t>6680 - Grundschule Fürth, Pestalozzistraße</t>
  </si>
  <si>
    <t>6681</t>
  </si>
  <si>
    <t>Grundschule Weisendorf</t>
  </si>
  <si>
    <t>6681 - Grundschule Weisendorf</t>
  </si>
  <si>
    <t>6682</t>
  </si>
  <si>
    <t>6682 - Private Volksschule der Republik Griechenland in Nürnberg (Grund- und Teilhauptschule I)</t>
  </si>
  <si>
    <t>6683</t>
  </si>
  <si>
    <t>Grundschule Lichtenau</t>
  </si>
  <si>
    <t>6683 - Grundschule Lichtenau</t>
  </si>
  <si>
    <t>6684</t>
  </si>
  <si>
    <t>Grundschule Neuendettelsau</t>
  </si>
  <si>
    <t>6684 - Grundschule Neuendettelsau</t>
  </si>
  <si>
    <t>6685</t>
  </si>
  <si>
    <t>6685 - Maria-Ward-Grundschule Nürnberg der Erzdiözese Bamberg</t>
  </si>
  <si>
    <t>6686</t>
  </si>
  <si>
    <t>Private Wilhelm-Löhe-Grundschule Nürnberg</t>
  </si>
  <si>
    <t>6686 - Private Wilhelm-Löhe-Grundschule Nürnberg</t>
  </si>
  <si>
    <t>6687</t>
  </si>
  <si>
    <t>6687 - Private Volksschule der Republik Griechenland in Nürnberg (Teilhauptschule II)</t>
  </si>
  <si>
    <t>6688</t>
  </si>
  <si>
    <t>Christian-Maar-Grundschule Schwabach</t>
  </si>
  <si>
    <t>6688 - Christian-Maar-Grundschule Schwabach</t>
  </si>
  <si>
    <t>6689</t>
  </si>
  <si>
    <t>Johannes-Helm-Grundschule Schwabach</t>
  </si>
  <si>
    <t>6689 - Johannes-Helm-Grundschule Schwabach</t>
  </si>
  <si>
    <t>6690</t>
  </si>
  <si>
    <t>Johannes-Kern-Mittelschule Schwabach</t>
  </si>
  <si>
    <t>6690 - Johannes-Kern-Mittelschule Schwabach</t>
  </si>
  <si>
    <t>6691</t>
  </si>
  <si>
    <t>Karl-Dehm-Mittelschule Schwabach</t>
  </si>
  <si>
    <t>6691 - Karl-Dehm-Mittelschule Schwabach</t>
  </si>
  <si>
    <t>6692</t>
  </si>
  <si>
    <t>Luitpold-Grundschule Schwabach</t>
  </si>
  <si>
    <t>6692 - Luitpold-Grundschule Schwabach</t>
  </si>
  <si>
    <t>6694</t>
  </si>
  <si>
    <t>Grundschule Petersaurach</t>
  </si>
  <si>
    <t>6694 - Grundschule Petersaurach</t>
  </si>
  <si>
    <t>6695</t>
  </si>
  <si>
    <t>Grundschule Schwabach, Zwieseltalschule</t>
  </si>
  <si>
    <t>6695 - Grundschule Schwabach, Zwieseltalschule</t>
  </si>
  <si>
    <t>6696</t>
  </si>
  <si>
    <t>Grundschule Windsbach</t>
  </si>
  <si>
    <t>6696 - Grundschule Windsbach</t>
  </si>
  <si>
    <t>6697</t>
  </si>
  <si>
    <t>Grundschule Wolframs-Eschenbach</t>
  </si>
  <si>
    <t>6697 - Grundschule Wolframs-Eschenbach</t>
  </si>
  <si>
    <t>6698</t>
  </si>
  <si>
    <t>Grundschule Fürth, John-F.-Kennedy-Straße</t>
  </si>
  <si>
    <t>6698 - Grundschule Fürth, John-F.-Kennedy-Straße</t>
  </si>
  <si>
    <t>6700</t>
  </si>
  <si>
    <t>Grundschule Dentlein a.Forst</t>
  </si>
  <si>
    <t>6700 - Grundschule Dentlein a.Forst</t>
  </si>
  <si>
    <t>6701</t>
  </si>
  <si>
    <t>Eichelberg-Grundschule Arberg</t>
  </si>
  <si>
    <t>6701 - Eichelberg-Grundschule Arberg</t>
  </si>
  <si>
    <t>6702</t>
  </si>
  <si>
    <t>Mittelschule Bechhofen</t>
  </si>
  <si>
    <t>6702 - Mittelschule Bechhofen</t>
  </si>
  <si>
    <t>6703</t>
  </si>
  <si>
    <t>Grundschule Feuchtwangen-Land</t>
  </si>
  <si>
    <t>6703 - Grundschule Feuchtwangen-Land</t>
  </si>
  <si>
    <t>6704</t>
  </si>
  <si>
    <t>Grundschule Mitteleschenbach</t>
  </si>
  <si>
    <t>6704 - Grundschule Mitteleschenbach</t>
  </si>
  <si>
    <t>6705</t>
  </si>
  <si>
    <t>Mittelschule Dietenhofen</t>
  </si>
  <si>
    <t>6705 - Mittelschule Dietenhofen</t>
  </si>
  <si>
    <t>6706</t>
  </si>
  <si>
    <t>Grundschule Feuchtwangen-Stadt</t>
  </si>
  <si>
    <t>6706 - Grundschule Feuchtwangen-Stadt</t>
  </si>
  <si>
    <t>6707</t>
  </si>
  <si>
    <t>Albrecht-von-Eyb-Grundschule Burgoberbach</t>
  </si>
  <si>
    <t>6707 - Albrecht-von-Eyb-Grundschule Burgoberbach</t>
  </si>
  <si>
    <t>6708</t>
  </si>
  <si>
    <t>Grundschule Eckental-Brand</t>
  </si>
  <si>
    <t>6708 - Grundschule Eckental-Brand</t>
  </si>
  <si>
    <t>6710</t>
  </si>
  <si>
    <t>Grundschule Dietenhofen</t>
  </si>
  <si>
    <t>6710 - Grundschule Dietenhofen</t>
  </si>
  <si>
    <t>6711</t>
  </si>
  <si>
    <t>Christoph-von-Schmid-Grundschule Dinkelsbühl</t>
  </si>
  <si>
    <t>6711 - Christoph-von-Schmid-Grundschule Dinkelsbühl</t>
  </si>
  <si>
    <t>6712</t>
  </si>
  <si>
    <t>Hans-von-Raumer-Mittelschule Dinkelsbühl</t>
  </si>
  <si>
    <t>6712 - Hans-von-Raumer-Mittelschule Dinkelsbühl</t>
  </si>
  <si>
    <t>6713</t>
  </si>
  <si>
    <t>Grundschule Segringen</t>
  </si>
  <si>
    <t>6713 - Grundschule Segringen</t>
  </si>
  <si>
    <t>6714</t>
  </si>
  <si>
    <t>Grundschule Dombühl-Weißenkirchberg</t>
  </si>
  <si>
    <t>6714 - Grundschule Dombühl-Weißenkirchberg</t>
  </si>
  <si>
    <t>6715</t>
  </si>
  <si>
    <t>Grundschule Dürrwangen</t>
  </si>
  <si>
    <t>6715 - Grundschule Dürrwangen</t>
  </si>
  <si>
    <t>6716</t>
  </si>
  <si>
    <t>Grundschule Ehingen</t>
  </si>
  <si>
    <t>6716 - Grundschule Ehingen</t>
  </si>
  <si>
    <t>6717</t>
  </si>
  <si>
    <t>Mittelschule Feuchtwangen-Stadt</t>
  </si>
  <si>
    <t>6717 - Mittelschule Feuchtwangen-Stadt</t>
  </si>
  <si>
    <t>6718</t>
  </si>
  <si>
    <t>Mittelschule Feuchtwangen-Land</t>
  </si>
  <si>
    <t>6718 - Mittelschule Feuchtwangen-Land</t>
  </si>
  <si>
    <t>6719</t>
  </si>
  <si>
    <t>Grundschule Flachslanden</t>
  </si>
  <si>
    <t>6719 - Grundschule Flachslanden</t>
  </si>
  <si>
    <t>6720</t>
  </si>
  <si>
    <t>Grundschule Colmberg</t>
  </si>
  <si>
    <t>6720 - Grundschule Colmberg</t>
  </si>
  <si>
    <t>6721</t>
  </si>
  <si>
    <t>Grundschule Geslau-Windelsbach</t>
  </si>
  <si>
    <t>6721 - Grundschule Geslau-Windelsbach</t>
  </si>
  <si>
    <t>6722</t>
  </si>
  <si>
    <t>Grundschule Gebsattel-Insingen-Neusitz</t>
  </si>
  <si>
    <t>6722 - Grundschule Gebsattel-Insingen-Neusitz</t>
  </si>
  <si>
    <t>6723</t>
  </si>
  <si>
    <t>6723 - Priv. Grundschule der Frieda Lang Haus für Kinder gGmbH in Uffenheim</t>
  </si>
  <si>
    <t>6724</t>
  </si>
  <si>
    <t>Grundschule Rednitzhembach</t>
  </si>
  <si>
    <t>6724 - Grundschule Rednitzhembach</t>
  </si>
  <si>
    <t>6726</t>
  </si>
  <si>
    <t>Comenius-Grundschule Bürglein</t>
  </si>
  <si>
    <t>6726 - Comenius-Grundschule Bürglein</t>
  </si>
  <si>
    <t>6727</t>
  </si>
  <si>
    <t>Mittelschule Herrieden</t>
  </si>
  <si>
    <t>6727 - Mittelschule Herrieden</t>
  </si>
  <si>
    <t>6728</t>
  </si>
  <si>
    <t>6728 - Priv. Grundschule des Montessori Trägervereins Weißenburg-Gunzenhausen in Höttingen</t>
  </si>
  <si>
    <t>6729</t>
  </si>
  <si>
    <t>Private Wilhelm-Löhe-Mittelschule Nürnberg</t>
  </si>
  <si>
    <t>6729 - Private Wilhelm-Löhe-Mittelschule Nürnberg</t>
  </si>
  <si>
    <t>6730</t>
  </si>
  <si>
    <t>Grundschule Langfurth-Burk</t>
  </si>
  <si>
    <t>6730 - Grundschule Langfurth-Burk</t>
  </si>
  <si>
    <t>6731</t>
  </si>
  <si>
    <t>Mittelschule Lehrberg</t>
  </si>
  <si>
    <t>6731 - Mittelschule Lehrberg</t>
  </si>
  <si>
    <t>6733</t>
  </si>
  <si>
    <t>Gustav-Weißkopf-Mittelschule Leutershausen</t>
  </si>
  <si>
    <t>6733 - Gustav-Weißkopf-Mittelschule Leutershausen</t>
  </si>
  <si>
    <t>6734</t>
  </si>
  <si>
    <t>Grundschule Emskirchen</t>
  </si>
  <si>
    <t>6734 - Grundschule Emskirchen</t>
  </si>
  <si>
    <t>6736</t>
  </si>
  <si>
    <t>Grundschule Merkendorf</t>
  </si>
  <si>
    <t>6736 - Grundschule Merkendorf</t>
  </si>
  <si>
    <t>6737</t>
  </si>
  <si>
    <t>Grundschule am Limes Mönchsroth</t>
  </si>
  <si>
    <t>6737 - Grundschule am Limes Mönchsroth</t>
  </si>
  <si>
    <t>6738</t>
  </si>
  <si>
    <t>Mittelschule Neuendettelsau</t>
  </si>
  <si>
    <t>6738 - Mittelschule Neuendettelsau</t>
  </si>
  <si>
    <t>6739</t>
  </si>
  <si>
    <t>Grundschule Oberdachstetten</t>
  </si>
  <si>
    <t>6739 - Grundschule Oberdachstetten</t>
  </si>
  <si>
    <t>6740</t>
  </si>
  <si>
    <t>Grundschule Oberscheckenbach</t>
  </si>
  <si>
    <t>6740 - Grundschule Oberscheckenbach</t>
  </si>
  <si>
    <t>6741</t>
  </si>
  <si>
    <t>Grundschule Ornbau</t>
  </si>
  <si>
    <t>6741 - Grundschule Ornbau</t>
  </si>
  <si>
    <t>6742</t>
  </si>
  <si>
    <t>Mittelschule Heilsbronn-Petersaurach</t>
  </si>
  <si>
    <t>6742 - Mittelschule Heilsbronn-Petersaurach</t>
  </si>
  <si>
    <t>6744</t>
  </si>
  <si>
    <t>Toppler-Grundschule Rothenburg o.d.Tauber</t>
  </si>
  <si>
    <t>6744 - Toppler-Grundschule Rothenburg o.d.Tauber</t>
  </si>
  <si>
    <t>6745</t>
  </si>
  <si>
    <t>6745 - Valentin-Ickelsamer-Mittelschule Rothenburg o.d.Tauber</t>
  </si>
  <si>
    <t>6746</t>
  </si>
  <si>
    <t>Rusam-Grundschule Sachsen b.Ansbach</t>
  </si>
  <si>
    <t>6746 - Rusam-Grundschule Sachsen b.Ansbach</t>
  </si>
  <si>
    <t>6747</t>
  </si>
  <si>
    <t>Mittelschule Schillingsfürst</t>
  </si>
  <si>
    <t>6747 - Mittelschule Schillingsfürst</t>
  </si>
  <si>
    <t>6748</t>
  </si>
  <si>
    <t>Grundschule Schnelldorf</t>
  </si>
  <si>
    <t>6748 - Grundschule Schnelldorf</t>
  </si>
  <si>
    <t>6750</t>
  </si>
  <si>
    <t>Grundschule Schillingsfürst</t>
  </si>
  <si>
    <t>6750 - Grundschule Schillingsfürst</t>
  </si>
  <si>
    <t>6751</t>
  </si>
  <si>
    <t>Grundschule Wassertrüdingen</t>
  </si>
  <si>
    <t>6751 - Grundschule Wassertrüdingen</t>
  </si>
  <si>
    <t>6752</t>
  </si>
  <si>
    <t>Markgrafen-Grundschule Weidenbach</t>
  </si>
  <si>
    <t>6752 - Markgrafen-Grundschule Weidenbach</t>
  </si>
  <si>
    <t>6754</t>
  </si>
  <si>
    <t>Eichenberg-Grundschule Weihenzell</t>
  </si>
  <si>
    <t>6754 - Eichenberg-Grundschule Weihenzell</t>
  </si>
  <si>
    <t>6755</t>
  </si>
  <si>
    <t>Grundschule Weiltingen</t>
  </si>
  <si>
    <t>6755 - Grundschule Weiltingen</t>
  </si>
  <si>
    <t>6756</t>
  </si>
  <si>
    <t>6756 - Johann-Anton-von-Zehmen-Grundschule Aurach-Elbersroth-Weinberg</t>
  </si>
  <si>
    <t>6757</t>
  </si>
  <si>
    <t>Grundschule Wieseth</t>
  </si>
  <si>
    <t>6757 - Grundschule Wieseth</t>
  </si>
  <si>
    <t>6759</t>
  </si>
  <si>
    <t>Grundschule Nennslingen</t>
  </si>
  <si>
    <t>6759 - Grundschule Nennslingen</t>
  </si>
  <si>
    <t>6760</t>
  </si>
  <si>
    <t>Mittelschule Windsbach</t>
  </si>
  <si>
    <t>6760 - Mittelschule Windsbach</t>
  </si>
  <si>
    <t>6762</t>
  </si>
  <si>
    <t>6762 - Luise-Leikam-Schule, Grundschule der Evangelischen Schulstiftung Fürth</t>
  </si>
  <si>
    <t>6763</t>
  </si>
  <si>
    <t>Mittelschule Wolframs-Eschenbach</t>
  </si>
  <si>
    <t>6763 - Mittelschule Wolframs-Eschenbach</t>
  </si>
  <si>
    <t>6764</t>
  </si>
  <si>
    <t>Grundschule Hahnenkamm - Heidenheim</t>
  </si>
  <si>
    <t>6764 - Grundschule Hahnenkamm - Heidenheim</t>
  </si>
  <si>
    <t>6765</t>
  </si>
  <si>
    <t>Grundschule Velden-Hartenstein- Vorra</t>
  </si>
  <si>
    <t>6765 - Grundschule Velden-Hartenstein- Vorra</t>
  </si>
  <si>
    <t>6766</t>
  </si>
  <si>
    <t>Thusnelda-Grundschule Nürnberg</t>
  </si>
  <si>
    <t>6766 - Thusnelda-Grundschule Nürnberg</t>
  </si>
  <si>
    <t>6767</t>
  </si>
  <si>
    <t>Grundschule Ellingen</t>
  </si>
  <si>
    <t>6767 - Grundschule Ellingen</t>
  </si>
  <si>
    <t>6768</t>
  </si>
  <si>
    <t>Grundschule Lehrberg</t>
  </si>
  <si>
    <t>6768 - Grundschule Lehrberg</t>
  </si>
  <si>
    <t>6770</t>
  </si>
  <si>
    <t>Grundschule Nürnberg-Katzwang</t>
  </si>
  <si>
    <t>6770 - Grundschule Nürnberg-Katzwang</t>
  </si>
  <si>
    <t>6771</t>
  </si>
  <si>
    <t>Grundschule Aurachtal</t>
  </si>
  <si>
    <t>6771 - Grundschule Aurachtal</t>
  </si>
  <si>
    <t>6772</t>
  </si>
  <si>
    <t>Grundschule Baiersdorf</t>
  </si>
  <si>
    <t>6772 - Grundschule Baiersdorf</t>
  </si>
  <si>
    <t>6773</t>
  </si>
  <si>
    <t>Mittelschule Baiersdorf</t>
  </si>
  <si>
    <t>6773 - Mittelschule Baiersdorf</t>
  </si>
  <si>
    <t>6774</t>
  </si>
  <si>
    <t>Grundschule Bubenreuth</t>
  </si>
  <si>
    <t>6774 - Grundschule Bubenreuth</t>
  </si>
  <si>
    <t>6775</t>
  </si>
  <si>
    <t>Betty-Staedtler-Mittelschule Wassertrüdingen</t>
  </si>
  <si>
    <t>6775 - Betty-Staedtler-Mittelschule Wassertrüdingen</t>
  </si>
  <si>
    <t>6776</t>
  </si>
  <si>
    <t>Konrad-Groß-Grundschule Nürnberg</t>
  </si>
  <si>
    <t>6776 - Konrad-Groß-Grundschule Nürnberg</t>
  </si>
  <si>
    <t>6777</t>
  </si>
  <si>
    <t>Adalbert-Stifter-Grundschule Nürnberg</t>
  </si>
  <si>
    <t>6777 - Adalbert-Stifter-Grundschule Nürnberg</t>
  </si>
  <si>
    <t>6778</t>
  </si>
  <si>
    <t>Grundschule Hemhofen</t>
  </si>
  <si>
    <t>6778 - Grundschule Hemhofen</t>
  </si>
  <si>
    <t>6780</t>
  </si>
  <si>
    <t>Grundschule Herzogenaurach</t>
  </si>
  <si>
    <t>6780 - Grundschule Herzogenaurach</t>
  </si>
  <si>
    <t>6781</t>
  </si>
  <si>
    <t>Mittelschule Herzogenaurach</t>
  </si>
  <si>
    <t>6781 - Mittelschule Herzogenaurach</t>
  </si>
  <si>
    <t>6782</t>
  </si>
  <si>
    <t>Grundschule Happurg</t>
  </si>
  <si>
    <t>6782 - Grundschule Happurg</t>
  </si>
  <si>
    <t>6783</t>
  </si>
  <si>
    <t>Grundschule Höchstadt a.d.Aisch-Süd</t>
  </si>
  <si>
    <t>6783 - Grundschule Höchstadt a.d.Aisch-Süd</t>
  </si>
  <si>
    <t>6784</t>
  </si>
  <si>
    <t>6784 - Private Mittelschule des Seraphischen Liebeswerk Altötting im Liebfrauenhaus Herzogenaurach</t>
  </si>
  <si>
    <t>6785</t>
  </si>
  <si>
    <t>Grundschule Hannberg in Heßdorf</t>
  </si>
  <si>
    <t>6785 - Grundschule Hannberg in Heßdorf</t>
  </si>
  <si>
    <t>6786</t>
  </si>
  <si>
    <t>Anton-Wölker-Grundschule Höchstadt a.d.Aisch</t>
  </si>
  <si>
    <t>6786 - Anton-Wölker-Grundschule Höchstadt a.d.Aisch</t>
  </si>
  <si>
    <t>6787</t>
  </si>
  <si>
    <t>6787 - Ritter-von-Spix-Schule Mittelschule Höchstadt a.d.Aisch</t>
  </si>
  <si>
    <t>6788</t>
  </si>
  <si>
    <t>Grundschule Kalchreuth</t>
  </si>
  <si>
    <t>6788 - Grundschule Kalchreuth</t>
  </si>
  <si>
    <t>6790</t>
  </si>
  <si>
    <t>Grundschule Möhrendorf</t>
  </si>
  <si>
    <t>6790 - Grundschule Möhrendorf</t>
  </si>
  <si>
    <t>6791</t>
  </si>
  <si>
    <t>6791 - Mittelschule Mühlhausen</t>
  </si>
  <si>
    <t>6792</t>
  </si>
  <si>
    <t>Grundschule Niederndorf</t>
  </si>
  <si>
    <t>6792 - Grundschule Niederndorf</t>
  </si>
  <si>
    <t>6794</t>
  </si>
  <si>
    <t>Buchenbühler-Grundschule Nürnberg</t>
  </si>
  <si>
    <t>6794 - Buchenbühler-Grundschule Nürnberg</t>
  </si>
  <si>
    <t>6795</t>
  </si>
  <si>
    <t>Grundschule Spardorf</t>
  </si>
  <si>
    <t>6795 - Grundschule Spardorf</t>
  </si>
  <si>
    <t>6796</t>
  </si>
  <si>
    <t>Grundschule Uttenreuth</t>
  </si>
  <si>
    <t>6796 - Grundschule Uttenreuth</t>
  </si>
  <si>
    <t>6797</t>
  </si>
  <si>
    <t>Grundschule Heroldsberg</t>
  </si>
  <si>
    <t>6797 - Grundschule Heroldsberg</t>
  </si>
  <si>
    <t>6799</t>
  </si>
  <si>
    <t>Grundschule Eckental-Forth</t>
  </si>
  <si>
    <t>6799 - Grundschule Eckental-Forth</t>
  </si>
  <si>
    <t>6800</t>
  </si>
  <si>
    <t>Mittelschule Eckental</t>
  </si>
  <si>
    <t>6800 - Mittelschule Eckental</t>
  </si>
  <si>
    <t>6801</t>
  </si>
  <si>
    <t>Grundschule Nürnberg, Georg-Ledebour-Schule</t>
  </si>
  <si>
    <t>6801 - Grundschule Nürnberg, Georg-Ledebour-Schule</t>
  </si>
  <si>
    <t>6802</t>
  </si>
  <si>
    <t>Grundschule Hammerbachtal in Offenhausen</t>
  </si>
  <si>
    <t>6802 - Grundschule Hammerbachtal in Offenhausen</t>
  </si>
  <si>
    <t>6803</t>
  </si>
  <si>
    <t>Friedrich-Staedtler-Grundschule Nürnberg</t>
  </si>
  <si>
    <t>6803 - Friedrich-Staedtler-Grundschule Nürnberg</t>
  </si>
  <si>
    <t>6804</t>
  </si>
  <si>
    <t>Grundschule Cadolzburg</t>
  </si>
  <si>
    <t>6804 - Grundschule Cadolzburg</t>
  </si>
  <si>
    <t>6805</t>
  </si>
  <si>
    <t>Mittelschule Cadolzburg</t>
  </si>
  <si>
    <t>6805 - Mittelschule Cadolzburg</t>
  </si>
  <si>
    <t>6806</t>
  </si>
  <si>
    <t>Grundschule Großhabersdorf</t>
  </si>
  <si>
    <t>6806 - Grundschule Großhabersdorf</t>
  </si>
  <si>
    <t>6807</t>
  </si>
  <si>
    <t>Grundschule Langenzenn</t>
  </si>
  <si>
    <t>6807 - Grundschule Langenzenn</t>
  </si>
  <si>
    <t>6808</t>
  </si>
  <si>
    <t>Mittelschule Langenzenn-Veitsbronn</t>
  </si>
  <si>
    <t>6808 - Mittelschule Langenzenn-Veitsbronn</t>
  </si>
  <si>
    <t>6809</t>
  </si>
  <si>
    <t>Bibertgrundschule Zirndorf-Wintersdorf</t>
  </si>
  <si>
    <t>6809 - Bibertgrundschule Zirndorf-Wintersdorf</t>
  </si>
  <si>
    <t>6810</t>
  </si>
  <si>
    <t>Grundschule Oberasbach-Altenberg</t>
  </si>
  <si>
    <t>6810 - Grundschule Oberasbach-Altenberg</t>
  </si>
  <si>
    <t>6811</t>
  </si>
  <si>
    <t>Pestalozzi-Grundschule Oberasbach</t>
  </si>
  <si>
    <t>6811 - Pestalozzi-Grundschule Oberasbach</t>
  </si>
  <si>
    <t>6812</t>
  </si>
  <si>
    <t>Pestalozzi-Mittelschule Oberasbach</t>
  </si>
  <si>
    <t>6812 - Pestalozzi-Mittelschule Oberasbach</t>
  </si>
  <si>
    <t>6813</t>
  </si>
  <si>
    <t>Grundschule Roßtal</t>
  </si>
  <si>
    <t>6813 - Grundschule Roßtal</t>
  </si>
  <si>
    <t>6814</t>
  </si>
  <si>
    <t>Grundschule Stein</t>
  </si>
  <si>
    <t>6814 - Grundschule Stein</t>
  </si>
  <si>
    <t>6815</t>
  </si>
  <si>
    <t>Erich Kästner Grundschule Veitsbronn</t>
  </si>
  <si>
    <t>6815 - Erich Kästner Grundschule Veitsbronn</t>
  </si>
  <si>
    <t>6817</t>
  </si>
  <si>
    <t>Mittelschule Wilhermsdorf</t>
  </si>
  <si>
    <t>6817 - Mittelschule Wilhermsdorf</t>
  </si>
  <si>
    <t>6818</t>
  </si>
  <si>
    <t>Grundschule Zirndorf II</t>
  </si>
  <si>
    <t>6818 - Grundschule Zirndorf II</t>
  </si>
  <si>
    <t>6819</t>
  </si>
  <si>
    <t>Grundschule Zirndorf I</t>
  </si>
  <si>
    <t>6819 - Grundschule Zirndorf I</t>
  </si>
  <si>
    <t>6821</t>
  </si>
  <si>
    <t>Mittelschule Zirndorf</t>
  </si>
  <si>
    <t>6821 - Mittelschule Zirndorf</t>
  </si>
  <si>
    <t>6822</t>
  </si>
  <si>
    <t>Mittelschule Roßtal</t>
  </si>
  <si>
    <t>6822 - Mittelschule Roßtal</t>
  </si>
  <si>
    <t>6823</t>
  </si>
  <si>
    <t>Mittelschule Stein</t>
  </si>
  <si>
    <t>6823 - Mittelschule Stein</t>
  </si>
  <si>
    <t>6824</t>
  </si>
  <si>
    <t>Priv. Montessori-Grundschule Erlangen</t>
  </si>
  <si>
    <t>6824 - Priv. Montessori-Grundschule Erlangen</t>
  </si>
  <si>
    <t>6825</t>
  </si>
  <si>
    <t>Evangelische Grundschule Ansbach der Evang.-Luth. Gesamtkirchengemeinde Ansbach</t>
  </si>
  <si>
    <t>6825 - Evangelische Grundschule Ansbach der Evang.-Luth. Gesamtkirchengemeinde Ansbach</t>
  </si>
  <si>
    <t>6827</t>
  </si>
  <si>
    <t>Grundschule Alfeld</t>
  </si>
  <si>
    <t>6827 - Grundschule Alfeld</t>
  </si>
  <si>
    <t>6828</t>
  </si>
  <si>
    <t>Grundschule Altdorf b.Nürnberg</t>
  </si>
  <si>
    <t>6828 - Grundschule Altdorf b.Nürnberg</t>
  </si>
  <si>
    <t>6829</t>
  </si>
  <si>
    <t>6829 - Inklusive Montessori-Grundschule des Montessori-Vereins Ansbach e.V.</t>
  </si>
  <si>
    <t>6830</t>
  </si>
  <si>
    <t>Grundschule Behringersdorf</t>
  </si>
  <si>
    <t>6830 - Grundschule Behringersdorf</t>
  </si>
  <si>
    <t>6831</t>
  </si>
  <si>
    <t>Grundschule Burgthann</t>
  </si>
  <si>
    <t>6831 - Grundschule Burgthann</t>
  </si>
  <si>
    <t>6832</t>
  </si>
  <si>
    <t>Grundschule Ezelsdorf Goldhut-Schule</t>
  </si>
  <si>
    <t>6832 - Grundschule Ezelsdorf Goldhut-Schule</t>
  </si>
  <si>
    <t>6833</t>
  </si>
  <si>
    <t>Grundschule Diepersdorf-Leinburg</t>
  </si>
  <si>
    <t>6833 - Grundschule Diepersdorf-Leinburg</t>
  </si>
  <si>
    <t>6835</t>
  </si>
  <si>
    <t>Grundschule Feucht</t>
  </si>
  <si>
    <t>6835 - Grundschule Feucht</t>
  </si>
  <si>
    <t>6836</t>
  </si>
  <si>
    <t>Mittelschule Feucht</t>
  </si>
  <si>
    <t>6836 - Mittelschule Feucht</t>
  </si>
  <si>
    <t>6837</t>
  </si>
  <si>
    <t>6837 - Private Mittelschule des Montessori-Trägerverein Weißenburg-Gunzenhausen e.V. in Pleinfeld</t>
  </si>
  <si>
    <t>6838</t>
  </si>
  <si>
    <t>Bertolt-Brecht-Mittelschule Nürnberg</t>
  </si>
  <si>
    <t>6838 - Bertolt-Brecht-Mittelschule Nürnberg</t>
  </si>
  <si>
    <t>6840</t>
  </si>
  <si>
    <t>6840 - Private Grundschule des Seraphischen Liebeswerk Altötting im Liebfrauenhaus Herzogenaurach</t>
  </si>
  <si>
    <t>6841</t>
  </si>
  <si>
    <t>Mose-Schule Nürnberg, Adventistische Grundschule</t>
  </si>
  <si>
    <t>6841 - Mose-Schule Nürnberg, Adventistische Grundschule</t>
  </si>
  <si>
    <t>6842</t>
  </si>
  <si>
    <t>6842 - Montessori-Grundschule Nürnberg des MONTESSORI Förderkreis Nürnberg e.V.</t>
  </si>
  <si>
    <t>6843</t>
  </si>
  <si>
    <t>Grete-Schickedanz-Grundschule Hersbruck</t>
  </si>
  <si>
    <t>6843 - Grete-Schickedanz-Grundschule Hersbruck</t>
  </si>
  <si>
    <t>6844</t>
  </si>
  <si>
    <t>Grete-Schickedanz-Mittelschule Hersbruck</t>
  </si>
  <si>
    <t>6844 - Grete-Schickedanz-Mittelschule Hersbruck</t>
  </si>
  <si>
    <t>6845</t>
  </si>
  <si>
    <t>Grundschule Heuchling</t>
  </si>
  <si>
    <t>6845 - Grundschule Heuchling</t>
  </si>
  <si>
    <t>6846</t>
  </si>
  <si>
    <t>Grundschule Kirchensittenbach</t>
  </si>
  <si>
    <t>6846 - Grundschule Kirchensittenbach</t>
  </si>
  <si>
    <t>6847</t>
  </si>
  <si>
    <t>Bertlein-Grundschule II Lauf a.d.Pegnitz</t>
  </si>
  <si>
    <t>6847 - Bertlein-Grundschule II Lauf a.d.Pegnitz</t>
  </si>
  <si>
    <t>6848</t>
  </si>
  <si>
    <t>Mittelschule Lauf a.d.Pegnitz II</t>
  </si>
  <si>
    <t>6848 - Mittelschule Lauf a.d.Pegnitz II</t>
  </si>
  <si>
    <t>6849</t>
  </si>
  <si>
    <t>Grundschule I Rudolfshof</t>
  </si>
  <si>
    <t>6849 - Grundschule I Rudolfshof</t>
  </si>
  <si>
    <t>6850</t>
  </si>
  <si>
    <t>Mittelschule Lauf a.d.Pegnitz I</t>
  </si>
  <si>
    <t>6850 - Mittelschule Lauf a.d.Pegnitz I</t>
  </si>
  <si>
    <t>6851</t>
  </si>
  <si>
    <t>Private Montessori Grundschule Fürth des Montessori Initiative Fürth e. V.</t>
  </si>
  <si>
    <t>6851 - Private Montessori Grundschule Fürth des Montessori Initiative Fürth e. V.</t>
  </si>
  <si>
    <t>5p086</t>
  </si>
  <si>
    <t>6852</t>
  </si>
  <si>
    <t>Grundschule Neuhaus a.d.Pegnitz</t>
  </si>
  <si>
    <t>6852 - Grundschule Neuhaus a.d.Pegnitz</t>
  </si>
  <si>
    <t>6853</t>
  </si>
  <si>
    <t>Grundschule Neunkirchen a.Sand</t>
  </si>
  <si>
    <t>6853 - Grundschule Neunkirchen a.Sand</t>
  </si>
  <si>
    <t>6855</t>
  </si>
  <si>
    <t>Mittelschule Burgthann</t>
  </si>
  <si>
    <t>6855 - Mittelschule Burgthann</t>
  </si>
  <si>
    <t>6856</t>
  </si>
  <si>
    <t>Grundschule Ottensoos</t>
  </si>
  <si>
    <t>6856 - Grundschule Ottensoos</t>
  </si>
  <si>
    <t>6857</t>
  </si>
  <si>
    <t>Grundschule Pommelsbrunn am Lichtenstein</t>
  </si>
  <si>
    <t>6857 - Grundschule Pommelsbrunn am Lichtenstein</t>
  </si>
  <si>
    <t>6858</t>
  </si>
  <si>
    <t>Mittelschule Schnaittach</t>
  </si>
  <si>
    <t>6858 - Mittelschule Schnaittach</t>
  </si>
  <si>
    <t>6859</t>
  </si>
  <si>
    <t>Grundschule Reichenschwand</t>
  </si>
  <si>
    <t>6859 - Grundschule Reichenschwand</t>
  </si>
  <si>
    <t>6860</t>
  </si>
  <si>
    <t>Grundschule Röthenbach a.d.Pegnitz am Forstersberg</t>
  </si>
  <si>
    <t>6860 - Grundschule Röthenbach a.d.Pegnitz am Forstersberg</t>
  </si>
  <si>
    <t>6861</t>
  </si>
  <si>
    <t>6861 - Grundschule Röthenbach a.d.Pegnitz an der Seespitze</t>
  </si>
  <si>
    <t>6862</t>
  </si>
  <si>
    <t>Grundschule Rückersdorf</t>
  </si>
  <si>
    <t>6862 - Grundschule Rückersdorf</t>
  </si>
  <si>
    <t>6863</t>
  </si>
  <si>
    <t>Grundschule Schnaittach</t>
  </si>
  <si>
    <t>6863 - Grundschule Schnaittach</t>
  </si>
  <si>
    <t>6865</t>
  </si>
  <si>
    <t>Grundschule Schwaig b.Nürnberg</t>
  </si>
  <si>
    <t>6865 - Grundschule Schwaig b.Nürnberg</t>
  </si>
  <si>
    <t>6866</t>
  </si>
  <si>
    <t>Grundschule Schwarzenbruck</t>
  </si>
  <si>
    <t>6866 - Grundschule Schwarzenbruck</t>
  </si>
  <si>
    <t>6867</t>
  </si>
  <si>
    <t>Grundschule Bühl</t>
  </si>
  <si>
    <t>6867 - Grundschule Bühl</t>
  </si>
  <si>
    <t>6868</t>
  </si>
  <si>
    <t>Mittelschule Velden-Hartenstein- Vorra</t>
  </si>
  <si>
    <t>6868 - Mittelschule Velden-Hartenstein- Vorra</t>
  </si>
  <si>
    <t>6869</t>
  </si>
  <si>
    <t>Astrid-Lindgren-Grundschule Gnotzheim</t>
  </si>
  <si>
    <t>6869 - Astrid-Lindgren-Grundschule Gnotzheim</t>
  </si>
  <si>
    <t>6870</t>
  </si>
  <si>
    <t>6870 - Priv. Franconian International School (FIS) Erlangen (Grund- und Hauptschule)</t>
  </si>
  <si>
    <t>6871</t>
  </si>
  <si>
    <t>Grundschule Winkelhaid-Penzenhofen</t>
  </si>
  <si>
    <t>6871 - Grundschule Winkelhaid-Penzenhofen</t>
  </si>
  <si>
    <t>6872</t>
  </si>
  <si>
    <t>Mittelschule Altdorf b.Nürnberg</t>
  </si>
  <si>
    <t>6872 - Mittelschule Altdorf b.Nürnberg</t>
  </si>
  <si>
    <t>6873</t>
  </si>
  <si>
    <t>6873 - Geschwister-Scholl-Mittelschule Röthenbach a.d.Pegnitz</t>
  </si>
  <si>
    <t>6877</t>
  </si>
  <si>
    <t>Mittelschule Bad Windsheim</t>
  </si>
  <si>
    <t>6877 - Mittelschule Bad Windsheim</t>
  </si>
  <si>
    <t>6878</t>
  </si>
  <si>
    <t>Pastorius-Grundschule Bad Windsheim</t>
  </si>
  <si>
    <t>6878 - Pastorius-Grundschule Bad Windsheim</t>
  </si>
  <si>
    <t>6879</t>
  </si>
  <si>
    <t>Hermann-Delp-Grundschule Bad Windsheim</t>
  </si>
  <si>
    <t>6879 - Hermann-Delp-Grundschule Bad Windsheim</t>
  </si>
  <si>
    <t>6881</t>
  </si>
  <si>
    <t>Mittelschule Burgbernheim- Marktbergel</t>
  </si>
  <si>
    <t>6881 - Mittelschule Burgbernheim- Marktbergel</t>
  </si>
  <si>
    <t>6882</t>
  </si>
  <si>
    <t>Grundschule Burghaslach</t>
  </si>
  <si>
    <t>6882 - Grundschule Burghaslach</t>
  </si>
  <si>
    <t>6883</t>
  </si>
  <si>
    <t>Grundschule Dachsbach-Gerhardshofen</t>
  </si>
  <si>
    <t>6883 - Grundschule Dachsbach-Gerhardshofen</t>
  </si>
  <si>
    <t>6884</t>
  </si>
  <si>
    <t>Mittelschule Diespeck</t>
  </si>
  <si>
    <t>6884 - Mittelschule Diespeck</t>
  </si>
  <si>
    <t>6885</t>
  </si>
  <si>
    <t>Grundschule Dietersheim</t>
  </si>
  <si>
    <t>6885 - Grundschule Dietersheim</t>
  </si>
  <si>
    <t>6886</t>
  </si>
  <si>
    <t>Mittelschule Emskirchen</t>
  </si>
  <si>
    <t>6886 - Mittelschule Emskirchen</t>
  </si>
  <si>
    <t>6889</t>
  </si>
  <si>
    <t>Grundschule Lipprichhausen- Gollhofen</t>
  </si>
  <si>
    <t>6889 - Grundschule Lipprichhausen- Gollhofen</t>
  </si>
  <si>
    <t>6892</t>
  </si>
  <si>
    <t>Comenius-Grundschule Neustadt a.d.Aisch</t>
  </si>
  <si>
    <t>6892 - Comenius-Grundschule Neustadt a.d.Aisch</t>
  </si>
  <si>
    <t>6893</t>
  </si>
  <si>
    <t>Grundschule Ipsheim</t>
  </si>
  <si>
    <t>6893 - Grundschule Ipsheim</t>
  </si>
  <si>
    <t>6894</t>
  </si>
  <si>
    <t>Grundschule Markt Bibart</t>
  </si>
  <si>
    <t>6894 - Grundschule Markt Bibart</t>
  </si>
  <si>
    <t>6895</t>
  </si>
  <si>
    <t>Caspar-Löner-Mittelschule Markt Erlbach</t>
  </si>
  <si>
    <t>6895 - Caspar-Löner-Mittelschule Markt Erlbach</t>
  </si>
  <si>
    <t>6898</t>
  </si>
  <si>
    <t>Grundschule Neustadt a.d.Aisch</t>
  </si>
  <si>
    <t>6898 - Grundschule Neustadt a.d.Aisch</t>
  </si>
  <si>
    <t>6899</t>
  </si>
  <si>
    <t>Mittelschule am Turm Neustadt a.d.Aisch</t>
  </si>
  <si>
    <t>6899 - Mittelschule am Turm Neustadt a.d.Aisch</t>
  </si>
  <si>
    <t>6900</t>
  </si>
  <si>
    <t>Grundschule Obernzenn</t>
  </si>
  <si>
    <t>6900 - Grundschule Obernzenn</t>
  </si>
  <si>
    <t>6902</t>
  </si>
  <si>
    <t>Grundschule Scheinfeld</t>
  </si>
  <si>
    <t>6902 - Grundschule Scheinfeld</t>
  </si>
  <si>
    <t>6903</t>
  </si>
  <si>
    <t>6903 - Priv. Montessori-Grundschule Lauf a.d.Pegnitz der Montessori-Vereinigung Nürnberger Land e.V.</t>
  </si>
  <si>
    <t>6904</t>
  </si>
  <si>
    <t>Grundschule Ehegrund-Sugenheim</t>
  </si>
  <si>
    <t>6904 - Grundschule Ehegrund-Sugenheim</t>
  </si>
  <si>
    <t>6905</t>
  </si>
  <si>
    <t>Grundschule Muhr am See</t>
  </si>
  <si>
    <t>6905 - Grundschule Muhr am See</t>
  </si>
  <si>
    <t>6906</t>
  </si>
  <si>
    <t>Veit-vom-Berg-Mittelschule Uehlfeld</t>
  </si>
  <si>
    <t>6906 - Veit-vom-Berg-Mittelschule Uehlfeld</t>
  </si>
  <si>
    <t>6907</t>
  </si>
  <si>
    <t>Grundschule Uffenheim</t>
  </si>
  <si>
    <t>6907 - Grundschule Uffenheim</t>
  </si>
  <si>
    <t>6908</t>
  </si>
  <si>
    <t>Mittelschule Scheinfeld</t>
  </si>
  <si>
    <t>6908 - Mittelschule Scheinfeld</t>
  </si>
  <si>
    <t>6909</t>
  </si>
  <si>
    <t>Mittelschule Uffenheim</t>
  </si>
  <si>
    <t>6909 - Mittelschule Uffenheim</t>
  </si>
  <si>
    <t>6910</t>
  </si>
  <si>
    <t>Mittelschule Allersberg</t>
  </si>
  <si>
    <t>6910 - Mittelschule Allersberg</t>
  </si>
  <si>
    <t>6911</t>
  </si>
  <si>
    <t>Grundschule Hilpoltstein</t>
  </si>
  <si>
    <t>6911 - Grundschule Hilpoltstein</t>
  </si>
  <si>
    <t>6912</t>
  </si>
  <si>
    <t>Mittelschule Hilpoltstein</t>
  </si>
  <si>
    <t>6912 - Mittelschule Hilpoltstein</t>
  </si>
  <si>
    <t>6913</t>
  </si>
  <si>
    <t>Mittelschule Abenberg</t>
  </si>
  <si>
    <t>6913 - Mittelschule Abenberg</t>
  </si>
  <si>
    <t>6914</t>
  </si>
  <si>
    <t>Sybilla-Maurer-Grundschule Allersberg</t>
  </si>
  <si>
    <t>6914 - Sybilla-Maurer-Grundschule Allersberg</t>
  </si>
  <si>
    <t>6918</t>
  </si>
  <si>
    <t>Grundschule Roth - Eckersmühlen</t>
  </si>
  <si>
    <t>6918 - Grundschule Roth - Eckersmühlen</t>
  </si>
  <si>
    <t>6920</t>
  </si>
  <si>
    <t>Dr.-Mehler-Mittelschule Georgensgmünd</t>
  </si>
  <si>
    <t>6920 - Dr.-Mehler-Mittelschule Georgensgmünd</t>
  </si>
  <si>
    <t>6921</t>
  </si>
  <si>
    <t>Mittelschule Greding</t>
  </si>
  <si>
    <t>6921 - Mittelschule Greding</t>
  </si>
  <si>
    <t>6922</t>
  </si>
  <si>
    <t>Grundschule Obermässing</t>
  </si>
  <si>
    <t>6922 - Grundschule Obermässing</t>
  </si>
  <si>
    <t>6926</t>
  </si>
  <si>
    <t>Grundschule Kammerstein</t>
  </si>
  <si>
    <t>6926 - Grundschule Kammerstein</t>
  </si>
  <si>
    <t>6927</t>
  </si>
  <si>
    <t>Grundschule Schwarzenlohe</t>
  </si>
  <si>
    <t>6927 - Grundschule Schwarzenlohe</t>
  </si>
  <si>
    <t>6929</t>
  </si>
  <si>
    <t>Grundschule Meckenhausen</t>
  </si>
  <si>
    <t>6929 - Grundschule Meckenhausen</t>
  </si>
  <si>
    <t>6931</t>
  </si>
  <si>
    <t>Mittelschule Rednitzhembach</t>
  </si>
  <si>
    <t>6931 - Mittelschule Rednitzhembach</t>
  </si>
  <si>
    <t>6933</t>
  </si>
  <si>
    <t>Grundschule Röthenbach b.St.Wolfgang</t>
  </si>
  <si>
    <t>6933 - Grundschule Röthenbach b.St.Wolfgang</t>
  </si>
  <si>
    <t>6934</t>
  </si>
  <si>
    <t>Grundschule Röttenbach-Mühlstetten</t>
  </si>
  <si>
    <t>6934 - Grundschule Röttenbach-Mühlstetten</t>
  </si>
  <si>
    <t>6935</t>
  </si>
  <si>
    <t>Grundschule Rohr</t>
  </si>
  <si>
    <t>6935 - Grundschule Rohr</t>
  </si>
  <si>
    <t>6936</t>
  </si>
  <si>
    <t>Grundschule Roth - Gartenstraße</t>
  </si>
  <si>
    <t>6936 - Grundschule Roth - Gartenstraße</t>
  </si>
  <si>
    <t>6938</t>
  </si>
  <si>
    <t>Grundschule Roth, Kupferplatte</t>
  </si>
  <si>
    <t>6938 - Grundschule Roth, Kupferplatte</t>
  </si>
  <si>
    <t>6939</t>
  </si>
  <si>
    <t>Grundschule Schwanstetten</t>
  </si>
  <si>
    <t>6939 - Grundschule Schwanstetten</t>
  </si>
  <si>
    <t>6940</t>
  </si>
  <si>
    <t>Mittelschule Spalt</t>
  </si>
  <si>
    <t>6940 - Mittelschule Spalt</t>
  </si>
  <si>
    <t>6942</t>
  </si>
  <si>
    <t>Mittelschule Thalmässing</t>
  </si>
  <si>
    <t>6942 - Mittelschule Thalmässing</t>
  </si>
  <si>
    <t>6944</t>
  </si>
  <si>
    <t>Grundschule Wendelstein</t>
  </si>
  <si>
    <t>6944 - Grundschule Wendelstein</t>
  </si>
  <si>
    <t>6945</t>
  </si>
  <si>
    <t>Mittelschule Wendelstein</t>
  </si>
  <si>
    <t>6945 - Mittelschule Wendelstein</t>
  </si>
  <si>
    <t>6949</t>
  </si>
  <si>
    <t>Grundschule Alesheim-Emetzheim</t>
  </si>
  <si>
    <t>6949 - Grundschule Alesheim-Emetzheim</t>
  </si>
  <si>
    <t>6954</t>
  </si>
  <si>
    <t>Mittelschule Absberg-Haundorf</t>
  </si>
  <si>
    <t>6954 - Mittelschule Absberg-Haundorf</t>
  </si>
  <si>
    <t>6957</t>
  </si>
  <si>
    <t>Mittelschule Ellingen</t>
  </si>
  <si>
    <t>6957 - Mittelschule Ellingen</t>
  </si>
  <si>
    <t>6959</t>
  </si>
  <si>
    <t>Grundschule Gunzenhausen-Südstadt</t>
  </si>
  <si>
    <t>6959 - Grundschule Gunzenhausen-Südstadt</t>
  </si>
  <si>
    <t>6961</t>
  </si>
  <si>
    <t>Stephani-Grundschule Gunzenhausen</t>
  </si>
  <si>
    <t>6961 - Stephani-Grundschule Gunzenhausen</t>
  </si>
  <si>
    <t>6962</t>
  </si>
  <si>
    <t>Stephani-Mittelschule Gunzenhausen</t>
  </si>
  <si>
    <t>6962 - Stephani-Mittelschule Gunzenhausen</t>
  </si>
  <si>
    <t>6965</t>
  </si>
  <si>
    <t>Mittelschule Hahnenkamm - Heidenheim</t>
  </si>
  <si>
    <t>6965 - Mittelschule Hahnenkamm - Heidenheim</t>
  </si>
  <si>
    <t>6966</t>
  </si>
  <si>
    <t>Grundschule Langenaltheim</t>
  </si>
  <si>
    <t>6966 - Grundschule Langenaltheim</t>
  </si>
  <si>
    <t>6967</t>
  </si>
  <si>
    <t>Mittelschule Markt Berolzheim-Dittenheim</t>
  </si>
  <si>
    <t>6967 - Mittelschule Markt Berolzheim-Dittenheim</t>
  </si>
  <si>
    <t>6970</t>
  </si>
  <si>
    <t>Grundschule Pappenheim-Solnhofen</t>
  </si>
  <si>
    <t>6970 - Grundschule Pappenheim-Solnhofen</t>
  </si>
  <si>
    <t>6971</t>
  </si>
  <si>
    <t>Grundschule am Limes Pfofeld-Theilenhofen</t>
  </si>
  <si>
    <t>6971 - Grundschule am Limes Pfofeld-Theilenhofen</t>
  </si>
  <si>
    <t>6973</t>
  </si>
  <si>
    <t>Grundschule Pleinfeld</t>
  </si>
  <si>
    <t>6973 - Grundschule Pleinfeld</t>
  </si>
  <si>
    <t>6977</t>
  </si>
  <si>
    <t>Senefelder-Mittelschule Treuchtlingen</t>
  </si>
  <si>
    <t>6977 - Senefelder-Mittelschule Treuchtlingen</t>
  </si>
  <si>
    <t>6978</t>
  </si>
  <si>
    <t>Grundschule Treuchtlingen</t>
  </si>
  <si>
    <t>6978 - Grundschule Treuchtlingen</t>
  </si>
  <si>
    <t>6984</t>
  </si>
  <si>
    <t>Grundschule Weißenburg i.Bay.</t>
  </si>
  <si>
    <t>6984 - Grundschule Weißenburg i.Bay.</t>
  </si>
  <si>
    <t>6986</t>
  </si>
  <si>
    <t>Mittelschule Weißenburg</t>
  </si>
  <si>
    <t>6986 - Mittelschule Weißenburg</t>
  </si>
  <si>
    <t>6988</t>
  </si>
  <si>
    <t>Brombachsee-Mittelschule Pleinfeld</t>
  </si>
  <si>
    <t>6988 - Brombachsee-Mittelschule Pleinfeld</t>
  </si>
  <si>
    <t>7000</t>
  </si>
  <si>
    <t>7000 - Hahnenkamm-Schule Alzenau Förderzentrum Förderschwerpunkt Lernen</t>
  </si>
  <si>
    <t>7001</t>
  </si>
  <si>
    <t>7001 - Fröbel-Schule Aschaffenburg Förderzentrum Förderschwerpunkt Lernen</t>
  </si>
  <si>
    <t>7003</t>
  </si>
  <si>
    <t>7003 - Staatl.Fachschule für Fahrzeugtechnik und Elektromobilität Bad Neustadt a.d. Saale</t>
  </si>
  <si>
    <t>7004</t>
  </si>
  <si>
    <t>7004 - Staatliche Fachschule (Technikerschule) für Mechatroniktechnik Lohr</t>
  </si>
  <si>
    <t>7005</t>
  </si>
  <si>
    <t>7005 - Staatliche Fachschule für das Hotel- und Gaststättengewerbe Bad Kissingen</t>
  </si>
  <si>
    <t>7006</t>
  </si>
  <si>
    <t>7006 - Franz-Ludwig-von-Erthal-Schule Sonderpädagogisches Förderzentrum Haßfurt</t>
  </si>
  <si>
    <t>7007</t>
  </si>
  <si>
    <t>7007 - Leo-Weismantel-Schule Karlst.-Gem., Sonderpäd. Förderzentrum m. Förderschwerp. geist.Entw.</t>
  </si>
  <si>
    <t>7008</t>
  </si>
  <si>
    <t>7008 - Saaletal-Schule Bad Kissingen Sonderpädagogisches Förderzentrum</t>
  </si>
  <si>
    <t>7009</t>
  </si>
  <si>
    <t>7009 - Private Berufsfachschule für Physiotherapie der IB-Gesellschaft-Med. Akademie Aschaffenburg</t>
  </si>
  <si>
    <t>7015</t>
  </si>
  <si>
    <t>7015 - Heinrich-Ernst-Stötzner-Schule Miltenberg, Förderzentrum Förderschwerpunkt Lernen</t>
  </si>
  <si>
    <t>7017</t>
  </si>
  <si>
    <t>7017 - Janusz-Korczak-Schule Elsenfeld Förderzentrum Förderschwerpunkt Lernen</t>
  </si>
  <si>
    <t>7019</t>
  </si>
  <si>
    <t>7019 - Pestalozzi-Schule Schweinfurt Förderzentrum Förderschwerpunkt Lernen</t>
  </si>
  <si>
    <t>7020</t>
  </si>
  <si>
    <t>7020 - Heide-Schule Schwebheim Förderzentrum Förderschwerpunkt Lernen</t>
  </si>
  <si>
    <t>7022</t>
  </si>
  <si>
    <t>7022 - Friedensreich-Hundertwasser-Schule, Sonderpädagogisches Förderzentrum Würzburg</t>
  </si>
  <si>
    <t>7024</t>
  </si>
  <si>
    <t>7024 - Rupert-Egenberger-Schule Höchberg Förderzentrum Förderschwerpunkt Lernen</t>
  </si>
  <si>
    <t>7025</t>
  </si>
  <si>
    <t>7025 - Sankt-Martin-Schule Sonderpädagogisches Förderzentrum Riedenberg d. Caritas-Schulen gGmbH</t>
  </si>
  <si>
    <t>7026</t>
  </si>
  <si>
    <t>7026 - Private Fachschule für Heilerziehungspflege Schweinfurt</t>
  </si>
  <si>
    <t>7027</t>
  </si>
  <si>
    <t>7027 - Comenius-Schule, Förderzentrum, Förderschwerpunkt geistige Entwicklung Aschaffenburg</t>
  </si>
  <si>
    <t>7028</t>
  </si>
  <si>
    <t>7028 - Private Fachschule für Heilerziehungspflege der Caritas-Schulen gGmbH in Münnerstadt</t>
  </si>
  <si>
    <t>7029</t>
  </si>
  <si>
    <t>Berufsfachschule für Krankenpflegehilfe des Kommunalunternehmens Klinik Kitzinger Land in Kitz</t>
  </si>
  <si>
    <t>7029 - Berufsfachschule für Krankenpflegehilfe des Kommunalunternehmens Klinik Kitzinger Land in Kitz</t>
  </si>
  <si>
    <t>7031</t>
  </si>
  <si>
    <t>7031 - Berufsfachschule für Notfallsanitäter Würzburg des Bayer. Roten Kreuzes Bezirksverband Unterfranken</t>
  </si>
  <si>
    <t>7032</t>
  </si>
  <si>
    <t>7032 - St.-Martin-Schule, Förderzentrum, Förderschwerpukt geistige Entwicklung der Lebenshilfe in Kitzingen</t>
  </si>
  <si>
    <t>7033</t>
  </si>
  <si>
    <t>7033 - Christophorus-Schule, Förderzentrum, Förderschwerpunkt geistige Entwickl. in Würzburg</t>
  </si>
  <si>
    <t>7035</t>
  </si>
  <si>
    <t>7035 - Dom.-Savio-Schule, Priv. Sonderpäd. Förderzentrum Pfaffendorf d. Dt.Provinz d. Salesianer Don Boscos</t>
  </si>
  <si>
    <t>7036</t>
  </si>
  <si>
    <t>7036 - Elisabeth-Weber-Schule, Förderzentrum, Förderschwerp. emot.u.soz. Entwickl. in Würzb.</t>
  </si>
  <si>
    <t>7037</t>
  </si>
  <si>
    <t>7037 - Von-Pelkhoven-Schule St.Ludwig, Förderzentrum, Förderschwerp.emot.u.soz.Entwickl.</t>
  </si>
  <si>
    <t>7038</t>
  </si>
  <si>
    <t>7038 - St. Kilian-Schule Marktheidenfeld Sonderpädagogisches Förderzentrum</t>
  </si>
  <si>
    <t>7039</t>
  </si>
  <si>
    <t>7039 - Graf-zu-Bentheim-Schule, Förderzentrum, Förderschwp. Sehen u.weiterer Förderbedarf, Würzb.</t>
  </si>
  <si>
    <t>7040</t>
  </si>
  <si>
    <t>7040 - Dr.Karl-Kroiß-Schule, Förderzentrum, Förderschwerp Hören d.Bez.Unterfranken in Würzb.</t>
  </si>
  <si>
    <t>7042</t>
  </si>
  <si>
    <t>Fachakademie für Sozialpädagogik Würzburg</t>
  </si>
  <si>
    <t>7042 - Fachakademie für Sozialpädagogik Würzburg</t>
  </si>
  <si>
    <t>7046</t>
  </si>
  <si>
    <t>7046 - Dr.-Alfred-Hauser-Schule Ostheim, Sonderpäd. Förderzentrum der Caritas-Schulen gGmbH</t>
  </si>
  <si>
    <t>7049</t>
  </si>
  <si>
    <t>7049 - Berufsfachschule für Krankenpflegehilfe Haßfurt / Schweinfurt in Haßfurt</t>
  </si>
  <si>
    <t>7050</t>
  </si>
  <si>
    <t>7050 - Berufsfachschule für Altenpflegehilfe in Würzburg der Stiftung Juliusspital Würzburg</t>
  </si>
  <si>
    <t>7051</t>
  </si>
  <si>
    <t>Staatl. Berufsschule Main-Spessart in Karlstadt</t>
  </si>
  <si>
    <t>7051 - Staatl. Berufsschule Main-Spessart in Karlstadt</t>
  </si>
  <si>
    <t>7052</t>
  </si>
  <si>
    <t>Staatl. Berufsschule Bad Kissingen</t>
  </si>
  <si>
    <t>7052 - Staatl. Berufsschule Bad Kissingen</t>
  </si>
  <si>
    <t>7053</t>
  </si>
  <si>
    <t>Staatl. Berufsschule Kitzingen-Ochsenfurt</t>
  </si>
  <si>
    <t>7053 - Staatl. Berufsschule Kitzingen-Ochsenfurt</t>
  </si>
  <si>
    <t>7054</t>
  </si>
  <si>
    <t>7054 - Berufsfachschule f.Altenpflegehilfe Marktheidenfeld des Landkreises Main-Spessart</t>
  </si>
  <si>
    <t>7056</t>
  </si>
  <si>
    <t>Fachschule für Grundschulkindbetreuung Haßfurt der Caritas-Schulen gGmbH</t>
  </si>
  <si>
    <t>7056 - Fachschule für Grundschulkindbetreuung Haßfurt der Caritas-Schulen gGmbH</t>
  </si>
  <si>
    <t>7057</t>
  </si>
  <si>
    <t>7057 - Wichern-Schule Priv. Schule für Kranke in Würzburg d.Diakonischen Werkes Würzburg e.V.</t>
  </si>
  <si>
    <t>7058</t>
  </si>
  <si>
    <t>Staatl. Berufsschule Miltenberg-Obernburg</t>
  </si>
  <si>
    <t>7058 - Staatl. Berufsschule Miltenberg-Obernburg</t>
  </si>
  <si>
    <t>7059</t>
  </si>
  <si>
    <t>7059 - Jakob-Preh-Schule Staatl. Berufsschule Bad Neustadt a.d.Saale</t>
  </si>
  <si>
    <t>7061</t>
  </si>
  <si>
    <t>Julius Care - Berufsfachschule für Pflege der Stiftung Juliusspital Würzburg - Stadtmitte</t>
  </si>
  <si>
    <t>7061 - Julius Care - Berufsfachschule für Pflege der Stiftung Juliusspital Würzburg - Stadtmitte</t>
  </si>
  <si>
    <t>7062</t>
  </si>
  <si>
    <t>7062 - Dr.-Georg-Schäfer-Schule Schweinfurt Staatl. Berufsschule I</t>
  </si>
  <si>
    <t>7063</t>
  </si>
  <si>
    <t>7063 - Ludwig-Erhard-Schule Staatl. Berufsschule II Schweinfurt</t>
  </si>
  <si>
    <t>7064</t>
  </si>
  <si>
    <t>7064 - Franz-Oberthür-Schule Würzburg Städt. Berufsschule I</t>
  </si>
  <si>
    <t>7065</t>
  </si>
  <si>
    <t>7065 - Klara-Oppenheimer-Schule, Städt. BBZ, Städt. kaufm. Berufsschule Würzburg</t>
  </si>
  <si>
    <t>7066</t>
  </si>
  <si>
    <t>7066 - Städt. BBZ für kaufm., hausw. u.soz. Ber. Würzburg Städt. Berufsschule für Hauswirtschaft Würzburg</t>
  </si>
  <si>
    <t>7067</t>
  </si>
  <si>
    <t>Städt. Berufsfachschule für Büroberufe Würzburg</t>
  </si>
  <si>
    <t>7067 - Städt. Berufsfachschule für Büroberufe Würzburg</t>
  </si>
  <si>
    <t>7068</t>
  </si>
  <si>
    <t>Berufsfachschule f. Krankenpflegehilfe Schwesternschaft München vom BRK e.V., Würzburg</t>
  </si>
  <si>
    <t>7068 - Berufsfachschule f. Krankenpflegehilfe Schwesternschaft München vom BRK e.V., Würzburg</t>
  </si>
  <si>
    <t>7069</t>
  </si>
  <si>
    <t>Berufsfachschule für Pflege der Klinikum Würzburg Mitte gGmbH am Standort Juliusspital</t>
  </si>
  <si>
    <t>7069 - Berufsfachschule für Pflege der Klinikum Würzburg Mitte gGmbH am Standort Juliusspital</t>
  </si>
  <si>
    <t>7070</t>
  </si>
  <si>
    <t>Berufsfachschule f.Pflege d.berufl. Fortbildungszentren d.Bayer.Wirtschaft gGmbH Bad K</t>
  </si>
  <si>
    <t>7070 - Berufsfachschule f.Pflege d.berufl. Fortbildungszentren d.Bayer.Wirtschaft gGmbH Bad K</t>
  </si>
  <si>
    <t>7071</t>
  </si>
  <si>
    <t>Berufsfachschule für Pflege d. ESB-Gemeinn.Gesell. f.berufl.Bildung mbH, Bad Neustadt a.d.Saale</t>
  </si>
  <si>
    <t>7071 - Berufsfachschule für Pflege d. ESB-Gemeinn.Gesell. f.berufl.Bildung mbH, Bad Neustadt a.d.Saale</t>
  </si>
  <si>
    <t>7072</t>
  </si>
  <si>
    <t>Berufsfachschule für Pflege Bad Kissingen der Helios Gesellsch. f. berufl.Bildung mbH</t>
  </si>
  <si>
    <t>7072 - Berufsfachschule für Pflege Bad Kissingen der Helios Gesellsch. f. berufl.Bildung mbH</t>
  </si>
  <si>
    <t>7073</t>
  </si>
  <si>
    <t>Berufsfachschule für Pflege der Caritas-Schulen gGmbH in Münnerstadt</t>
  </si>
  <si>
    <t>7073 - Berufsfachschule für Pflege der Caritas-Schulen gGmbH in Münnerstadt</t>
  </si>
  <si>
    <t>7074</t>
  </si>
  <si>
    <t>Berufsfachschule für Pflege Aschaffenburg der Hans-Weinberger-Akademie der Arbeiterwohlfahrt</t>
  </si>
  <si>
    <t>7074 - Berufsfachschule für Pflege Aschaffenburg der Hans-Weinberger-Akademie der Arbeiterwohlfahrt</t>
  </si>
  <si>
    <t>7075</t>
  </si>
  <si>
    <t>Berufsfachschule für Pflege der Caritas-Schulen gGmbH in Hofheim</t>
  </si>
  <si>
    <t>7075 - Berufsfachschule für Pflege der Caritas-Schulen gGmbH in Hofheim</t>
  </si>
  <si>
    <t>7076</t>
  </si>
  <si>
    <t>7076 - Meisterschule für Schneid- und Schleiftechnik des Lkr. Rhön-Grabfeld in Bad Neustadt a.d.Saale</t>
  </si>
  <si>
    <t>7077</t>
  </si>
  <si>
    <t>7077 - Förderzentrum, Förderschwerpunkt körperliche u. motorische Entwickl. in Aschaffenburg</t>
  </si>
  <si>
    <t>7078</t>
  </si>
  <si>
    <t>Berufsfachschule für Pflege der Caritas-Schulen gGmbH in Schweinfurt</t>
  </si>
  <si>
    <t>7078 - Berufsfachschule für Pflege der Caritas-Schulen gGmbH in Schweinfurt</t>
  </si>
  <si>
    <t>7079</t>
  </si>
  <si>
    <t>Berufsfachschule für Pflege St. Hildegard in Erlenbach d.Helios Gesellsch.f.berufl.Bildung mbH</t>
  </si>
  <si>
    <t>7079 - Berufsfachschule für Pflege St. Hildegard in Erlenbach d.Helios Gesellsch.f.berufl.Bildung mbH</t>
  </si>
  <si>
    <t>7080</t>
  </si>
  <si>
    <t>Berufsfachschule für Pflege Würzburg d.Berufl. Fortbildungszentren d.Baye.Wirtschaft (bfz)gGmbH</t>
  </si>
  <si>
    <t>7080 - Berufsfachschule für Pflege Würzburg d.Berufl. Fortbildungszentren d.Baye.Wirtschaft (bfz)gGmbH</t>
  </si>
  <si>
    <t>7081</t>
  </si>
  <si>
    <t>Berufsfachschule für Pflege der Klinikum Aschaffenburg-Alzenau gGmbH</t>
  </si>
  <si>
    <t>7081 - Berufsfachschule für Pflege der Klinikum Aschaffenburg-Alzenau gGmbH</t>
  </si>
  <si>
    <t>7082</t>
  </si>
  <si>
    <t>Berufsfachschule für Pflege Schweinfurt a.Krankenhaus St.Josef</t>
  </si>
  <si>
    <t>7082 - Berufsfachschule für Pflege Schweinfurt a.Krankenhaus St.Josef</t>
  </si>
  <si>
    <t>7083</t>
  </si>
  <si>
    <t>Berufsfachschule für Pflege Erlenbach a.Main des BRK Bezirksverbands Unterfranken</t>
  </si>
  <si>
    <t>7083 - Berufsfachschule für Pflege Erlenbach a.Main des BRK Bezirksverbands Unterfranken</t>
  </si>
  <si>
    <t>7084</t>
  </si>
  <si>
    <t>Berufsfachschule für Pflege der Klinikum Würzburg Mitte gGmbH am Standort Missioklinik</t>
  </si>
  <si>
    <t>7084 - Berufsfachschule für Pflege der Klinikum Würzburg Mitte gGmbH am Standort Missioklinik</t>
  </si>
  <si>
    <t>7085</t>
  </si>
  <si>
    <t>Julius Care - Berufsfachschule für Pflege der Stiftung Juliusspital Würzburg - Sanderau</t>
  </si>
  <si>
    <t>7085 - Julius Care - Berufsfachschule für Pflege der Stiftung Juliusspital Würzburg - Sanderau</t>
  </si>
  <si>
    <t>7086</t>
  </si>
  <si>
    <t>7086 - Berufsfachschule f. Altenpflegehilfe Würzburg d. Berufl. Fortbildungszentren d.Bay.Wirtschaft (bfz)</t>
  </si>
  <si>
    <t>7088</t>
  </si>
  <si>
    <t>7088 - Priv. Berufsfachschule für Logopädie der IB-Medizinischen Akademie in Aschaffenburg</t>
  </si>
  <si>
    <t>7089</t>
  </si>
  <si>
    <t>Berufsfachschule für Pflege des Kommunalunternehmens Klinik Kitzinger Land in Kitz</t>
  </si>
  <si>
    <t>7089 - Berufsfachschule für Pflege des Kommunalunternehmens Klinik Kitzinger Land in Kitz</t>
  </si>
  <si>
    <t>7090</t>
  </si>
  <si>
    <t>Berufsfachschule für Pflege des Bezirks Unterfranken Lohr am Main</t>
  </si>
  <si>
    <t>7090 - Berufsfachschule für Pflege des Bezirks Unterfranken Lohr am Main</t>
  </si>
  <si>
    <t>7091</t>
  </si>
  <si>
    <t>Berufsfachschule für Pflege des Bezirks Unterfranken Schloss Werneck</t>
  </si>
  <si>
    <t>7091 - Berufsfachschule für Pflege des Bezirks Unterfranken Schloss Werneck</t>
  </si>
  <si>
    <t>7092</t>
  </si>
  <si>
    <t>Berufsfachschule für Pflege Marktheidenfeld des Landkreises Main-Spessart</t>
  </si>
  <si>
    <t>7092 - Berufsfachschule für Pflege Marktheidenfeld des Landkreises Main-Spessart</t>
  </si>
  <si>
    <t>7093</t>
  </si>
  <si>
    <t>Berufsfachschule für Pflege des Zweckverbandes Berufsfachschule Haßfurt/Schweinfurt in Haßfurt</t>
  </si>
  <si>
    <t>7093 - Berufsfachschule für Pflege des Zweckverbandes Berufsfachschule Haßfurt/Schweinfurt in Haßfurt</t>
  </si>
  <si>
    <t>7094</t>
  </si>
  <si>
    <t>Staatl. Berufsfachschule für Pflege an der Julius-Maximilians-Universität Würzburg</t>
  </si>
  <si>
    <t>7094 - Staatl. Berufsfachschule für Pflege an der Julius-Maximilians-Universität Würzburg</t>
  </si>
  <si>
    <t>7096</t>
  </si>
  <si>
    <t>Werkberufsschule Koenig &amp; Bauer Würzburg</t>
  </si>
  <si>
    <t>7096 - Werkberufsschule Koenig &amp; Bauer Würzburg</t>
  </si>
  <si>
    <t>7097</t>
  </si>
  <si>
    <t>Private Wirtschaftsschule Krauss Aschaffenburg</t>
  </si>
  <si>
    <t>7097 - Private Wirtschaftsschule Krauss Aschaffenburg</t>
  </si>
  <si>
    <t>7098</t>
  </si>
  <si>
    <t>7098 - Friedrich-Bernbeck-Schule Staatliche Wirtschaftsschule Kitzingen</t>
  </si>
  <si>
    <t>7099</t>
  </si>
  <si>
    <t>Private Wirtschaftsschule Pelzl Schweinfurt</t>
  </si>
  <si>
    <t>7099 - Private Wirtschaftsschule Pelzl Schweinfurt</t>
  </si>
  <si>
    <t>7101</t>
  </si>
  <si>
    <t>Städtische Wirtschaftsschule Würzburg</t>
  </si>
  <si>
    <t>7101 - Städtische Wirtschaftsschule Würzburg</t>
  </si>
  <si>
    <t>7102</t>
  </si>
  <si>
    <t>Private Wirtschaftsschule Müller e.V. Würzburg</t>
  </si>
  <si>
    <t>7102 - Private Wirtschaftsschule Müller e.V. Würzburg</t>
  </si>
  <si>
    <t>7108</t>
  </si>
  <si>
    <t>7108 - Berufsfachschule f. Altenpflege Erlenbach a.Main des BRK Bezirksverbands Unterfranken</t>
  </si>
  <si>
    <t>7109</t>
  </si>
  <si>
    <t>Staatl. Berufsfachschule für Sozialpflege Haßfurt</t>
  </si>
  <si>
    <t>7109 - Staatl. Berufsfachschule für Sozialpflege Haßfurt</t>
  </si>
  <si>
    <t>7118</t>
  </si>
  <si>
    <t>7118 - Staatl.Fachschule (Technikerschule) für Elektrotechnik Bad Neustadt a.d.Saale</t>
  </si>
  <si>
    <t>7127</t>
  </si>
  <si>
    <t>7127 - Adolph-Kolping-Schule, Berufsschule zur sonderpäd. Förd., Förderschwerp. Lernen u. soz.u.emot. Entw.</t>
  </si>
  <si>
    <t>7129</t>
  </si>
  <si>
    <t>7129 - Irena-Sendler-Schule, Sonderpädagogisches Förderzentrum Hohenroth</t>
  </si>
  <si>
    <t>7137</t>
  </si>
  <si>
    <t>7137 - Paul-Gerhardt-Schule Wirtschaftsschule Kahl a.Main Christlicher Schulverein Hanau und Kahl e.V.</t>
  </si>
  <si>
    <t>7138</t>
  </si>
  <si>
    <t>7138 - Berufsfachschule für Altenpflege Marktheidenfeld des Landkreises Main-Spessart</t>
  </si>
  <si>
    <t>7147</t>
  </si>
  <si>
    <t>7147 - Staatliche Berufsfachschule für Holzbildhauer in Bischofsheim a.d. Rhön</t>
  </si>
  <si>
    <t>7148</t>
  </si>
  <si>
    <t>Städt. Berufsfachschule für Maschinenbau Würzburg</t>
  </si>
  <si>
    <t>7148 - Städt. Berufsfachschule für Maschinenbau Würzburg</t>
  </si>
  <si>
    <t>7149</t>
  </si>
  <si>
    <t>7149 - Fachschule für Heilerziehungspflege der bfz GmbH in Aschaffenburg</t>
  </si>
  <si>
    <t>7150</t>
  </si>
  <si>
    <t>7150 - Städt. Fachschule (Meisterschule) für Steinmetzen und Steinbildhauer Aschaffenburg</t>
  </si>
  <si>
    <t>7151</t>
  </si>
  <si>
    <t>7151 - Städt. Fachschule f. Bauhandwerker Würzburg am Städt.Gewerblichen Berufsbildungszentrum II</t>
  </si>
  <si>
    <t>7152</t>
  </si>
  <si>
    <t>7152 - Städt. Fachschule f. Maler Würzburg am Städt.Gewerblichen Berufsbildungszentrum II</t>
  </si>
  <si>
    <t>7153</t>
  </si>
  <si>
    <t>7153 - Städt. Fachschule f. Straßenbauer Würzburg am Städt.Gewerblichen Berufsbildungszentrum II</t>
  </si>
  <si>
    <t>7155</t>
  </si>
  <si>
    <t>7155 - Berufsfachschule für pharmaz.-techn. Assistenten Schweinfurt</t>
  </si>
  <si>
    <t>7156</t>
  </si>
  <si>
    <t>7156 - Klara-Oppenheimer-Schule, Städt.Fachakad. f Ernährungs- u.Versorgungsman. Würzburg</t>
  </si>
  <si>
    <t>7158</t>
  </si>
  <si>
    <t>7158 - Priv. Berufsfachschule für Ergotherapie der IB - Medizinische Akademie in Aschaffenburg</t>
  </si>
  <si>
    <t>7159</t>
  </si>
  <si>
    <t>Berufsfachschule für Podologie der Medischulen gGmbH in Würzburg</t>
  </si>
  <si>
    <t>7159 - Berufsfachschule für Podologie der Medischulen gGmbH in Würzburg</t>
  </si>
  <si>
    <t>7163</t>
  </si>
  <si>
    <t>7163 - Fachakademie für Sozialpädagogik St. Hildegard Würzburg der Caritas-Schulen gGmbH</t>
  </si>
  <si>
    <t>7164</t>
  </si>
  <si>
    <t>7164 - Johann-Hinrich-Wichern-Fachakademie für Sozialpädagogik Schweinfurt</t>
  </si>
  <si>
    <t>7166</t>
  </si>
  <si>
    <t>7166 - Euro-Sprachenschule Aschaffenburg Priv. Berufsfachschule für Fremdsprachenberufe</t>
  </si>
  <si>
    <t>7167</t>
  </si>
  <si>
    <t>7167 - Würzburger Dolmetscherschule Priv. Berufsfachschule für Fremdsprachenberufe</t>
  </si>
  <si>
    <t>7168</t>
  </si>
  <si>
    <t>7168 - Priv. Berufsfachschule für Fremdsprachenberufe in Schweinfurt d.IFS Institut für Fremdsprachen gGmbH</t>
  </si>
  <si>
    <t>7169</t>
  </si>
  <si>
    <t>7169 - Würzburger Dolmetscherschule Priv. Fachakademie für Fremdsprachen</t>
  </si>
  <si>
    <t>7170</t>
  </si>
  <si>
    <t>7170 - Berufsfachschule für Altenpflege Hofheim der Caritas-Schulen gGmbH</t>
  </si>
  <si>
    <t>7176</t>
  </si>
  <si>
    <t>Adolph-Kolping-Schule, BS sonderp. Förd.m. Förderschwerp. soz.u.emot.Entw. Würzburg</t>
  </si>
  <si>
    <t>7176 - Adolph-Kolping-Schule, BS sonderp. Förd.m. Förderschwerp. soz.u.emot.Entw. Würzburg</t>
  </si>
  <si>
    <t>7177</t>
  </si>
  <si>
    <t>7177 - Klara-Oppenheimer-Schule, Städt.Berufsfachsch.f.Sozialpflege Würzb.</t>
  </si>
  <si>
    <t>7178</t>
  </si>
  <si>
    <t>Sankt-Christophorus-Fachakademie für Sozialpädagogik Haßfurt der Caritas-Schulen gGmbH</t>
  </si>
  <si>
    <t>7178 - Sankt-Christophorus-Fachakademie für Sozialpädagogik Haßfurt der Caritas-Schulen gGmbH</t>
  </si>
  <si>
    <t>7179</t>
  </si>
  <si>
    <t>7179 - Berufsfachschule für Musik Bad Königshofen i.Grabfeld</t>
  </si>
  <si>
    <t>7180</t>
  </si>
  <si>
    <t>Berufsfachschule für Krankenpflege der Klinikum Aschaffenburg-Alzenau gGmbH</t>
  </si>
  <si>
    <t>7180 - Berufsfachschule für Krankenpflege der Klinikum Aschaffenburg-Alzenau gGmbH</t>
  </si>
  <si>
    <t>7181</t>
  </si>
  <si>
    <t>Berufsfachschule für Kinderkrankenpflege der Klinikum Aschaffenburg-Alzenau gGmbH</t>
  </si>
  <si>
    <t>7181 - Berufsfachschule für Kinderkrankenpflege der Klinikum Aschaffenburg-Alzenau gGmbH</t>
  </si>
  <si>
    <t>7182</t>
  </si>
  <si>
    <t>7182 - Berufsfachschule für Krankenpflege Bad Kissingen der HELIOS Gesellsch. f. berufl. Bildung mbH</t>
  </si>
  <si>
    <t>7184</t>
  </si>
  <si>
    <t>7184 - Private Berufsfachschule für Krankenpflege Bad Neustadt a.d.Saale</t>
  </si>
  <si>
    <t>7185</t>
  </si>
  <si>
    <t>7185 - Berufsfachschule für Krankenpflege 'St.Hildegard' in Erlenbach am Main</t>
  </si>
  <si>
    <t>7186</t>
  </si>
  <si>
    <t>7186 - Berufsfachschule für Krankenpflege Haßfurt / Schweinfurt in Haßfurt</t>
  </si>
  <si>
    <t>7187</t>
  </si>
  <si>
    <t>Berufsfachschule für Krankenpflege des Kommunalunternehmens Klinik Kitzinger Land in Kitz</t>
  </si>
  <si>
    <t>7187 - Berufsfachschule für Krankenpflege des Kommunalunternehmens Klinik Kitzinger Land in Kitz</t>
  </si>
  <si>
    <t>7188</t>
  </si>
  <si>
    <t>7188 - Berufsfachschule für Krankenpflege des Bezirks Unterfranken beim Nervenkrankenhaus Lohr a.Main</t>
  </si>
  <si>
    <t>7193</t>
  </si>
  <si>
    <t>7193 - Berufsfachschule für Krankenpflege Schweinfurt a.Krankenhaus St.Josef</t>
  </si>
  <si>
    <t>7194</t>
  </si>
  <si>
    <t>7194 - Priv.Berufsfachschule f.Altenpflege d.Berufl. Fortbildungszentren d.Bayer.Wirtsch. Bad Kissingen</t>
  </si>
  <si>
    <t>7195</t>
  </si>
  <si>
    <t>7195 - Berufsfachschule für Krankenpflege Werneck am Nervenkrankenhaus des Bezirks Unterfranken</t>
  </si>
  <si>
    <t>7196</t>
  </si>
  <si>
    <t>7196 - Berufsfachschule f. Krankenpflege Schwesternschaft München vom Bayer. Roten Kreuz e.V., Würzburg</t>
  </si>
  <si>
    <t>7197</t>
  </si>
  <si>
    <t>7197 - Berufsfachschule für Krankenpflege der Klinikum Würzburg Mitte gGmbH am Standort Juliusspital</t>
  </si>
  <si>
    <t>7198</t>
  </si>
  <si>
    <t>7198 - Berufsfachschule für Krankenpflege der Klinikum Würzburg Mitte gGmbH am Standort Missioklinik</t>
  </si>
  <si>
    <t>7199</t>
  </si>
  <si>
    <t>7199 - Berufsfachschule für Kinderkrankenpflege am Standort Missioklinik</t>
  </si>
  <si>
    <t>7201</t>
  </si>
  <si>
    <t>7201 - Staatl. Berufsfachschule für Krankenpflege am Klinikum der Universität Würzburg</t>
  </si>
  <si>
    <t>7202</t>
  </si>
  <si>
    <t>7202 - Staatl. Berufsfachschule für Kinderkrankenpflege am Klinikum der Universität Würzburg</t>
  </si>
  <si>
    <t>7203</t>
  </si>
  <si>
    <t>7203 - Staatliche Berufsfachschule für Hebammen am Klinikum der Universität Würzburg</t>
  </si>
  <si>
    <t>7204</t>
  </si>
  <si>
    <t>Staatl. Berufsfachschule für Physiotherapie am Klinikum der Universität Würzburg</t>
  </si>
  <si>
    <t>7204 - Staatl. Berufsfachschule für Physiotherapie am Klinikum der Universität Würzburg</t>
  </si>
  <si>
    <t>7205</t>
  </si>
  <si>
    <t>7205 - Staatl. Berufsfachschule für Massage am Klinikum der Universität Würzburg</t>
  </si>
  <si>
    <t>7206</t>
  </si>
  <si>
    <t>7206 - Staatl. Berufsfachschule für Diätassistenten am Klinikum der Universität Würzburg</t>
  </si>
  <si>
    <t>7207</t>
  </si>
  <si>
    <t>Staatl. Berufsfachschule für techn. Ass. in der Medizin an der Julius-Maximilians-Univ. Würzburg</t>
  </si>
  <si>
    <t>7207 - Staatl. Berufsfachschule für techn. Ass. in der Medizin an der Julius-Maximilians-Univ. Würzburg</t>
  </si>
  <si>
    <t>7208</t>
  </si>
  <si>
    <t>7208 - Priv. Berufsfachsch. f. pharm.-techn.Ass. Würzburg d. Ver. z. Unterhaltung d. pharm.-techn. Lehranst.</t>
  </si>
  <si>
    <t>7211</t>
  </si>
  <si>
    <t>Staatl. Berufsschule II Aschaffenburg</t>
  </si>
  <si>
    <t>7211 - Staatl. Berufsschule II Aschaffenburg</t>
  </si>
  <si>
    <t>7213</t>
  </si>
  <si>
    <t>7213 - Berufsfachschule f. Altenpflege Würzburg d.Berufl. Fortbildungszentren d. Bayer.Wirtschaft (bfz)gGmbH</t>
  </si>
  <si>
    <t>7215</t>
  </si>
  <si>
    <t>Berufsfachschule für Altenpflegehilfe der Stiftung Juliusspital Würzburg in Würzburg</t>
  </si>
  <si>
    <t>7215 - Berufsfachschule für Altenpflegehilfe der Stiftung Juliusspital Würzburg in Würzburg</t>
  </si>
  <si>
    <t>7216</t>
  </si>
  <si>
    <t>7216 - Berufsfachschule für Logopädie der Caritas-Schulen gGmbH in Würzburg</t>
  </si>
  <si>
    <t>7218</t>
  </si>
  <si>
    <t>7218 - Berufsfachschule für Krankenpflege Marktheidenfeld des Landkreises Main-Spessart am Kreiskrankenhaus</t>
  </si>
  <si>
    <t>7219</t>
  </si>
  <si>
    <t>7219 - Johannes-de-la-Salle-Schule, Berufsschule zur sonderpäd. Förderung Aschaffenburg</t>
  </si>
  <si>
    <t>7220</t>
  </si>
  <si>
    <t>Berufsfachschule für Altenpflege der Stiftung Juliusspital Würzburg in Würzburg</t>
  </si>
  <si>
    <t>7220 - Berufsfachschule für Altenpflege der Stiftung Juliusspital Würzburg in Würzburg</t>
  </si>
  <si>
    <t>7221</t>
  </si>
  <si>
    <t>7221 - Private Berufsfachschule für Altenpflege der Caritas-Schulen gGmbH in Münnerstadt</t>
  </si>
  <si>
    <t>7223</t>
  </si>
  <si>
    <t>7223 - Berufsfachschule für Altenpflege Aschaffenburg der Hans-Weinberger-Akademie der Arbeiterwohlfahrt</t>
  </si>
  <si>
    <t>7224</t>
  </si>
  <si>
    <t>7224 - Pestalozzi-Schule Hösbach Förderzentrum Förderschwerpunkt Lernen</t>
  </si>
  <si>
    <t>7226</t>
  </si>
  <si>
    <t>7226 - Staatl. Berufsfachschule für Sozialpflege Münnerstadt</t>
  </si>
  <si>
    <t>7228</t>
  </si>
  <si>
    <t>7228 - Franz-von-Prümmer-Schule, Förderzentrum, Förderschwerp. geistige Entwickl. in Bad Kissingen</t>
  </si>
  <si>
    <t>7229</t>
  </si>
  <si>
    <t>7229 - Priv. Berufsfachschule für Ergotherapie der ESB gGmbH Bad Neustadt a.d.Saale</t>
  </si>
  <si>
    <t>7230</t>
  </si>
  <si>
    <t>7230 - Richard-Galmbacher-Schule, Förderzentrum, Förderschwerp. geistige Entwicklung in Elsenfeld</t>
  </si>
  <si>
    <t>7231</t>
  </si>
  <si>
    <t>Paul-Moor-Schule, Förderzentrum, Förderschwerpunkt geistige Entwicklung</t>
  </si>
  <si>
    <t>7231 - Paul-Moor-Schule, Förderzentrum, Förderschwerpunkt geistige Entwicklung</t>
  </si>
  <si>
    <t>7232</t>
  </si>
  <si>
    <t>7232 - Erich Kästner Schule, Priv. Sonderpädagogisches Förderzentrum Kitzingen</t>
  </si>
  <si>
    <t>7233</t>
  </si>
  <si>
    <t>7233 - Staatl. Berufsfachschule für techn. Assistenten für Informatik Haßfurt</t>
  </si>
  <si>
    <t>7234</t>
  </si>
  <si>
    <t>7234 - Katharinen-Schule, Förderzentrum, Förderschwerp. geist.Entwickl. Fuchsstadt,d.Lebenshilfe Schweinf.</t>
  </si>
  <si>
    <t>7235</t>
  </si>
  <si>
    <t>7235 - Elsava-Schule Elsenfeld, Priv. Förderzentrum, Förderschwerp. emot.u.soz. Entwickl. (HS-Stufe)</t>
  </si>
  <si>
    <t>7236</t>
  </si>
  <si>
    <t>7236 - Staatl. Berufsfachschule für Sozialpflege in Aschaffenburg</t>
  </si>
  <si>
    <t>7237</t>
  </si>
  <si>
    <t>Staatl. Berufsschule I Aschaffenburg</t>
  </si>
  <si>
    <t>7237 - Staatl. Berufsschule I Aschaffenburg</t>
  </si>
  <si>
    <t>7238</t>
  </si>
  <si>
    <t>7238 - Städt. Fachschule für Techniker Würzburg (Bautechnik - Tiefbau)</t>
  </si>
  <si>
    <t>7239</t>
  </si>
  <si>
    <t>7239 - Förderzentrum, Förderschwerpunkt körperliche u. motorische Entwicklung in Würzburg</t>
  </si>
  <si>
    <t>7242</t>
  </si>
  <si>
    <t>7242 - St.-Nikolaus-Schule Marktheidenfeld, Förderzentrum,Förderschwerp.geist.Entwickl.</t>
  </si>
  <si>
    <t>7243</t>
  </si>
  <si>
    <t>7243 - Herbert-Meder-Schule, Förderzentrum, Förderschwerpunkt geistige Entwicklung Unsleben</t>
  </si>
  <si>
    <t>7246</t>
  </si>
  <si>
    <t>7246 - Staatliche Wirtschaftsschule Bad Neustadt a.d. Saale</t>
  </si>
  <si>
    <t>7247</t>
  </si>
  <si>
    <t>7247 - Priv.Berufsfachschule für Euro-Management- Assistent/in in Aschaffenburg</t>
  </si>
  <si>
    <t>7248</t>
  </si>
  <si>
    <t>7248 - Maria-Stern-Schule, Förderzentrum, Förderschwerpunkt Sprache in Würzburg</t>
  </si>
  <si>
    <t>7249</t>
  </si>
  <si>
    <t>7249 - Priv. Fachakademie für Sozial- pädagogik der Caritas-Schulen gGmbH in Aschaffenburg</t>
  </si>
  <si>
    <t>7250</t>
  </si>
  <si>
    <t>Private Fachakademie für Sozialpädagogik der Caritas-Schulen gGmbH in Münnerstadt</t>
  </si>
  <si>
    <t>7250 - Private Fachakademie für Sozialpädagogik der Caritas-Schulen gGmbH in Münnerstadt</t>
  </si>
  <si>
    <t>7251</t>
  </si>
  <si>
    <t>7251 - Dr.Maria-Probst-Schule, Fachsch. f. Heilerziehungspflege u.-pflegehilfe Würzburg</t>
  </si>
  <si>
    <t>7252</t>
  </si>
  <si>
    <t>7252 - Staatl. Berufsfachschule für informations- und telekommunikationstechnische Berufe Aschaffenburg</t>
  </si>
  <si>
    <t>7254</t>
  </si>
  <si>
    <t>7254 - Priv. Berufsfachschule für Kosmetik und Fußpflege Jana Pößnecker in Würzburg</t>
  </si>
  <si>
    <t>7259</t>
  </si>
  <si>
    <t>7259 - Meisterschule Ebern f.d.Schreinerhandwerk,Fachsch. d. Zweckverb. Meistersch. Ebern f.d.Schreinerhand.</t>
  </si>
  <si>
    <t>7265</t>
  </si>
  <si>
    <t>7265 - Priv. Berufsfachschule für Ergotherapie d. Gesell- schaft f. berufsbez. Aus- und Weiterbildung Rimpar</t>
  </si>
  <si>
    <t>7266</t>
  </si>
  <si>
    <t>7266 - Staatl. Fachschule (Technikerschule) für Maschinenbau Aschaffenburg</t>
  </si>
  <si>
    <t>7267</t>
  </si>
  <si>
    <t>7267 - Staatl. Fachschule für Techniker (Maschinenbau) Schweinfurt</t>
  </si>
  <si>
    <t>7268</t>
  </si>
  <si>
    <t>7268 - Städt. Berufsfachschule für informations- und telekommunikationstechnische Berufe Würzburg</t>
  </si>
  <si>
    <t>7270</t>
  </si>
  <si>
    <t>7270 - Adolph-Kolping-Schule, Förderzentrum, Förderschwerp. emot. und soz. Entwickl. Würzb.</t>
  </si>
  <si>
    <t>7272</t>
  </si>
  <si>
    <t>7272 - Förderzentrum, Förderschwerpunkt körperliche u. motorische Entwicklung in Schonungen</t>
  </si>
  <si>
    <t>7273</t>
  </si>
  <si>
    <t>7273 - Priv. Berufsfachschule für Physiotherapie der ESB gGmbH Bad Neustadt a.d.Saale</t>
  </si>
  <si>
    <t>7274</t>
  </si>
  <si>
    <t>7274 - Johann-Hinrich-Wichern-Schule, Förderzentrum mit Förderschwerpunkt geist. Entwickl. Stadtlauringen</t>
  </si>
  <si>
    <t>7277</t>
  </si>
  <si>
    <t>7277 - Von-Pelkhoven-Schule St.Ludwig, Berufsschule z.sonderp.Förd.m.FSP soz.u.emot.Entw.</t>
  </si>
  <si>
    <t>7279</t>
  </si>
  <si>
    <t>7279 - Don-Bosco-Schule, BS z. sonderpäd. Förd., Förderschwerp.Lernen u. emot.u.soz.Entwickl.Würzb.</t>
  </si>
  <si>
    <t>7280</t>
  </si>
  <si>
    <t>7280 - Dr.Albert-Liebmann-Schule, Förderzentrum, Förderschwerpunkt Sprache in Hösbach</t>
  </si>
  <si>
    <t>7281</t>
  </si>
  <si>
    <t>7281 - Julius-Kardinal-Döpfner-Schule, Förderzentrum, Förderschwerpunkt Sprache in Schweinfurt</t>
  </si>
  <si>
    <t>7282</t>
  </si>
  <si>
    <t>7282 - Carl-Sonnenschein-Schule, Förderzentrum, Förderschwerp.soz.u.emot.Entwickl. in Schweinfurt</t>
  </si>
  <si>
    <t>7283</t>
  </si>
  <si>
    <t>7283 - Franziskus-Schule, Förderzentrum, Förderschwerp. geist. Entwickl. der Lebenshilfe in Schweinfurt</t>
  </si>
  <si>
    <t>7285</t>
  </si>
  <si>
    <t>7285 - Priv.Berufsfachschule f.Altenpflegehilfe d.Berufl. Fortbildungszentren d.Bayer.Wirtsch. Bad Kissingen</t>
  </si>
  <si>
    <t>7286</t>
  </si>
  <si>
    <t>7286 - Fachschule f. Heilerziehungspflege- hilfe d. bfz GmbH in Aschaffenburg</t>
  </si>
  <si>
    <t>7291</t>
  </si>
  <si>
    <t>Staatl. Berufsschule III Aschaffenburg</t>
  </si>
  <si>
    <t>7291 - Staatl. Berufsschule III Aschaffenburg</t>
  </si>
  <si>
    <t>7292</t>
  </si>
  <si>
    <t>7292 - Staatliche Berufsfachschule für Kinderpflege Aschaffenburg</t>
  </si>
  <si>
    <t>7293</t>
  </si>
  <si>
    <t>7293 - Staatl. Berufsfachschule für Ernährung und Versorgung Aschaffenburg</t>
  </si>
  <si>
    <t>7294</t>
  </si>
  <si>
    <t>7294 - Priv. Berufsfachschule für Physiotherapie Aschaffenburg der Hans-Weinberger-Akademie</t>
  </si>
  <si>
    <t>7297</t>
  </si>
  <si>
    <t>Heinrich-Thein-Schule Haßfurt Staatl. Berufsschule</t>
  </si>
  <si>
    <t>7297 - Heinrich-Thein-Schule Haßfurt Staatl. Berufsschule</t>
  </si>
  <si>
    <t>7298</t>
  </si>
  <si>
    <t>Staatl. Berufsfachschule für Kinderpflege Haßfurt</t>
  </si>
  <si>
    <t>7298 - Staatl. Berufsfachschule für Kinderpflege Haßfurt</t>
  </si>
  <si>
    <t>7308</t>
  </si>
  <si>
    <t>7308 - Staatliche Berufsfachschule für Kinderpflege Münnerstadt</t>
  </si>
  <si>
    <t>7309</t>
  </si>
  <si>
    <t>7309 - Staatl. Berufsfachschule für Ernährung und Versorgung Münnerstadt</t>
  </si>
  <si>
    <t>7310</t>
  </si>
  <si>
    <t>7310 - Berufsfachschule f.Altenpflegehilfe Hofheim der Caritas-Schulen gGmbH</t>
  </si>
  <si>
    <t>7313</t>
  </si>
  <si>
    <t>7313 - Staatliche Berufsfachschule für Kinderpflege Ochsenfurt</t>
  </si>
  <si>
    <t>7314</t>
  </si>
  <si>
    <t>7314 - Staatl. Berufsfachschule für Ernährung und Versorgung Ochsenfurt</t>
  </si>
  <si>
    <t>7317</t>
  </si>
  <si>
    <t>7317 - Städt.Fachschule (Technikerschule) f.Elektrotechn. (Energie- u.Automatisierungstechn.) Aschaffenburg</t>
  </si>
  <si>
    <t>7318</t>
  </si>
  <si>
    <t>7318 - Berufsfachschule für Hebammen am Klinikum Aschaffenburg-Alzenau</t>
  </si>
  <si>
    <t>7319</t>
  </si>
  <si>
    <t>Staatl. Berufsschule III Schweinfurt</t>
  </si>
  <si>
    <t>7319 - Staatl. Berufsschule III Schweinfurt</t>
  </si>
  <si>
    <t>7320</t>
  </si>
  <si>
    <t>7320 - Staatliche Berufsfachschule für Kinderpflege Schweinfurt</t>
  </si>
  <si>
    <t>7321</t>
  </si>
  <si>
    <t>7321 - Staatl. Berufsfachschule für Ernährung und Versorgung Schweinfurt</t>
  </si>
  <si>
    <t>7325</t>
  </si>
  <si>
    <t>7325 - Klara-Oppenheimer-Schule, Städt.Berufsfachschule für Ernährung und Versorgung Würzburg</t>
  </si>
  <si>
    <t>7326</t>
  </si>
  <si>
    <t>7326 - Staatl. Berufsfachschule für Ernährung und Versorgung Haßfurt</t>
  </si>
  <si>
    <t>7327</t>
  </si>
  <si>
    <t>7327 - Berufsfachschule für Ernährung und Versorgung Maria Theresia Schweinfurt</t>
  </si>
  <si>
    <t>7328</t>
  </si>
  <si>
    <t>7328 - Klara-Oppenheimer-Schule, Städt.Berufsfachsch.f.Kinderpflege Würzb.</t>
  </si>
  <si>
    <t>7331</t>
  </si>
  <si>
    <t>7331 - Josef-Greising-Schule Städt. gewerbl. Berufsschule II Würzburg</t>
  </si>
  <si>
    <t>7332</t>
  </si>
  <si>
    <t>7332 - Fachakademie für Heilpädagogik Würzburg des Sozialdienstes kath. Frauen e.V.</t>
  </si>
  <si>
    <t>7335</t>
  </si>
  <si>
    <t>7335 - Philipp-Melanchthon-Schule, Priv. Berufsfachschule f. Kinderpflege Würzb. der evang.Schulstift.Bayern</t>
  </si>
  <si>
    <t>7337</t>
  </si>
  <si>
    <t>7337 - Berufsfachschule f. Altenpflege der Caritas-Schulen gGmbH in Schweinfurt</t>
  </si>
  <si>
    <t>7338</t>
  </si>
  <si>
    <t>7338 - Priv.Berufsfachschule f.Altenpflege der Juliusspitalstiftung Würzburg</t>
  </si>
  <si>
    <t>7339</t>
  </si>
  <si>
    <t>7339 - Berufsfachschule f.Altenpflegehilfe in Erlenbach a.Main des BRK- Bezirksverbandes Unterfranken</t>
  </si>
  <si>
    <t>7367</t>
  </si>
  <si>
    <t>7367 - Städt. Fachsch. f. Techn. Würzburg (Masch.-Bau, Elektrotechn.,Metallbau,Heizung,Lüftung,Klimatchn)</t>
  </si>
  <si>
    <t>7370</t>
  </si>
  <si>
    <t>7370 - Berufsfachschule für Physiotherapie Schweinfurt d. Hans-Weinberger-Akademie d. Arbeiterwohlfahrt e.V.</t>
  </si>
  <si>
    <t>7372</t>
  </si>
  <si>
    <t>7372 - Städt. Berufsfachschule für kaufm. Assistenten Würzburg</t>
  </si>
  <si>
    <t>7374</t>
  </si>
  <si>
    <t>7374 - Priv. Schule für Kranke in Schweinfurt der Caritas-Schulen gGmbH</t>
  </si>
  <si>
    <t>7438</t>
  </si>
  <si>
    <t>7438 - Berufsfachschule f.Altenpflegehilfe Aschaffenburg der Hans-Weinberger-Akademie der Arbeiterwohlfahrt</t>
  </si>
  <si>
    <t>7447</t>
  </si>
  <si>
    <t>Private Berufsschule für Körperbehinderte Würzburg</t>
  </si>
  <si>
    <t>7447 - Private Berufsschule für Körperbehinderte Würzburg</t>
  </si>
  <si>
    <t>7458</t>
  </si>
  <si>
    <t>7458 - Staatl. Berufsfachschule für Sozialpflege Schweinfurt</t>
  </si>
  <si>
    <t>7476</t>
  </si>
  <si>
    <t>7476 - Berufsfachschule für kaufm. Assistenten Obernburg a.Main des Landkreises Miltenberg</t>
  </si>
  <si>
    <t>7500</t>
  </si>
  <si>
    <t>Brentano-Grundschule Aschaffenburg</t>
  </si>
  <si>
    <t>7500 - Brentano-Grundschule Aschaffenburg</t>
  </si>
  <si>
    <t>7501</t>
  </si>
  <si>
    <t>Brentano-Mittelschule Aschaffenburg</t>
  </si>
  <si>
    <t>7501 - Brentano-Mittelschule Aschaffenburg</t>
  </si>
  <si>
    <t>7502</t>
  </si>
  <si>
    <t>Dalberg-Grundschule Aschaffenburg</t>
  </si>
  <si>
    <t>7502 - Dalberg-Grundschule Aschaffenburg</t>
  </si>
  <si>
    <t>7503</t>
  </si>
  <si>
    <t>Dalberg-Mittelschule Aschaffenburg</t>
  </si>
  <si>
    <t>7503 - Dalberg-Mittelschule Aschaffenburg</t>
  </si>
  <si>
    <t>7504</t>
  </si>
  <si>
    <t>Erthal-Grundschule Aschaffenburg</t>
  </si>
  <si>
    <t>7504 - Erthal-Grundschule Aschaffenburg</t>
  </si>
  <si>
    <t>7505</t>
  </si>
  <si>
    <t>Grünewald-Grundschule Aschaffenburg</t>
  </si>
  <si>
    <t>7505 - Grünewald-Grundschule Aschaffenburg</t>
  </si>
  <si>
    <t>7506</t>
  </si>
  <si>
    <t>Hefner-Alteneck-Mittelschule Aschaffenburg</t>
  </si>
  <si>
    <t>7506 - Hefner-Alteneck-Mittelschule Aschaffenburg</t>
  </si>
  <si>
    <t>7507</t>
  </si>
  <si>
    <t>Kolping-Grundschule Aschaffenburg</t>
  </si>
  <si>
    <t>7507 - Kolping-Grundschule Aschaffenburg</t>
  </si>
  <si>
    <t>7508</t>
  </si>
  <si>
    <t>Christian-Schad-Grundschule Aschaffenburg-Nilkheim</t>
  </si>
  <si>
    <t>7508 - Christian-Schad-Grundschule Aschaffenburg-Nilkheim</t>
  </si>
  <si>
    <t>7509</t>
  </si>
  <si>
    <t>Pestalozzi-Grundschule Aschaffenburg</t>
  </si>
  <si>
    <t>7509 - Pestalozzi-Grundschule Aschaffenburg</t>
  </si>
  <si>
    <t>7510</t>
  </si>
  <si>
    <t>Pestalozzi-Mittelschule Aschaffenburg</t>
  </si>
  <si>
    <t>7510 - Pestalozzi-Mittelschule Aschaffenburg</t>
  </si>
  <si>
    <t>7511</t>
  </si>
  <si>
    <t>Schiller-Grundschule Aschaffenburg</t>
  </si>
  <si>
    <t>7511 - Schiller-Grundschule Aschaffenburg</t>
  </si>
  <si>
    <t>7512</t>
  </si>
  <si>
    <t>Grundschule Aschaffenburg-Strietwald</t>
  </si>
  <si>
    <t>7512 - Grundschule Aschaffenburg-Strietwald</t>
  </si>
  <si>
    <t>7514</t>
  </si>
  <si>
    <t>Schönberg-Mittelschule Aschaffenburg</t>
  </si>
  <si>
    <t>7514 - Schönberg-Mittelschule Aschaffenburg</t>
  </si>
  <si>
    <t>7516</t>
  </si>
  <si>
    <t>Grundschule Retzstadt</t>
  </si>
  <si>
    <t>7516 - Grundschule Retzstadt</t>
  </si>
  <si>
    <t>7517</t>
  </si>
  <si>
    <t>Grundschule Himmelstadt</t>
  </si>
  <si>
    <t>7517 - Grundschule Himmelstadt</t>
  </si>
  <si>
    <t>7518</t>
  </si>
  <si>
    <t>7518 - Private Montessori-Volksschule (Mittelschule) des Montessori-Fördervereins Schweinfurt e.V.</t>
  </si>
  <si>
    <t>7520</t>
  </si>
  <si>
    <t>7520 - Jenaplan-Volksschule Würzburg (Grund- und Hauptschule)</t>
  </si>
  <si>
    <t>7521</t>
  </si>
  <si>
    <t>Hefner-Alteneck-Grundschule Aschaffenburg</t>
  </si>
  <si>
    <t>7521 - Hefner-Alteneck-Grundschule Aschaffenburg</t>
  </si>
  <si>
    <t>7522</t>
  </si>
  <si>
    <t>Grundschule Elsavatal - Heimbuchenthal</t>
  </si>
  <si>
    <t>7522 - Grundschule Elsavatal - Heimbuchenthal</t>
  </si>
  <si>
    <t>7523</t>
  </si>
  <si>
    <t>Albert-Schweitzer-Grundschule Schweinfurt</t>
  </si>
  <si>
    <t>7523 - Albert-Schweitzer-Grundschule Schweinfurt</t>
  </si>
  <si>
    <t>7525</t>
  </si>
  <si>
    <t>Albert-Schweitzer-Mittelschule Schweinfurt</t>
  </si>
  <si>
    <t>7525 - Albert-Schweitzer-Mittelschule Schweinfurt</t>
  </si>
  <si>
    <t>7526</t>
  </si>
  <si>
    <t>Auen-Grundschule Schweinfurt</t>
  </si>
  <si>
    <t>7526 - Auen-Grundschule Schweinfurt</t>
  </si>
  <si>
    <t>7527</t>
  </si>
  <si>
    <t>Auen-Mittelschule Schweinfurt</t>
  </si>
  <si>
    <t>7527 - Auen-Mittelschule Schweinfurt</t>
  </si>
  <si>
    <t>7528</t>
  </si>
  <si>
    <t>Dr.-Pfeiffer-Grundschule Schweinfurt</t>
  </si>
  <si>
    <t>7528 - Dr.-Pfeiffer-Grundschule Schweinfurt</t>
  </si>
  <si>
    <t>7529</t>
  </si>
  <si>
    <t>Friedrich-Rückert-Grundschule Schweinfurt</t>
  </si>
  <si>
    <t>7529 - Friedrich-Rückert-Grundschule Schweinfurt</t>
  </si>
  <si>
    <t>7530</t>
  </si>
  <si>
    <t>Frieden-Mittelschule Schweinfurt</t>
  </si>
  <si>
    <t>7530 - Frieden-Mittelschule Schweinfurt</t>
  </si>
  <si>
    <t>7531</t>
  </si>
  <si>
    <t>Gartenstadt-Grundschule Schweinfurt</t>
  </si>
  <si>
    <t>7531 - Gartenstadt-Grundschule Schweinfurt</t>
  </si>
  <si>
    <t>7532</t>
  </si>
  <si>
    <t>Körner-Grundschule Schweinfurt</t>
  </si>
  <si>
    <t>7532 - Körner-Grundschule Schweinfurt</t>
  </si>
  <si>
    <t>7533</t>
  </si>
  <si>
    <t>Kerschensteiner-Grundschule Schweinfurt</t>
  </si>
  <si>
    <t>7533 - Kerschensteiner-Grundschule Schweinfurt</t>
  </si>
  <si>
    <t>7534</t>
  </si>
  <si>
    <t>Grundschule Laufach</t>
  </si>
  <si>
    <t>7534 - Grundschule Laufach</t>
  </si>
  <si>
    <t>7535</t>
  </si>
  <si>
    <t>Schiller-Grundschule Schweinfurt</t>
  </si>
  <si>
    <t>7535 - Schiller-Grundschule Schweinfurt</t>
  </si>
  <si>
    <t>7536</t>
  </si>
  <si>
    <t>Grundschule Waldaschaff</t>
  </si>
  <si>
    <t>7536 - Grundschule Waldaschaff</t>
  </si>
  <si>
    <t>7537</t>
  </si>
  <si>
    <t>Grundschule Bad Bocklet</t>
  </si>
  <si>
    <t>7537 - Grundschule Bad Bocklet</t>
  </si>
  <si>
    <t>7538</t>
  </si>
  <si>
    <t>7538 - Priv. Montessori-Volksschule Sulzbach (Grund- und Hauptschule)</t>
  </si>
  <si>
    <t>7539</t>
  </si>
  <si>
    <t>7539 - ISM - International School Mainfranken - Grundschule Schweinfurt</t>
  </si>
  <si>
    <t>7540</t>
  </si>
  <si>
    <t>Mozart-Grundschule Aschaffenburg-Obernau</t>
  </si>
  <si>
    <t>7540 - Mozart-Grundschule Aschaffenburg-Obernau</t>
  </si>
  <si>
    <t>7541</t>
  </si>
  <si>
    <t>Ascapha-Grundschule Mainaschaff</t>
  </si>
  <si>
    <t>7541 - Ascapha-Grundschule Mainaschaff</t>
  </si>
  <si>
    <t>7542</t>
  </si>
  <si>
    <t>Pleichach-Grundschule Unterpleichfeld</t>
  </si>
  <si>
    <t>7542 - Pleichach-Grundschule Unterpleichfeld</t>
  </si>
  <si>
    <t>7543</t>
  </si>
  <si>
    <t>Grundschule Glattbach</t>
  </si>
  <si>
    <t>7543 - Grundschule Glattbach</t>
  </si>
  <si>
    <t>7544</t>
  </si>
  <si>
    <t>Grundschule Thulbatal Oberthulba</t>
  </si>
  <si>
    <t>7544 - Grundschule Thulbatal Oberthulba</t>
  </si>
  <si>
    <t>7545</t>
  </si>
  <si>
    <t>Grundschule Schondratal in Schondra</t>
  </si>
  <si>
    <t>7545 - Grundschule Schondratal in Schondra</t>
  </si>
  <si>
    <t>7546</t>
  </si>
  <si>
    <t>Adalbert-Stifter-Grundschule Würzburg-Zellerau</t>
  </si>
  <si>
    <t>7546 - Adalbert-Stifter-Grundschule Würzburg-Zellerau</t>
  </si>
  <si>
    <t>7547</t>
  </si>
  <si>
    <t>Sinntalschule Wildflecken - Grundschule</t>
  </si>
  <si>
    <t>7547 - Sinntalschule Wildflecken - Grundschule</t>
  </si>
  <si>
    <t>7548</t>
  </si>
  <si>
    <t>Grundschule Würzburg-Stadtmitte</t>
  </si>
  <si>
    <t>7548 - Grundschule Würzburg-Stadtmitte</t>
  </si>
  <si>
    <t>7550</t>
  </si>
  <si>
    <t>Einhard-Grundschule Euerdorf</t>
  </si>
  <si>
    <t>7550 - Einhard-Grundschule Euerdorf</t>
  </si>
  <si>
    <t>7551</t>
  </si>
  <si>
    <t>Goethe/Kepler-Grundschule Würzburg</t>
  </si>
  <si>
    <t>7551 - Goethe/Kepler-Grundschule Würzburg</t>
  </si>
  <si>
    <t>7552</t>
  </si>
  <si>
    <t>Johannes-Petri-Grundschule Elfershausen-Langendorf</t>
  </si>
  <si>
    <t>7552 - Johannes-Petri-Grundschule Elfershausen-Langendorf</t>
  </si>
  <si>
    <t>7553</t>
  </si>
  <si>
    <t>Goethe-Mittelschule Würzburg</t>
  </si>
  <si>
    <t>7553 - Goethe-Mittelschule Würzburg</t>
  </si>
  <si>
    <t>7554</t>
  </si>
  <si>
    <t>Gustav-Walle-Grundschule Würzburg</t>
  </si>
  <si>
    <t>7554 - Gustav-Walle-Grundschule Würzburg</t>
  </si>
  <si>
    <t>7557</t>
  </si>
  <si>
    <t>Max-Dauthendey-Grundschule Würzburg</t>
  </si>
  <si>
    <t>7557 - Max-Dauthendey-Grundschule Würzburg</t>
  </si>
  <si>
    <t>7558</t>
  </si>
  <si>
    <t>Mönchberg-Mittelschule Würzburg</t>
  </si>
  <si>
    <t>7558 - Mönchberg-Mittelschule Würzburg</t>
  </si>
  <si>
    <t>7559</t>
  </si>
  <si>
    <t>Josef-Grundschule Würzburg</t>
  </si>
  <si>
    <t>7559 - Josef-Grundschule Würzburg</t>
  </si>
  <si>
    <t>7560</t>
  </si>
  <si>
    <t>Schlossberg-Grundschule Nüdlingen</t>
  </si>
  <si>
    <t>7560 - Schlossberg-Grundschule Nüdlingen</t>
  </si>
  <si>
    <t>7561</t>
  </si>
  <si>
    <t>Pestalozzi-Mittelschule Würzburg</t>
  </si>
  <si>
    <t>7561 - Pestalozzi-Mittelschule Würzburg</t>
  </si>
  <si>
    <t>7566</t>
  </si>
  <si>
    <t>Steinbachtal-Burkarder-Grundschule Würzburg</t>
  </si>
  <si>
    <t>7566 - Steinbachtal-Burkarder-Grundschule Würzburg</t>
  </si>
  <si>
    <t>7567</t>
  </si>
  <si>
    <t>Walther-Grundschule Würzburg</t>
  </si>
  <si>
    <t>7567 - Walther-Grundschule Würzburg</t>
  </si>
  <si>
    <t>7570</t>
  </si>
  <si>
    <t>7570 - Paul-Gerhardt-Volksschule Kahl a.Main (Grundschule) Evang. Bekenntnisschule</t>
  </si>
  <si>
    <t>7571</t>
  </si>
  <si>
    <t>Mittelschule Würzburg-Zellerau</t>
  </si>
  <si>
    <t>7571 - Mittelschule Würzburg-Zellerau</t>
  </si>
  <si>
    <t>7572</t>
  </si>
  <si>
    <t>Grundschule Würzburg-Heuchelhof</t>
  </si>
  <si>
    <t>7572 - Grundschule Würzburg-Heuchelhof</t>
  </si>
  <si>
    <t>7573</t>
  </si>
  <si>
    <t>Mittelschule Würzburg-Heuchelhof</t>
  </si>
  <si>
    <t>7573 - Mittelschule Würzburg-Heuchelhof</t>
  </si>
  <si>
    <t>7574</t>
  </si>
  <si>
    <t>Gustav-Walle-Mittelschule Würzburg</t>
  </si>
  <si>
    <t>7574 - Gustav-Walle-Mittelschule Würzburg</t>
  </si>
  <si>
    <t>7575</t>
  </si>
  <si>
    <t>Nikolaus-Fey-Grundschule Wiesentheid</t>
  </si>
  <si>
    <t>7575 - Nikolaus-Fey-Grundschule Wiesentheid</t>
  </si>
  <si>
    <t>7576</t>
  </si>
  <si>
    <t>Grundschule Buchbrunn</t>
  </si>
  <si>
    <t>7576 - Grundschule Buchbrunn</t>
  </si>
  <si>
    <t>7577</t>
  </si>
  <si>
    <t>Dr.-K.H.-Spielmann-Grundschule Iphofen</t>
  </si>
  <si>
    <t>7577 - Dr.-K.H.-Spielmann-Grundschule Iphofen</t>
  </si>
  <si>
    <t>7578</t>
  </si>
  <si>
    <t>Dreiberg-Schule Knetzgau - Grundschule</t>
  </si>
  <si>
    <t>7578 - Dreiberg-Schule Knetzgau - Grundschule</t>
  </si>
  <si>
    <t>7579</t>
  </si>
  <si>
    <t>7579 - Priv. Montessori-Volksschule (Grund- u. Hauptsch.) der Montessori Fördergemeinschaft Zell a.Main</t>
  </si>
  <si>
    <t>7580</t>
  </si>
  <si>
    <t>Johann-Peter-Wagner-Grundschule Theres</t>
  </si>
  <si>
    <t>7580 - Johann-Peter-Wagner-Grundschule Theres</t>
  </si>
  <si>
    <t>7581</t>
  </si>
  <si>
    <t>Friedrich-Rückert-Grundschule Stadtlauringen</t>
  </si>
  <si>
    <t>7581 - Friedrich-Rückert-Grundschule Stadtlauringen</t>
  </si>
  <si>
    <t>7582</t>
  </si>
  <si>
    <t>Grundschule Bürgstadt</t>
  </si>
  <si>
    <t>7582 - Grundschule Bürgstadt</t>
  </si>
  <si>
    <t>7583</t>
  </si>
  <si>
    <t>Grundschule Faulbach</t>
  </si>
  <si>
    <t>7583 - Grundschule Faulbach</t>
  </si>
  <si>
    <t>7584</t>
  </si>
  <si>
    <t>Josef-Anton-Rohe-Grundschule Kleinwallstadt</t>
  </si>
  <si>
    <t>7584 - Josef-Anton-Rohe-Grundschule Kleinwallstadt</t>
  </si>
  <si>
    <t>7585</t>
  </si>
  <si>
    <t>Grundschule Leidersbach</t>
  </si>
  <si>
    <t>7585 - Grundschule Leidersbach</t>
  </si>
  <si>
    <t>7586</t>
  </si>
  <si>
    <t>Herigoyen-Grundschule Sulzbach</t>
  </si>
  <si>
    <t>7586 - Herigoyen-Grundschule Sulzbach</t>
  </si>
  <si>
    <t>7587</t>
  </si>
  <si>
    <t>Valentin-Pfeifer-Grundschule Eschau</t>
  </si>
  <si>
    <t>7587 - Valentin-Pfeifer-Grundschule Eschau</t>
  </si>
  <si>
    <t>7588</t>
  </si>
  <si>
    <t>Kardinal-Döpfner-Grundschule Großwallstadt</t>
  </si>
  <si>
    <t>7588 - Kardinal-Döpfner-Grundschule Großwallstadt</t>
  </si>
  <si>
    <t>7589</t>
  </si>
  <si>
    <t>7589 - Priv. Volksschule "Lern' mit mir im Universellen Leben" - Mittelschule - Esselbach</t>
  </si>
  <si>
    <t>7590</t>
  </si>
  <si>
    <t>Johannes-Obernburger-Grundschule Obernburg a.Main</t>
  </si>
  <si>
    <t>7590 - Johannes-Obernburger-Grundschule Obernburg a.Main</t>
  </si>
  <si>
    <t>7591</t>
  </si>
  <si>
    <t>Dr.-Konrad-Wiegand-Grundschule Klingenberg a.Main</t>
  </si>
  <si>
    <t>7591 - Dr.-Konrad-Wiegand-Grundschule Klingenberg a.Main</t>
  </si>
  <si>
    <t>7592</t>
  </si>
  <si>
    <t>7592 - Private Kath. Volksschule der Diözese Würzburg im Elisabethenheim in Würzburg</t>
  </si>
  <si>
    <t>7593</t>
  </si>
  <si>
    <t>7593 - Vinzentinum, Private Katholische Mittelschule mit Tagesheim der Diözese Würzburg</t>
  </si>
  <si>
    <t>7594</t>
  </si>
  <si>
    <t>Erich-Kästner-Grundschule Alzenau</t>
  </si>
  <si>
    <t>7594 - Erich-Kästner-Grundschule Alzenau</t>
  </si>
  <si>
    <t>7595</t>
  </si>
  <si>
    <t>Grundschule Wörth a.Main</t>
  </si>
  <si>
    <t>7595 - Grundschule Wörth a.Main</t>
  </si>
  <si>
    <t>7596</t>
  </si>
  <si>
    <t>Grundschule Karlstein a.Main</t>
  </si>
  <si>
    <t>7596 - Grundschule Karlstein a.Main</t>
  </si>
  <si>
    <t>7597</t>
  </si>
  <si>
    <t>Erich-Kästner-Grundschule Aschaffenburg-Gailbach</t>
  </si>
  <si>
    <t>7597 - Erich-Kästner-Grundschule Aschaffenburg-Gailbach</t>
  </si>
  <si>
    <t>7598</t>
  </si>
  <si>
    <t>Grundschule Krombach-Geiselbach</t>
  </si>
  <si>
    <t>7598 - Grundschule Krombach-Geiselbach</t>
  </si>
  <si>
    <t>7600</t>
  </si>
  <si>
    <t>Grundschule Goldbach</t>
  </si>
  <si>
    <t>7600 - Grundschule Goldbach</t>
  </si>
  <si>
    <t>7601</t>
  </si>
  <si>
    <t>Mittelschule Goldbach</t>
  </si>
  <si>
    <t>7601 - Mittelschule Goldbach</t>
  </si>
  <si>
    <t>7602</t>
  </si>
  <si>
    <t>Grundschule Großostheim</t>
  </si>
  <si>
    <t>7602 - Grundschule Großostheim</t>
  </si>
  <si>
    <t>7603</t>
  </si>
  <si>
    <t>Mittelschule Großostheim</t>
  </si>
  <si>
    <t>7603 - Mittelschule Großostheim</t>
  </si>
  <si>
    <t>7605</t>
  </si>
  <si>
    <t>Mittelschule Haibach</t>
  </si>
  <si>
    <t>7605 - Mittelschule Haibach</t>
  </si>
  <si>
    <t>7606</t>
  </si>
  <si>
    <t>Grundschule Haibach</t>
  </si>
  <si>
    <t>7606 - Grundschule Haibach</t>
  </si>
  <si>
    <t>7607</t>
  </si>
  <si>
    <t>Grundschule Heigenbrücken</t>
  </si>
  <si>
    <t>7607 - Grundschule Heigenbrücken</t>
  </si>
  <si>
    <t>7608</t>
  </si>
  <si>
    <t>Mittelschule Elsavatal-Heimbuchenthal</t>
  </si>
  <si>
    <t>7608 - Mittelschule Elsavatal-Heimbuchenthal</t>
  </si>
  <si>
    <t>7609</t>
  </si>
  <si>
    <t>Grundschule Alzenau-Hörstein</t>
  </si>
  <si>
    <t>7609 - Grundschule Alzenau-Hörstein</t>
  </si>
  <si>
    <t>7610</t>
  </si>
  <si>
    <t>Astrid-Lindgren-Grundschule Hösbach</t>
  </si>
  <si>
    <t>7610 - Astrid-Lindgren-Grundschule Hösbach</t>
  </si>
  <si>
    <t>7611</t>
  </si>
  <si>
    <t>Mittelschule Hösbach</t>
  </si>
  <si>
    <t>7611 - Mittelschule Hösbach</t>
  </si>
  <si>
    <t>7612</t>
  </si>
  <si>
    <t>Mühlberg-Grundschule Johannesberg</t>
  </si>
  <si>
    <t>7612 - Mühlberg-Grundschule Johannesberg</t>
  </si>
  <si>
    <t>7613</t>
  </si>
  <si>
    <t>Kaldaha-Grundschule Kahl a.Main</t>
  </si>
  <si>
    <t>7613 - Kaldaha-Grundschule Kahl a.Main</t>
  </si>
  <si>
    <t>7615</t>
  </si>
  <si>
    <t>Grundschule Großheubach</t>
  </si>
  <si>
    <t>7615 - Grundschule Großheubach</t>
  </si>
  <si>
    <t>7617</t>
  </si>
  <si>
    <t>Mittelschule Laufach</t>
  </si>
  <si>
    <t>7617 - Mittelschule Laufach</t>
  </si>
  <si>
    <t>7618</t>
  </si>
  <si>
    <t>Ascapha-Mittelschule Mainaschaff</t>
  </si>
  <si>
    <t>7618 - Ascapha-Mittelschule Mainaschaff</t>
  </si>
  <si>
    <t>7619</t>
  </si>
  <si>
    <t>Grundschule Mespelbrunn</t>
  </si>
  <si>
    <t>7619 - Grundschule Mespelbrunn</t>
  </si>
  <si>
    <t>7620</t>
  </si>
  <si>
    <t>Schule am Weinberg, Grundschule Alzenau-Michelbach</t>
  </si>
  <si>
    <t>7620 - Schule am Weinberg, Grundschule Alzenau-Michelbach</t>
  </si>
  <si>
    <t>7621</t>
  </si>
  <si>
    <t>Ivo-Zeiger-Grundschule Mömbris</t>
  </si>
  <si>
    <t>7621 - Ivo-Zeiger-Grundschule Mömbris</t>
  </si>
  <si>
    <t>7622</t>
  </si>
  <si>
    <t>Mittelschule Mömbris am Glasberg</t>
  </si>
  <si>
    <t>7622 - Mittelschule Mömbris am Glasberg</t>
  </si>
  <si>
    <t>7623</t>
  </si>
  <si>
    <t>Grundschule Mömbris-Gunzenbach</t>
  </si>
  <si>
    <t>7623 - Grundschule Mömbris-Gunzenbach</t>
  </si>
  <si>
    <t>7625</t>
  </si>
  <si>
    <t>Grundschule Bessenbach</t>
  </si>
  <si>
    <t>7625 - Grundschule Bessenbach</t>
  </si>
  <si>
    <t>7627</t>
  </si>
  <si>
    <t>Grundschule Großostheim-Pflaumheim</t>
  </si>
  <si>
    <t>7627 - Grundschule Großostheim-Pflaumheim</t>
  </si>
  <si>
    <t>7628</t>
  </si>
  <si>
    <t>Grundschule Rothenbuch</t>
  </si>
  <si>
    <t>7628 - Grundschule Rothenbuch</t>
  </si>
  <si>
    <t>7629</t>
  </si>
  <si>
    <t>Grundschule am Klosterberg Hösbach-Rottenberg</t>
  </si>
  <si>
    <t>7629 - Grundschule am Klosterberg Hösbach-Rottenberg</t>
  </si>
  <si>
    <t>7630</t>
  </si>
  <si>
    <t>Grundschule Sailauf</t>
  </si>
  <si>
    <t>7630 - Grundschule Sailauf</t>
  </si>
  <si>
    <t>7632</t>
  </si>
  <si>
    <t>Grundschule Schöllkrippen</t>
  </si>
  <si>
    <t>7632 - Grundschule Schöllkrippen</t>
  </si>
  <si>
    <t>7633</t>
  </si>
  <si>
    <t>Grundschule Sommerkahl</t>
  </si>
  <si>
    <t>7633 - Grundschule Sommerkahl</t>
  </si>
  <si>
    <t>7634</t>
  </si>
  <si>
    <t>Grundschule Stockstadt a.Main</t>
  </si>
  <si>
    <t>7634 - Grundschule Stockstadt a.Main</t>
  </si>
  <si>
    <t>7635</t>
  </si>
  <si>
    <t>Mittelschule Stockstadt a.Main</t>
  </si>
  <si>
    <t>7635 - Mittelschule Stockstadt a.Main</t>
  </si>
  <si>
    <t>7636</t>
  </si>
  <si>
    <t>Mittelschule Waldaschaff</t>
  </si>
  <si>
    <t>7636 - Mittelschule Waldaschaff</t>
  </si>
  <si>
    <t>7637</t>
  </si>
  <si>
    <t>Karl-Benz-Grundschule Weibersbrunn</t>
  </si>
  <si>
    <t>7637 - Karl-Benz-Grundschule Weibersbrunn</t>
  </si>
  <si>
    <t>7638</t>
  </si>
  <si>
    <t>7638 - Astrid-Lindgren-Grundschule Großostheim-Wenigumstadt</t>
  </si>
  <si>
    <t>7639</t>
  </si>
  <si>
    <t>Grundschule Kleinheubach</t>
  </si>
  <si>
    <t>7639 - Grundschule Kleinheubach</t>
  </si>
  <si>
    <t>7640</t>
  </si>
  <si>
    <t>Grundschule Dammbach</t>
  </si>
  <si>
    <t>7640 - Grundschule Dammbach</t>
  </si>
  <si>
    <t>7641</t>
  </si>
  <si>
    <t>Grundschule Hösbach-Winzenhohl</t>
  </si>
  <si>
    <t>7641 - Grundschule Hösbach-Winzenhohl</t>
  </si>
  <si>
    <t>7642</t>
  </si>
  <si>
    <t>7642 - Wilhelm-Emmanuel-von-Ketteler- Grundschule Kleinostheim</t>
  </si>
  <si>
    <t>7643</t>
  </si>
  <si>
    <t>Karl-Amberg-Mittelschule Alzenau</t>
  </si>
  <si>
    <t>7643 - Karl-Amberg-Mittelschule Alzenau</t>
  </si>
  <si>
    <t>7644</t>
  </si>
  <si>
    <t>Mittelschule Schöllkrippen</t>
  </si>
  <si>
    <t>7644 - Mittelschule Schöllkrippen</t>
  </si>
  <si>
    <t>7645</t>
  </si>
  <si>
    <t>Sinngrund-Grundschule Burgsinn</t>
  </si>
  <si>
    <t>7645 - Sinngrund-Grundschule Burgsinn</t>
  </si>
  <si>
    <t>7646</t>
  </si>
  <si>
    <t>Mittelschule Bad Brückenau</t>
  </si>
  <si>
    <t>7646 - Mittelschule Bad Brückenau</t>
  </si>
  <si>
    <t>7647</t>
  </si>
  <si>
    <t>Mittelschule Bad Bocklet</t>
  </si>
  <si>
    <t>7647 - Mittelschule Bad Bocklet</t>
  </si>
  <si>
    <t>7648</t>
  </si>
  <si>
    <t>Grundschule Bad Brückenau</t>
  </si>
  <si>
    <t>7648 - Grundschule Bad Brückenau</t>
  </si>
  <si>
    <t>7649</t>
  </si>
  <si>
    <t>Sinnberg-Grundschule Bad Kissingen</t>
  </si>
  <si>
    <t>7649 - Sinnberg-Grundschule Bad Kissingen</t>
  </si>
  <si>
    <t>7650</t>
  </si>
  <si>
    <t>Anton-Kliegl-Mittelschule Bad Kissingen</t>
  </si>
  <si>
    <t>7650 - Anton-Kliegl-Mittelschule Bad Kissingen</t>
  </si>
  <si>
    <t>7651</t>
  </si>
  <si>
    <t>Henneberg-Grundschule Bad Kissingen-Garitz</t>
  </si>
  <si>
    <t>7651 - Henneberg-Grundschule Bad Kissingen-Garitz</t>
  </si>
  <si>
    <t>7652</t>
  </si>
  <si>
    <t>Spessart-Grundschule Bischbrunn</t>
  </si>
  <si>
    <t>7652 - Spessart-Grundschule Bischbrunn</t>
  </si>
  <si>
    <t>7653</t>
  </si>
  <si>
    <t>Kreuzberg-Grundschule Bischofsheim i.d.Rhön</t>
  </si>
  <si>
    <t>7653 - Kreuzberg-Grundschule Bischofsheim i.d.Rhön</t>
  </si>
  <si>
    <t>7654</t>
  </si>
  <si>
    <t>Grundschule Burglauer</t>
  </si>
  <si>
    <t>7654 - Grundschule Burglauer</t>
  </si>
  <si>
    <t>7655</t>
  </si>
  <si>
    <t>Mittelschule Burkardroth</t>
  </si>
  <si>
    <t>7655 - Mittelschule Burkardroth</t>
  </si>
  <si>
    <t>7657</t>
  </si>
  <si>
    <t>Grundschule Wartmannsroth</t>
  </si>
  <si>
    <t>7657 - Grundschule Wartmannsroth</t>
  </si>
  <si>
    <t>7660</t>
  </si>
  <si>
    <t>Edmund-Grom-Grundschule Hohenroth</t>
  </si>
  <si>
    <t>7660 - Edmund-Grom-Grundschule Hohenroth</t>
  </si>
  <si>
    <t>7661</t>
  </si>
  <si>
    <t>7661 - Priv. Volksschule Esselbach (Grundschule) Lern' mit mir im Universellen Leben</t>
  </si>
  <si>
    <t>7662</t>
  </si>
  <si>
    <t>Grundschule am Mönchsturm Hammelburg</t>
  </si>
  <si>
    <t>7662 - Grundschule am Mönchsturm Hammelburg</t>
  </si>
  <si>
    <t>7663</t>
  </si>
  <si>
    <t>Mittelschule Hammelburg</t>
  </si>
  <si>
    <t>7663 - Mittelschule Hammelburg</t>
  </si>
  <si>
    <t>7665</t>
  </si>
  <si>
    <t>7665 - Johannes-Petri-Mittelschule Elfershausen-Langendorf</t>
  </si>
  <si>
    <t>7666</t>
  </si>
  <si>
    <t>Mittelschule Maßbach</t>
  </si>
  <si>
    <t>7666 - Mittelschule Maßbach</t>
  </si>
  <si>
    <t>7667</t>
  </si>
  <si>
    <t>Grundschule Maßbach-Poppenlauer</t>
  </si>
  <si>
    <t>7667 - Grundschule Maßbach-Poppenlauer</t>
  </si>
  <si>
    <t>7668</t>
  </si>
  <si>
    <t>7668 - Private Montessori-Volksschule (Grundschule) des Montessori-Fördervereins Schweinfurt e.V.</t>
  </si>
  <si>
    <t>7669</t>
  </si>
  <si>
    <t>Grundschule Motten</t>
  </si>
  <si>
    <t>7669 - Grundschule Motten</t>
  </si>
  <si>
    <t>7670</t>
  </si>
  <si>
    <t>Freiherr-von-Lutz-Grundschule Münnerstadt</t>
  </si>
  <si>
    <t>7670 - Freiherr-von-Lutz-Grundschule Münnerstadt</t>
  </si>
  <si>
    <t>7671</t>
  </si>
  <si>
    <t>Freiherr-von-Lutz-Mittelschule Münnerstadt</t>
  </si>
  <si>
    <t>7671 - Freiherr-von-Lutz-Mittelschule Münnerstadt</t>
  </si>
  <si>
    <t>7674</t>
  </si>
  <si>
    <t>Grundschule Oberleichtersbach</t>
  </si>
  <si>
    <t>7674 - Grundschule Oberleichtersbach</t>
  </si>
  <si>
    <t>7675</t>
  </si>
  <si>
    <t>Mittelschule Thulbatal Oberthulba</t>
  </si>
  <si>
    <t>7675 - Mittelschule Thulbatal Oberthulba</t>
  </si>
  <si>
    <t>7676</t>
  </si>
  <si>
    <t>Mittelschule Oerlenbach</t>
  </si>
  <si>
    <t>7676 - Mittelschule Oerlenbach</t>
  </si>
  <si>
    <t>7677</t>
  </si>
  <si>
    <t>Grundschule Burkardroth</t>
  </si>
  <si>
    <t>7677 - Grundschule Burkardroth</t>
  </si>
  <si>
    <t>7679</t>
  </si>
  <si>
    <t>Grundschule Riedenberg</t>
  </si>
  <si>
    <t>7679 - Grundschule Riedenberg</t>
  </si>
  <si>
    <t>7681</t>
  </si>
  <si>
    <t>Grabfeld-Grundschule Bad Königshofen</t>
  </si>
  <si>
    <t>7681 - Grabfeld-Grundschule Bad Königshofen</t>
  </si>
  <si>
    <t>7684</t>
  </si>
  <si>
    <t>Grundschule Zeitlofs</t>
  </si>
  <si>
    <t>7684 - Grundschule Zeitlofs</t>
  </si>
  <si>
    <t>7685</t>
  </si>
  <si>
    <t>Sinntalschule Wildflecken - Mittelschule</t>
  </si>
  <si>
    <t>7685 - Sinntalschule Wildflecken - Mittelschule</t>
  </si>
  <si>
    <t>7686</t>
  </si>
  <si>
    <t>7686 - Paul-Gerhardt-Mittelschule Kahl a.Main, Evang. Bekenntnisschule</t>
  </si>
  <si>
    <t>7687</t>
  </si>
  <si>
    <t>Grundschule Dittelbrunn Am Sonnenteller</t>
  </si>
  <si>
    <t>7687 - Grundschule Dittelbrunn Am Sonnenteller</t>
  </si>
  <si>
    <t>7688</t>
  </si>
  <si>
    <t>Hugo-von-Trimberg-Grundschule Niederwerrn</t>
  </si>
  <si>
    <t>7688 - Hugo-von-Trimberg-Grundschule Niederwerrn</t>
  </si>
  <si>
    <t>7689</t>
  </si>
  <si>
    <t>Grundschule Oberes Werntal Poppenhausen</t>
  </si>
  <si>
    <t>7689 - Grundschule Oberes Werntal Poppenhausen</t>
  </si>
  <si>
    <t>7690</t>
  </si>
  <si>
    <t>Grundschule Oerlenbach</t>
  </si>
  <si>
    <t>7690 - Grundschule Oerlenbach</t>
  </si>
  <si>
    <t>7691</t>
  </si>
  <si>
    <t>Grundschule Milzgrund in Aubstadt</t>
  </si>
  <si>
    <t>7691 - Grundschule Milzgrund in Aubstadt</t>
  </si>
  <si>
    <t>7692</t>
  </si>
  <si>
    <t>7692 - Karl-Ludwig-von-Guttenberg- Grundschule Bad Neustadt a.d.Saale</t>
  </si>
  <si>
    <t>7693</t>
  </si>
  <si>
    <t>Mittelschule Bad Neustadt a.d.Saale</t>
  </si>
  <si>
    <t>7693 - Mittelschule Bad Neustadt a.d.Saale</t>
  </si>
  <si>
    <t>7694</t>
  </si>
  <si>
    <t>Grundschule Bad Neustadt a.d.Saale-Herschfeld</t>
  </si>
  <si>
    <t>7694 - Grundschule Bad Neustadt a.d.Saale-Herschfeld</t>
  </si>
  <si>
    <t>7695</t>
  </si>
  <si>
    <t>Grundschule Besengau-Bastheim</t>
  </si>
  <si>
    <t>7695 - Grundschule Besengau-Bastheim</t>
  </si>
  <si>
    <t>7696</t>
  </si>
  <si>
    <t>Kreuzberg-Mittelschule Bischofsheim i.d.Rhön</t>
  </si>
  <si>
    <t>7696 - Kreuzberg-Mittelschule Bischofsheim i.d.Rhön</t>
  </si>
  <si>
    <t>7697</t>
  </si>
  <si>
    <t>Grundschule Bad Neustadt a.d.Saale-Brendlorenzen</t>
  </si>
  <si>
    <t>7697 - Grundschule Bad Neustadt a.d.Saale-Brendlorenzen</t>
  </si>
  <si>
    <t>7698</t>
  </si>
  <si>
    <t>Grundschule Fladungen</t>
  </si>
  <si>
    <t>7698 - Grundschule Fladungen</t>
  </si>
  <si>
    <t>7702</t>
  </si>
  <si>
    <t>Edmund-Grom-Mittelschule Hohenroth</t>
  </si>
  <si>
    <t>7702 - Edmund-Grom-Mittelschule Hohenroth</t>
  </si>
  <si>
    <t>7703</t>
  </si>
  <si>
    <t>Grundschule Hollstadt-Wollbach</t>
  </si>
  <si>
    <t>7703 - Grundschule Hollstadt-Wollbach</t>
  </si>
  <si>
    <t>7704</t>
  </si>
  <si>
    <t>Grabfeld-Mittelschule Bad Königshofen</t>
  </si>
  <si>
    <t>7704 - Grabfeld-Mittelschule Bad Königshofen</t>
  </si>
  <si>
    <t>7705</t>
  </si>
  <si>
    <t>Grundschule Bad Königshofen-Untereßfeld</t>
  </si>
  <si>
    <t>7705 - Grundschule Bad Königshofen-Untereßfeld</t>
  </si>
  <si>
    <t>7706</t>
  </si>
  <si>
    <t>Malbach-Grundschule Mellrichstadt</t>
  </si>
  <si>
    <t>7706 - Malbach-Grundschule Mellrichstadt</t>
  </si>
  <si>
    <t>7707</t>
  </si>
  <si>
    <t>Udo-Lindenberg-Mittelschule Mellrichstadt</t>
  </si>
  <si>
    <t>7707 - Udo-Lindenberg-Mittelschule Mellrichstadt</t>
  </si>
  <si>
    <t>7708</t>
  </si>
  <si>
    <t>Grundschule Nordheim v.d.Rhön</t>
  </si>
  <si>
    <t>7708 - Grundschule Nordheim v.d.Rhön</t>
  </si>
  <si>
    <t>7709</t>
  </si>
  <si>
    <t>Valentin-Rathgeber-Grundschule Oberelsbach</t>
  </si>
  <si>
    <t>7709 - Valentin-Rathgeber-Grundschule Oberelsbach</t>
  </si>
  <si>
    <t>7711</t>
  </si>
  <si>
    <t>Grundschule Ostheim v.d.Rhön</t>
  </si>
  <si>
    <t>7711 - Grundschule Ostheim v.d.Rhön</t>
  </si>
  <si>
    <t>7713</t>
  </si>
  <si>
    <t>Grundschule Saaletal in Saal a.d. Saale</t>
  </si>
  <si>
    <t>7713 - Grundschule Saaletal in Saal a.d. Saale</t>
  </si>
  <si>
    <t>7714</t>
  </si>
  <si>
    <t>Karl-Straub-Grundschule Salz</t>
  </si>
  <si>
    <t>7714 - Karl-Straub-Grundschule Salz</t>
  </si>
  <si>
    <t>7715</t>
  </si>
  <si>
    <t>Grundschule Sandberg</t>
  </si>
  <si>
    <t>7715 - Grundschule Sandberg</t>
  </si>
  <si>
    <t>7717</t>
  </si>
  <si>
    <t>7717 - Freie Aktive Landschule Blumenwiese Hendungen (Grund- und Hauptschule)</t>
  </si>
  <si>
    <t>7718</t>
  </si>
  <si>
    <t>7718 - Montessori-Volksschule Rhön-Saale (GS und HS) in Sandberg d. Montessori-Förderver. Rhön-Saale e.V.</t>
  </si>
  <si>
    <t>7719</t>
  </si>
  <si>
    <t>Eichendorffschule-Grundschule Gerbrunn</t>
  </si>
  <si>
    <t>7719 - Eichendorffschule-Grundschule Gerbrunn</t>
  </si>
  <si>
    <t>7721</t>
  </si>
  <si>
    <t>Grundschule Margetshöchheim</t>
  </si>
  <si>
    <t>7721 - Grundschule Margetshöchheim</t>
  </si>
  <si>
    <t>7722</t>
  </si>
  <si>
    <t>Grundschule Höchberg</t>
  </si>
  <si>
    <t>7722 - Grundschule Höchberg</t>
  </si>
  <si>
    <t>7723</t>
  </si>
  <si>
    <t>Grundschule Waldbüttelbrunn</t>
  </si>
  <si>
    <t>7723 - Grundschule Waldbüttelbrunn</t>
  </si>
  <si>
    <t>7724</t>
  </si>
  <si>
    <t>Rudolf-v.-Scherenberg Grundschule Dettelbach</t>
  </si>
  <si>
    <t>7724 - Rudolf-v.-Scherenberg Grundschule Dettelbach</t>
  </si>
  <si>
    <t>7725</t>
  </si>
  <si>
    <t>Grundschule Volkach</t>
  </si>
  <si>
    <t>7725 - Grundschule Volkach</t>
  </si>
  <si>
    <t>7726</t>
  </si>
  <si>
    <t>Grundschule Frammersbach</t>
  </si>
  <si>
    <t>7726 - Grundschule Frammersbach</t>
  </si>
  <si>
    <t>7727</t>
  </si>
  <si>
    <t>Grundschule Eußenheim</t>
  </si>
  <si>
    <t>7727 - Grundschule Eußenheim</t>
  </si>
  <si>
    <t>7728</t>
  </si>
  <si>
    <t>Grundschule Burgpreppach</t>
  </si>
  <si>
    <t>7728 - Grundschule Burgpreppach</t>
  </si>
  <si>
    <t>7729</t>
  </si>
  <si>
    <t>Grundschule Ebelsbach</t>
  </si>
  <si>
    <t>7729 - Grundschule Ebelsbach</t>
  </si>
  <si>
    <t>7730</t>
  </si>
  <si>
    <t>Mittelschule Ebern</t>
  </si>
  <si>
    <t>7730 - Mittelschule Ebern</t>
  </si>
  <si>
    <t>7731</t>
  </si>
  <si>
    <t>Grundschule Ebern</t>
  </si>
  <si>
    <t>7731 - Grundschule Ebern</t>
  </si>
  <si>
    <t>7732</t>
  </si>
  <si>
    <t>Johann-Baptist-Graser-Grundschule Eltmann</t>
  </si>
  <si>
    <t>7732 - Johann-Baptist-Graser-Grundschule Eltmann</t>
  </si>
  <si>
    <t>7733</t>
  </si>
  <si>
    <t>Grundschule Haßfurt</t>
  </si>
  <si>
    <t>7733 - Grundschule Haßfurt</t>
  </si>
  <si>
    <t>7734</t>
  </si>
  <si>
    <t>Albrecht-Dürer-Mittelschule Haßfurt</t>
  </si>
  <si>
    <t>7734 - Albrecht-Dürer-Mittelschule Haßfurt</t>
  </si>
  <si>
    <t>7735</t>
  </si>
  <si>
    <t>Grundschule Hofheim i.UFr.</t>
  </si>
  <si>
    <t>7735 - Grundschule Hofheim i.UFr.</t>
  </si>
  <si>
    <t>7736</t>
  </si>
  <si>
    <t>7736 - Private Volksschule (Grundschule) der Kissori Lernzentrum GmbH in Bad Kissingen</t>
  </si>
  <si>
    <t>7737</t>
  </si>
  <si>
    <t>Mönchberg-Grundschule Würzburg</t>
  </si>
  <si>
    <t>7737 - Mönchberg-Grundschule Würzburg</t>
  </si>
  <si>
    <t>7738</t>
  </si>
  <si>
    <t>Grundschule Kirchlauter</t>
  </si>
  <si>
    <t>7738 - Grundschule Kirchlauter</t>
  </si>
  <si>
    <t>7739</t>
  </si>
  <si>
    <t>Dreiberg-Schule Knetzgau - Mittelschule</t>
  </si>
  <si>
    <t>7739 - Dreiberg-Schule Knetzgau - Mittelschule</t>
  </si>
  <si>
    <t>7740</t>
  </si>
  <si>
    <t>Regiomontanus-Grundschule Königsberg i.Bay.</t>
  </si>
  <si>
    <t>7740 - Regiomontanus-Grundschule Königsberg i.Bay.</t>
  </si>
  <si>
    <t>7741</t>
  </si>
  <si>
    <t>Grundschule Maroldsweisach</t>
  </si>
  <si>
    <t>7741 - Grundschule Maroldsweisach</t>
  </si>
  <si>
    <t>7742</t>
  </si>
  <si>
    <t>7742 - Vinzentinum, Private Katholische Grundschule mit Tagesheim der Diözese Würzburg</t>
  </si>
  <si>
    <t>7743</t>
  </si>
  <si>
    <t>Johann-Peter-Wagner-Mittelschule Theres</t>
  </si>
  <si>
    <t>7743 - Johann-Peter-Wagner-Mittelschule Theres</t>
  </si>
  <si>
    <t>7746</t>
  </si>
  <si>
    <t>Grundschule Rauhenebrach</t>
  </si>
  <si>
    <t>7746 - Grundschule Rauhenebrach</t>
  </si>
  <si>
    <t>7750</t>
  </si>
  <si>
    <t>Grundschule Oberaurach</t>
  </si>
  <si>
    <t>7750 - Grundschule Oberaurach</t>
  </si>
  <si>
    <t>7751</t>
  </si>
  <si>
    <t>Grundschule Untermerzbach</t>
  </si>
  <si>
    <t>7751 - Grundschule Untermerzbach</t>
  </si>
  <si>
    <t>7754</t>
  </si>
  <si>
    <t>Grundschule Zeil a.Main/Sand a.Main</t>
  </si>
  <si>
    <t>7754 - Grundschule Zeil a.Main/Sand a.Main</t>
  </si>
  <si>
    <t>7755</t>
  </si>
  <si>
    <t>Georg-Göpfert-Mittelschule Eltmann</t>
  </si>
  <si>
    <t>7755 - Georg-Göpfert-Mittelschule Eltmann</t>
  </si>
  <si>
    <t>7756</t>
  </si>
  <si>
    <t>Mittelschule Hofheim i.UFr.</t>
  </si>
  <si>
    <t>7756 - Mittelschule Hofheim i.UFr.</t>
  </si>
  <si>
    <t>7757</t>
  </si>
  <si>
    <t>Mittelschule Zeil - Sand a.Main</t>
  </si>
  <si>
    <t>7757 - Mittelschule Zeil - Sand a.Main</t>
  </si>
  <si>
    <t>7758</t>
  </si>
  <si>
    <t>Mittelschule Maroldsweisach</t>
  </si>
  <si>
    <t>7758 - Mittelschule Maroldsweisach</t>
  </si>
  <si>
    <t>7760</t>
  </si>
  <si>
    <t>Albert-Schweitzer-Grundschule Albertshofen</t>
  </si>
  <si>
    <t>7760 - Albert-Schweitzer-Grundschule Albertshofen</t>
  </si>
  <si>
    <t>7763</t>
  </si>
  <si>
    <t>Drei-Franken-Grundschule Geiselwind</t>
  </si>
  <si>
    <t>7763 - Drei-Franken-Grundschule Geiselwind</t>
  </si>
  <si>
    <t>7764</t>
  </si>
  <si>
    <t>Grundschule Sulzfeld</t>
  </si>
  <si>
    <t>7764 - Grundschule Sulzfeld</t>
  </si>
  <si>
    <t>7765</t>
  </si>
  <si>
    <t>Dr.-K.H.-Spielmann-Mittelschule Iphofen</t>
  </si>
  <si>
    <t>7765 - Dr.-K.H.-Spielmann-Mittelschule Iphofen</t>
  </si>
  <si>
    <t>7766</t>
  </si>
  <si>
    <t>D.-Paul-Eber-Mittelschule Kitzingen</t>
  </si>
  <si>
    <t>7766 - D.-Paul-Eber-Mittelschule Kitzingen</t>
  </si>
  <si>
    <t>7767</t>
  </si>
  <si>
    <t>St.-Hedwig-Grundschule Kitzingen</t>
  </si>
  <si>
    <t>7767 - St.-Hedwig-Grundschule Kitzingen</t>
  </si>
  <si>
    <t>7769</t>
  </si>
  <si>
    <t>Grundschule Kitzingen-Siedlung</t>
  </si>
  <si>
    <t>7769 - Grundschule Kitzingen-Siedlung</t>
  </si>
  <si>
    <t>7771</t>
  </si>
  <si>
    <t>Mittelschule Kitzingen-Siedlung</t>
  </si>
  <si>
    <t>7771 - Mittelschule Kitzingen-Siedlung</t>
  </si>
  <si>
    <t>7772</t>
  </si>
  <si>
    <t>Grundschule Kleinlangheim</t>
  </si>
  <si>
    <t>7772 - Grundschule Kleinlangheim</t>
  </si>
  <si>
    <t>7773</t>
  </si>
  <si>
    <t>Grundschule Mainbernheim</t>
  </si>
  <si>
    <t>7773 - Grundschule Mainbernheim</t>
  </si>
  <si>
    <t>7774</t>
  </si>
  <si>
    <t>Mittelschule Buchbrunn</t>
  </si>
  <si>
    <t>7774 - Mittelschule Buchbrunn</t>
  </si>
  <si>
    <t>7775</t>
  </si>
  <si>
    <t>Grundschule Marktbreit</t>
  </si>
  <si>
    <t>7775 - Grundschule Marktbreit</t>
  </si>
  <si>
    <t>7776</t>
  </si>
  <si>
    <t>Mittelschule Marktbreit</t>
  </si>
  <si>
    <t>7776 - Mittelschule Marktbreit</t>
  </si>
  <si>
    <t>7777</t>
  </si>
  <si>
    <t>Grundschule Hellmitzheimer Bucht Markt Einersheim</t>
  </si>
  <si>
    <t>7777 - Grundschule Hellmitzheimer Bucht Markt Einersheim</t>
  </si>
  <si>
    <t>7779</t>
  </si>
  <si>
    <t>Grundschule Martinsheim</t>
  </si>
  <si>
    <t>7779 - Grundschule Martinsheim</t>
  </si>
  <si>
    <t>7780</t>
  </si>
  <si>
    <t>Grundschule Schwarzacher Becken Schwarzach a.Main</t>
  </si>
  <si>
    <t>7780 - Grundschule Schwarzacher Becken Schwarzach a.Main</t>
  </si>
  <si>
    <t>7782</t>
  </si>
  <si>
    <t>Grundschule Prichsenstadt</t>
  </si>
  <si>
    <t>7782 - Grundschule Prichsenstadt</t>
  </si>
  <si>
    <t>7783</t>
  </si>
  <si>
    <t>Grundschule Sommerach</t>
  </si>
  <si>
    <t>7783 - Grundschule Sommerach</t>
  </si>
  <si>
    <t>7785</t>
  </si>
  <si>
    <t>Mittelschule Volkach</t>
  </si>
  <si>
    <t>7785 - Mittelschule Volkach</t>
  </si>
  <si>
    <t>7786</t>
  </si>
  <si>
    <t>Grundschule Willanzheim</t>
  </si>
  <si>
    <t>7786 - Grundschule Willanzheim</t>
  </si>
  <si>
    <t>7787</t>
  </si>
  <si>
    <t>Nikolaus-Fey-Mittelschule Wiesentheid</t>
  </si>
  <si>
    <t>7787 - Nikolaus-Fey-Mittelschule Wiesentheid</t>
  </si>
  <si>
    <t>7789</t>
  </si>
  <si>
    <t>Anne-Frank-Grundschule Großostheim-Ringheim</t>
  </si>
  <si>
    <t>7789 - Anne-Frank-Grundschule Großostheim-Ringheim</t>
  </si>
  <si>
    <t>7794</t>
  </si>
  <si>
    <t>Wolfram-von-Eschenbach-Grundschule Amorbach</t>
  </si>
  <si>
    <t>7794 - Wolfram-von-Eschenbach-Grundschule Amorbach</t>
  </si>
  <si>
    <t>7795</t>
  </si>
  <si>
    <t>Parzival-Mittelschule Amorbach</t>
  </si>
  <si>
    <t>7795 - Parzival-Mittelschule Amorbach</t>
  </si>
  <si>
    <t>7796</t>
  </si>
  <si>
    <t>Mittelschule Bürgstadt</t>
  </si>
  <si>
    <t>7796 - Mittelschule Bürgstadt</t>
  </si>
  <si>
    <t>7797</t>
  </si>
  <si>
    <t>Grundschule Collenberg</t>
  </si>
  <si>
    <t>7797 - Grundschule Collenberg</t>
  </si>
  <si>
    <t>7798</t>
  </si>
  <si>
    <t>Grundschule Dorfprozelten/Stadtprozelten</t>
  </si>
  <si>
    <t>7798 - Grundschule Dorfprozelten/Stadtprozelten</t>
  </si>
  <si>
    <t>7799</t>
  </si>
  <si>
    <t>Erftal-Grundschule Eichenbühl</t>
  </si>
  <si>
    <t>7799 - Erftal-Grundschule Eichenbühl</t>
  </si>
  <si>
    <t>7801</t>
  </si>
  <si>
    <t>Mozart-Grundschule Elsenfeld</t>
  </si>
  <si>
    <t>7801 - Mozart-Grundschule Elsenfeld</t>
  </si>
  <si>
    <t>7802</t>
  </si>
  <si>
    <t>Georg-Keimel-Mittelschule Elsenfeld</t>
  </si>
  <si>
    <t>7802 - Georg-Keimel-Mittelschule Elsenfeld</t>
  </si>
  <si>
    <t>7803</t>
  </si>
  <si>
    <t>Barbarossa-Mittelschule Erlenbach a.Main</t>
  </si>
  <si>
    <t>7803 - Barbarossa-Mittelschule Erlenbach a.Main</t>
  </si>
  <si>
    <t>7804</t>
  </si>
  <si>
    <t>7804 - Dr.-Ernst-Hellmut-Vits-Grundschule Erlenbach a.Main</t>
  </si>
  <si>
    <t>7805</t>
  </si>
  <si>
    <t>Valentin-Pfeifer-Mittelschule Eschau</t>
  </si>
  <si>
    <t>7805 - Valentin-Pfeifer-Mittelschule Eschau</t>
  </si>
  <si>
    <t>7806</t>
  </si>
  <si>
    <t>Mittelschule Faulbach</t>
  </si>
  <si>
    <t>7806 - Mittelschule Faulbach</t>
  </si>
  <si>
    <t>7807</t>
  </si>
  <si>
    <t>Mittelschule Großheubach</t>
  </si>
  <si>
    <t>7807 - Mittelschule Großheubach</t>
  </si>
  <si>
    <t>7808</t>
  </si>
  <si>
    <t>7808 - Kardinal-Döpfner-Mittelschule Großwallstadt-Niedernberg</t>
  </si>
  <si>
    <t>7810</t>
  </si>
  <si>
    <t>Grundschule Kirchzell</t>
  </si>
  <si>
    <t>7810 - Grundschule Kirchzell</t>
  </si>
  <si>
    <t>7811</t>
  </si>
  <si>
    <t>Mittelschule Kleinheubach</t>
  </si>
  <si>
    <t>7811 - Mittelschule Kleinheubach</t>
  </si>
  <si>
    <t>7812</t>
  </si>
  <si>
    <t>Josef-Anton-Rohe-Mittelschule Kleinwallstadt</t>
  </si>
  <si>
    <t>7812 - Josef-Anton-Rohe-Mittelschule Kleinwallstadt</t>
  </si>
  <si>
    <t>7814</t>
  </si>
  <si>
    <t>Mittelschule Leidersbach</t>
  </si>
  <si>
    <t>7814 - Mittelschule Leidersbach</t>
  </si>
  <si>
    <t>7815</t>
  </si>
  <si>
    <t>Grundschule Miltenberg</t>
  </si>
  <si>
    <t>7815 - Grundschule Miltenberg</t>
  </si>
  <si>
    <t>7816</t>
  </si>
  <si>
    <t>Mittelschule Miltenberg</t>
  </si>
  <si>
    <t>7816 - Mittelschule Miltenberg</t>
  </si>
  <si>
    <t>7817</t>
  </si>
  <si>
    <t>Hans-Memling-Grundschule Mömlingen</t>
  </si>
  <si>
    <t>7817 - Hans-Memling-Grundschule Mömlingen</t>
  </si>
  <si>
    <t>7818</t>
  </si>
  <si>
    <t>Grundschule Mönchberg</t>
  </si>
  <si>
    <t>7818 - Grundschule Mönchberg</t>
  </si>
  <si>
    <t>7820</t>
  </si>
  <si>
    <t>Grundschule Niedernberg</t>
  </si>
  <si>
    <t>7820 - Grundschule Niedernberg</t>
  </si>
  <si>
    <t>7821</t>
  </si>
  <si>
    <t>Johannes-Obernburger-Mittelschule Obernburg a.Main</t>
  </si>
  <si>
    <t>7821 - Johannes-Obernburger-Mittelschule Obernburg a.Main</t>
  </si>
  <si>
    <t>7823</t>
  </si>
  <si>
    <t>Herigoyen-Mittelschule Sulzbach</t>
  </si>
  <si>
    <t>7823 - Herigoyen-Mittelschule Sulzbach</t>
  </si>
  <si>
    <t>7824</t>
  </si>
  <si>
    <t>Dr.-Konrad-Wiegand-Mittelschule Klingenberg a.Main</t>
  </si>
  <si>
    <t>7824 - Dr.-Konrad-Wiegand-Mittelschule Klingenberg a.Main</t>
  </si>
  <si>
    <t>7825</t>
  </si>
  <si>
    <t>Gotthard-Grundschule Weilbach</t>
  </si>
  <si>
    <t>7825 - Gotthard-Grundschule Weilbach</t>
  </si>
  <si>
    <t>7826</t>
  </si>
  <si>
    <t>Mittelschule Wörth a.Main</t>
  </si>
  <si>
    <t>7826 - Mittelschule Wörth a.Main</t>
  </si>
  <si>
    <t>7832</t>
  </si>
  <si>
    <t>Grundschule Arnstein</t>
  </si>
  <si>
    <t>7832 - Grundschule Arnstein</t>
  </si>
  <si>
    <t>7833</t>
  </si>
  <si>
    <t>Max-Balles-Mittelschule Arnstein</t>
  </si>
  <si>
    <t>7833 - Max-Balles-Mittelschule Arnstein</t>
  </si>
  <si>
    <t>7834</t>
  </si>
  <si>
    <t>Grundschule Aura i.Sinngrund</t>
  </si>
  <si>
    <t>7834 - Grundschule Aura i.Sinngrund</t>
  </si>
  <si>
    <t>7835</t>
  </si>
  <si>
    <t>Sinngrund-Mittelschule Burgsinn</t>
  </si>
  <si>
    <t>7835 - Sinngrund-Mittelschule Burgsinn</t>
  </si>
  <si>
    <t>7836</t>
  </si>
  <si>
    <t>Grundschule Erlenbach b.Marktheidenfeld</t>
  </si>
  <si>
    <t>7836 - Grundschule Erlenbach b.Marktheidenfeld</t>
  </si>
  <si>
    <t>7837</t>
  </si>
  <si>
    <t>Mittelschule Eußenheim</t>
  </si>
  <si>
    <t>7837 - Mittelschule Eußenheim</t>
  </si>
  <si>
    <t>7838</t>
  </si>
  <si>
    <t>Mittelschule Frammersbach</t>
  </si>
  <si>
    <t>7838 - Mittelschule Frammersbach</t>
  </si>
  <si>
    <t>7840</t>
  </si>
  <si>
    <t>Grundschule Gemünden a.Main</t>
  </si>
  <si>
    <t>7840 - Grundschule Gemünden a.Main</t>
  </si>
  <si>
    <t>7842</t>
  </si>
  <si>
    <t>Grundschule Gössenheim</t>
  </si>
  <si>
    <t>7842 - Grundschule Gössenheim</t>
  </si>
  <si>
    <t>7843</t>
  </si>
  <si>
    <t>Grundschule Gräfendorf</t>
  </si>
  <si>
    <t>7843 - Grundschule Gräfendorf</t>
  </si>
  <si>
    <t>7844</t>
  </si>
  <si>
    <t>Grundschule Hafenlohr</t>
  </si>
  <si>
    <t>7844 - Grundschule Hafenlohr</t>
  </si>
  <si>
    <t>7845</t>
  </si>
  <si>
    <t>Grundschule Karbach</t>
  </si>
  <si>
    <t>7845 - Grundschule Karbach</t>
  </si>
  <si>
    <t>7847</t>
  </si>
  <si>
    <t>Grundschule Karlstadt</t>
  </si>
  <si>
    <t>7847 - Grundschule Karlstadt</t>
  </si>
  <si>
    <t>7848</t>
  </si>
  <si>
    <t>Konrad-von-Querfurt-Mittelschule Karlstadt</t>
  </si>
  <si>
    <t>7848 - Konrad-von-Querfurt-Mittelschule Karlstadt</t>
  </si>
  <si>
    <t>7849</t>
  </si>
  <si>
    <t>Grundschule Kreuzwertheim</t>
  </si>
  <si>
    <t>7849 - Grundschule Kreuzwertheim</t>
  </si>
  <si>
    <t>7850</t>
  </si>
  <si>
    <t>Grundschule Gemünden-Langenprozelten</t>
  </si>
  <si>
    <t>7850 - Grundschule Gemünden-Langenprozelten</t>
  </si>
  <si>
    <t>7852</t>
  </si>
  <si>
    <t>Grundschule Triefenstein</t>
  </si>
  <si>
    <t>7852 - Grundschule Triefenstein</t>
  </si>
  <si>
    <t>7853</t>
  </si>
  <si>
    <t>Grundschule Lohr a.Main</t>
  </si>
  <si>
    <t>7853 - Grundschule Lohr a.Main</t>
  </si>
  <si>
    <t>7855</t>
  </si>
  <si>
    <t>Grundschule Lohr a.Main-Sendelbach</t>
  </si>
  <si>
    <t>7855 - Grundschule Lohr a.Main-Sendelbach</t>
  </si>
  <si>
    <t>7856</t>
  </si>
  <si>
    <t>7856 - Leonhard-Frank-Grundschule Würzburg-Heuchelhof/Rottenbauer</t>
  </si>
  <si>
    <t>7857</t>
  </si>
  <si>
    <t>Grundschule Lohr a.Main-Sackenbach</t>
  </si>
  <si>
    <t>7857 - Grundschule Lohr a.Main-Sackenbach</t>
  </si>
  <si>
    <t>7859</t>
  </si>
  <si>
    <t>Grundschule Lohr a.Main - Wombach</t>
  </si>
  <si>
    <t>7859 - Grundschule Lohr a.Main - Wombach</t>
  </si>
  <si>
    <t>7860</t>
  </si>
  <si>
    <t>Friedrich-Fleischmann-Grundschule Marktheidenfeld</t>
  </si>
  <si>
    <t>7860 - Friedrich-Fleischmann-Grundschule Marktheidenfeld</t>
  </si>
  <si>
    <t>7863</t>
  </si>
  <si>
    <t>Grundschule Partenstein Naturpark-Spessart-Schule</t>
  </si>
  <si>
    <t>7863 - Grundschule Partenstein Naturpark-Spessart-Schule</t>
  </si>
  <si>
    <t>7866</t>
  </si>
  <si>
    <t>Grundschule Rieneck</t>
  </si>
  <si>
    <t>7866 - Grundschule Rieneck</t>
  </si>
  <si>
    <t>7868</t>
  </si>
  <si>
    <t>Grundschule Arnstein-Schwebenried</t>
  </si>
  <si>
    <t>7868 - Grundschule Arnstein-Schwebenried</t>
  </si>
  <si>
    <t>7869</t>
  </si>
  <si>
    <t>Grundschule Steinfeld</t>
  </si>
  <si>
    <t>7869 - Grundschule Steinfeld</t>
  </si>
  <si>
    <t>7871</t>
  </si>
  <si>
    <t>Grundschule Thüngen</t>
  </si>
  <si>
    <t>7871 - Grundschule Thüngen</t>
  </si>
  <si>
    <t>7872</t>
  </si>
  <si>
    <t>Grundschule Urspringen</t>
  </si>
  <si>
    <t>7872 - Grundschule Urspringen</t>
  </si>
  <si>
    <t>7873</t>
  </si>
  <si>
    <t>Grundschule Gemünden a.Main, Wernfeld</t>
  </si>
  <si>
    <t>7873 - Grundschule Gemünden a.Main, Wernfeld</t>
  </si>
  <si>
    <t>7875</t>
  </si>
  <si>
    <t>Grundschule Karlstadt-Wiesenfeld/ Karlburg</t>
  </si>
  <si>
    <t>7875 - Grundschule Karlstadt-Wiesenfeld/ Karlburg</t>
  </si>
  <si>
    <t>7876</t>
  </si>
  <si>
    <t>Grundschule Wiesthal</t>
  </si>
  <si>
    <t>7876 - Grundschule Wiesthal</t>
  </si>
  <si>
    <t>7877</t>
  </si>
  <si>
    <t>Grundschule Zellingen</t>
  </si>
  <si>
    <t>7877 - Grundschule Zellingen</t>
  </si>
  <si>
    <t>7878</t>
  </si>
  <si>
    <t>Mittelschule Zellingen</t>
  </si>
  <si>
    <t>7878 - Mittelschule Zellingen</t>
  </si>
  <si>
    <t>7879</t>
  </si>
  <si>
    <t>Mittelschule Gemünden a.Main</t>
  </si>
  <si>
    <t>7879 - Mittelschule Gemünden a.Main</t>
  </si>
  <si>
    <t>7880</t>
  </si>
  <si>
    <t>Mittelschule Marktheidenfeld</t>
  </si>
  <si>
    <t>7880 - Mittelschule Marktheidenfeld</t>
  </si>
  <si>
    <t>7881</t>
  </si>
  <si>
    <t>Gustav-Woehrnitz-Mittelschule Lohr a.Main</t>
  </si>
  <si>
    <t>7881 - Gustav-Woehrnitz-Mittelschule Lohr a.Main</t>
  </si>
  <si>
    <t>7883</t>
  </si>
  <si>
    <t>Julius-Echter-Grundschule in Bergrheinfeld</t>
  </si>
  <si>
    <t>7883 - Julius-Echter-Grundschule in Bergrheinfeld</t>
  </si>
  <si>
    <t>7884</t>
  </si>
  <si>
    <t>Mittelschule Holderhecke Bergrheinfeld</t>
  </si>
  <si>
    <t>7884 - Mittelschule Holderhecke Bergrheinfeld</t>
  </si>
  <si>
    <t>7885</t>
  </si>
  <si>
    <t>Mittelschule Dittelbrunn Am Sonnenteller</t>
  </si>
  <si>
    <t>7885 - Mittelschule Dittelbrunn Am Sonnenteller</t>
  </si>
  <si>
    <t>7888</t>
  </si>
  <si>
    <t>Grundschule Euerbach</t>
  </si>
  <si>
    <t>7888 - Grundschule Euerbach</t>
  </si>
  <si>
    <t>7889</t>
  </si>
  <si>
    <t>Dr.-Valentin-Engelhardt- Grundschule Geldersheim</t>
  </si>
  <si>
    <t>7889 - Dr.-Valentin-Engelhardt- Grundschule Geldersheim</t>
  </si>
  <si>
    <t>7890</t>
  </si>
  <si>
    <t>Grundschule Gerolzhofen</t>
  </si>
  <si>
    <t>7890 - Grundschule Gerolzhofen</t>
  </si>
  <si>
    <t>7891</t>
  </si>
  <si>
    <t>Grundschule Gochsheim</t>
  </si>
  <si>
    <t>7891 - Grundschule Gochsheim</t>
  </si>
  <si>
    <t>7892</t>
  </si>
  <si>
    <t>Mittelschule Gochsheim</t>
  </si>
  <si>
    <t>7892 - Mittelschule Gochsheim</t>
  </si>
  <si>
    <t>7893</t>
  </si>
  <si>
    <t>Theresia-Gerhardinger-Grundschule Grafenrheinfeld</t>
  </si>
  <si>
    <t>7893 - Theresia-Gerhardinger-Grundschule Grafenrheinfeld</t>
  </si>
  <si>
    <t>7894</t>
  </si>
  <si>
    <t>Grundschule Grettstadt</t>
  </si>
  <si>
    <t>7894 - Grundschule Grettstadt</t>
  </si>
  <si>
    <t>7899</t>
  </si>
  <si>
    <t>Hugo-von-Trimberg-Mittelschule Niederwerrn</t>
  </si>
  <si>
    <t>7899 - Hugo-von-Trimberg-Mittelschule Niederwerrn</t>
  </si>
  <si>
    <t>7902</t>
  </si>
  <si>
    <t>Mittelschule Oberes Werntal Poppenhausen</t>
  </si>
  <si>
    <t>7902 - Mittelschule Oberes Werntal Poppenhausen</t>
  </si>
  <si>
    <t>7903</t>
  </si>
  <si>
    <t>Grundschule Röthlein</t>
  </si>
  <si>
    <t>7903 - Grundschule Röthlein</t>
  </si>
  <si>
    <t>7904</t>
  </si>
  <si>
    <t>Grundschule Schonungen</t>
  </si>
  <si>
    <t>7904 - Grundschule Schonungen</t>
  </si>
  <si>
    <t>7905</t>
  </si>
  <si>
    <t>Grundschule Schwanfeld</t>
  </si>
  <si>
    <t>7905 - Grundschule Schwanfeld</t>
  </si>
  <si>
    <t>7907</t>
  </si>
  <si>
    <t>Grundschule Schwebheim</t>
  </si>
  <si>
    <t>7907 - Grundschule Schwebheim</t>
  </si>
  <si>
    <t>7908</t>
  </si>
  <si>
    <t>Grundschule Sennfeld</t>
  </si>
  <si>
    <t>7908 - Grundschule Sennfeld</t>
  </si>
  <si>
    <t>7909</t>
  </si>
  <si>
    <t>Mittelschule Sennfeld</t>
  </si>
  <si>
    <t>7909 - Mittelschule Sennfeld</t>
  </si>
  <si>
    <t>7910</t>
  </si>
  <si>
    <t>Friedrich-Rückert-Mittelschule Stadtlauringen</t>
  </si>
  <si>
    <t>7910 - Friedrich-Rückert-Mittelschule Stadtlauringen</t>
  </si>
  <si>
    <t>7913</t>
  </si>
  <si>
    <t>Grundschule Am Zabelstein Donnersdorf</t>
  </si>
  <si>
    <t>7913 - Grundschule Am Zabelstein Donnersdorf</t>
  </si>
  <si>
    <t>7914</t>
  </si>
  <si>
    <t>Grundschule Schweinfurter Rhön in Üchtelhausen</t>
  </si>
  <si>
    <t>7914 - Grundschule Schweinfurter Rhön in Üchtelhausen</t>
  </si>
  <si>
    <t>7915</t>
  </si>
  <si>
    <t>Grundschule Kolitzheim</t>
  </si>
  <si>
    <t>7915 - Grundschule Kolitzheim</t>
  </si>
  <si>
    <t>7917</t>
  </si>
  <si>
    <t>Balthasar-Neumann-Grundschule Werneck</t>
  </si>
  <si>
    <t>7917 - Balthasar-Neumann-Grundschule Werneck</t>
  </si>
  <si>
    <t>7918</t>
  </si>
  <si>
    <t>Balthasar-Neumann-Mittelschule Werneck</t>
  </si>
  <si>
    <t>7918 - Balthasar-Neumann-Mittelschule Werneck</t>
  </si>
  <si>
    <t>7923</t>
  </si>
  <si>
    <t>Mittelschule Gerolzhofen</t>
  </si>
  <si>
    <t>7923 - Mittelschule Gerolzhofen</t>
  </si>
  <si>
    <t>7926</t>
  </si>
  <si>
    <t>Grundschule Wasserlosen</t>
  </si>
  <si>
    <t>7926 - Grundschule Wasserlosen</t>
  </si>
  <si>
    <t>7927</t>
  </si>
  <si>
    <t>Grundschule Aub</t>
  </si>
  <si>
    <t>7927 - Grundschule Aub</t>
  </si>
  <si>
    <t>7928</t>
  </si>
  <si>
    <t>Grundschule Bergtheim</t>
  </si>
  <si>
    <t>7928 - Grundschule Bergtheim</t>
  </si>
  <si>
    <t>7929</t>
  </si>
  <si>
    <t>Grundschule Bütthard</t>
  </si>
  <si>
    <t>7929 - Grundschule Bütthard</t>
  </si>
  <si>
    <t>7930</t>
  </si>
  <si>
    <t>Grundschule Eibelstadt</t>
  </si>
  <si>
    <t>7930 - Grundschule Eibelstadt</t>
  </si>
  <si>
    <t>7931</t>
  </si>
  <si>
    <t>Grundschule Eisingen-Waldbrunn</t>
  </si>
  <si>
    <t>7931 - Grundschule Eisingen-Waldbrunn</t>
  </si>
  <si>
    <t>7933</t>
  </si>
  <si>
    <t>Grundschule Estenfeld</t>
  </si>
  <si>
    <t>7933 - Grundschule Estenfeld</t>
  </si>
  <si>
    <t>7935</t>
  </si>
  <si>
    <t>Mittelschule Gaukönigshofen</t>
  </si>
  <si>
    <t>7935 - Mittelschule Gaukönigshofen</t>
  </si>
  <si>
    <t>7936</t>
  </si>
  <si>
    <t>Eichendorffschule-Mittelschule Gerbrunn</t>
  </si>
  <si>
    <t>7936 - Eichendorffschule-Mittelschule Gerbrunn</t>
  </si>
  <si>
    <t>7938</t>
  </si>
  <si>
    <t>Grundschule Giebelstadt</t>
  </si>
  <si>
    <t>7938 - Grundschule Giebelstadt</t>
  </si>
  <si>
    <t>7940</t>
  </si>
  <si>
    <t>Ignatius-Gropp-Grundschule Güntersleben</t>
  </si>
  <si>
    <t>7940 - Ignatius-Gropp-Grundschule Güntersleben</t>
  </si>
  <si>
    <t>7942</t>
  </si>
  <si>
    <t>Astrid-Lindgren-Grundschule Helmstadt</t>
  </si>
  <si>
    <t>7942 - Astrid-Lindgren-Grundschule Helmstadt</t>
  </si>
  <si>
    <t>7944</t>
  </si>
  <si>
    <t>Mittelschule Höchberg</t>
  </si>
  <si>
    <t>7944 - Mittelschule Höchberg</t>
  </si>
  <si>
    <t>7945</t>
  </si>
  <si>
    <t>Grundschule Kirchheim</t>
  </si>
  <si>
    <t>7945 - Grundschule Kirchheim</t>
  </si>
  <si>
    <t>7946</t>
  </si>
  <si>
    <t>Grundschule Kist</t>
  </si>
  <si>
    <t>7946 - Grundschule Kist</t>
  </si>
  <si>
    <t>7948</t>
  </si>
  <si>
    <t>Grundschule Kürnach</t>
  </si>
  <si>
    <t>7948 - Grundschule Kürnach</t>
  </si>
  <si>
    <t>7950</t>
  </si>
  <si>
    <t>Grundschule Würzburg-Lengfeld</t>
  </si>
  <si>
    <t>7950 - Grundschule Würzburg-Lengfeld</t>
  </si>
  <si>
    <t>7951</t>
  </si>
  <si>
    <t>Mittelschule Margetshöchheim</t>
  </si>
  <si>
    <t>7951 - Mittelschule Margetshöchheim</t>
  </si>
  <si>
    <t>7955</t>
  </si>
  <si>
    <t>Grundschule Ochsenfurt</t>
  </si>
  <si>
    <t>7955 - Grundschule Ochsenfurt</t>
  </si>
  <si>
    <t>7956</t>
  </si>
  <si>
    <t>Mittelschule Ochsenfurt</t>
  </si>
  <si>
    <t>7956 - Mittelschule Ochsenfurt</t>
  </si>
  <si>
    <t>7957</t>
  </si>
  <si>
    <t>Grundschule Randersacker</t>
  </si>
  <si>
    <t>7957 - Grundschule Randersacker</t>
  </si>
  <si>
    <t>7958</t>
  </si>
  <si>
    <t>Grundschule Reichenberg</t>
  </si>
  <si>
    <t>7958 - Grundschule Reichenberg</t>
  </si>
  <si>
    <t>7959</t>
  </si>
  <si>
    <t>Matthias-Ehrenfried-Grundschule Rimpar</t>
  </si>
  <si>
    <t>7959 - Matthias-Ehrenfried-Grundschule Rimpar</t>
  </si>
  <si>
    <t>7960</t>
  </si>
  <si>
    <t>Grundschule Röttingen</t>
  </si>
  <si>
    <t>7960 - Grundschule Röttingen</t>
  </si>
  <si>
    <t>7963</t>
  </si>
  <si>
    <t>7963 - Grundschule Rottendorf</t>
  </si>
  <si>
    <t>7965</t>
  </si>
  <si>
    <t>Grundschule Sonderhofen in Gaukönigshofen</t>
  </si>
  <si>
    <t>7965 - Grundschule Sonderhofen in Gaukönigshofen</t>
  </si>
  <si>
    <t>7966</t>
  </si>
  <si>
    <t>Grundschule Theilheim</t>
  </si>
  <si>
    <t>7966 - Grundschule Theilheim</t>
  </si>
  <si>
    <t>7967</t>
  </si>
  <si>
    <t>Georg-Anton-Urlaub-Grundschule Thüngersheim</t>
  </si>
  <si>
    <t>7967 - Georg-Anton-Urlaub-Grundschule Thüngersheim</t>
  </si>
  <si>
    <t>7969</t>
  </si>
  <si>
    <t>Grundschule Würzburg-Dürrbachgrund</t>
  </si>
  <si>
    <t>7969 - Grundschule Würzburg-Dürrbachgrund</t>
  </si>
  <si>
    <t>7970</t>
  </si>
  <si>
    <t>Grundschule Leinach</t>
  </si>
  <si>
    <t>7970 - Grundschule Leinach</t>
  </si>
  <si>
    <t>7971</t>
  </si>
  <si>
    <t>Mittelschule Pleichach-Kürnachtal Unterpleichfeld</t>
  </si>
  <si>
    <t>7971 - Mittelschule Pleichach-Kürnachtal Unterpleichfeld</t>
  </si>
  <si>
    <t>7972</t>
  </si>
  <si>
    <t>Grundschule Veitshöchheim</t>
  </si>
  <si>
    <t>7972 - Grundschule Veitshöchheim</t>
  </si>
  <si>
    <t>7973</t>
  </si>
  <si>
    <t>Grundschule Würzburg-Versbach</t>
  </si>
  <si>
    <t>7973 - Grundschule Würzburg-Versbach</t>
  </si>
  <si>
    <t>7974</t>
  </si>
  <si>
    <t>Mittelschule Waldbüttelbrunn</t>
  </si>
  <si>
    <t>7974 - Mittelschule Waldbüttelbrunn</t>
  </si>
  <si>
    <t>7975</t>
  </si>
  <si>
    <t>Grundschule Zell a.Main</t>
  </si>
  <si>
    <t>7975 - Grundschule Zell a.Main</t>
  </si>
  <si>
    <t>7976</t>
  </si>
  <si>
    <t>Maximilian-Kolbe-Mittelschule Rimpar</t>
  </si>
  <si>
    <t>7976 - Maximilian-Kolbe-Mittelschule Rimpar</t>
  </si>
  <si>
    <t>7977</t>
  </si>
  <si>
    <t>Mittelschule Veitshöchheim</t>
  </si>
  <si>
    <t>7977 - Mittelschule Veitshöchheim</t>
  </si>
  <si>
    <t>8001</t>
  </si>
  <si>
    <t>8001 - Staatl. Fachschule für Kunststofftechnik u.Faserverbundtechnologie Donauwörth</t>
  </si>
  <si>
    <t>8003</t>
  </si>
  <si>
    <t>8003 - Dominikus-Ringeisen-Schulen, Private Schule für mehrfachbeh. Gehörlose (GS- u. HS-Stufe) Ursberg</t>
  </si>
  <si>
    <t>8004</t>
  </si>
  <si>
    <t>8004 - Fritz-Felsenstein-Schule Königsbrunn, Priv. Förderzentrum, Förderschwerp. körp.u.motor. Entw..</t>
  </si>
  <si>
    <t>8005</t>
  </si>
  <si>
    <t>8005 - Staatliche Fachschule für Umweltschutztechnik u.regenerative Energien Höchstädt</t>
  </si>
  <si>
    <t>8006</t>
  </si>
  <si>
    <t>8006 - Ulrichschule Sonderpädagogisches Förderzentrum I Augsburg Süd/West</t>
  </si>
  <si>
    <t>8007</t>
  </si>
  <si>
    <t>8007 - Martinschule Sonderpädagog. Förderzentrum II Augsburg Nord</t>
  </si>
  <si>
    <t>8008</t>
  </si>
  <si>
    <t>8008 - Pankratiusschule Sonderpädagog. Förderzentrum III Augsburg-Ost</t>
  </si>
  <si>
    <t>8010</t>
  </si>
  <si>
    <t>8010 - Elisabethschule, Priv.Förderz., Förderschwerp. geist. Entwickl. d. Lebenshilfe Aichach-Fr.</t>
  </si>
  <si>
    <t>8012</t>
  </si>
  <si>
    <t>8012 - Vinzenz-Pallotti-Schule Sonderpädagogisches Förderzentrum Friedberg</t>
  </si>
  <si>
    <t>8013</t>
  </si>
  <si>
    <t>8013 - Erich Kästner Schule Füssen Sonderpädagogisches Förderzentrum</t>
  </si>
  <si>
    <t>8014</t>
  </si>
  <si>
    <t>8014 - Heinrich-Sinz-Schule Sonderpädagogisches Förderzentrum Ichenhausen</t>
  </si>
  <si>
    <t>8015</t>
  </si>
  <si>
    <t>Nikolaus-von-Myra-Schule, Priv. Sonderpäd. Förderzentrum Dürrlauingen d. Diöz. Augsb. e.V.</t>
  </si>
  <si>
    <t>8015 - Nikolaus-von-Myra-Schule, Priv. Sonderpäd. Förderzentrum Dürrlauingen d. Diöz. Augsb. e.V.</t>
  </si>
  <si>
    <t>8016</t>
  </si>
  <si>
    <t>8016 - Josef-Landes-Schule Sonderpädagogisches Förderzentrum Kaufbeuren</t>
  </si>
  <si>
    <t>8017</t>
  </si>
  <si>
    <t>8017 - Sonderpädagogisches Förderzentrum Kempten (Allgäu) - Teilzentrum II</t>
  </si>
  <si>
    <t>8018</t>
  </si>
  <si>
    <t>8018 - Fachschule für Heilerziehungspflege Kempten (Allgäu) der Kath. Jugendfürsorge</t>
  </si>
  <si>
    <t>8020</t>
  </si>
  <si>
    <t>8020 - Antonio-Huber-Schule Sonderpädagogisches Förderzentrum Lindenberg i.Allgäu</t>
  </si>
  <si>
    <t>8021</t>
  </si>
  <si>
    <t>8021 - Reichshainschule Sonderpädagogisches Förderzentrum Memmingen</t>
  </si>
  <si>
    <t>8022</t>
  </si>
  <si>
    <t>Burkhart-Grob-Schule, Staatl. Fachschule (Technikerschule) für Maschinenbautechnik Mindelhe</t>
  </si>
  <si>
    <t>8022 - Burkhart-Grob-Schule, Staatl. Fachschule (Technikerschule) für Maschinenbautechnik Mindelhe</t>
  </si>
  <si>
    <t>8023</t>
  </si>
  <si>
    <t>Sonderpädagogisches Förderzentrum Mindelheim</t>
  </si>
  <si>
    <t>8023 - Sonderpädagogisches Förderzentrum Mindelheim</t>
  </si>
  <si>
    <t>8024</t>
  </si>
  <si>
    <t>8024 - Don-Bosco-Schule Sonderpädagogisches Förderzentrum Marktoberdorf</t>
  </si>
  <si>
    <t>8025</t>
  </si>
  <si>
    <t>8025 - Lindenhofschule Senden, Priv. Förderzentrum Förderschwerpunkt geistige Entwicklung</t>
  </si>
  <si>
    <t>8026</t>
  </si>
  <si>
    <t>8026 - Rupert-Egenberger-Schule Sonderpädagogisches Förderzentrum Neu-Ulm</t>
  </si>
  <si>
    <t>8028</t>
  </si>
  <si>
    <t>8028 - St.-Georg-Schule Sonderpädagogisches Förderzentrum Nördlingen</t>
  </si>
  <si>
    <t>8029</t>
  </si>
  <si>
    <t>8029 - Christophorus-Schule Sonderpädagogisches Förderzentrum Königsbrunn</t>
  </si>
  <si>
    <t>8030</t>
  </si>
  <si>
    <t>8030 - Ludwig-Reinhard-Schule Kaufbeuren Förderzentrum für den Förderschwerpunkt geistige Entwicklung</t>
  </si>
  <si>
    <t>8033</t>
  </si>
  <si>
    <t>8033 - Priv. Fachschule für Maschinenbautechnik Kempten (Allgäu)</t>
  </si>
  <si>
    <t>8034</t>
  </si>
  <si>
    <t>Simpertschule Augsburg, privates Förderzentrum m.d Förderschwerpunkt emot. u. soz. Entwickl.</t>
  </si>
  <si>
    <t>8034 - Simpertschule Augsburg, privates Förderzentrum m.d Förderschwerpunkt emot. u. soz. Entwickl.</t>
  </si>
  <si>
    <t>8035</t>
  </si>
  <si>
    <t>8035 - Fachakademie f. Sozialpädagogik Augsburg d. Berufl. Fortbildungszentren d.Bay.Wirtschaft (bfz)</t>
  </si>
  <si>
    <t>8036</t>
  </si>
  <si>
    <t>8036 - Berufsfachschule für Notfallsanitäter, Schwabmünchen, des Bayer. Roten Kreuzes</t>
  </si>
  <si>
    <t>8037</t>
  </si>
  <si>
    <t>8037 - Staatl. Fachakademie für Sozialpädagogik Kaufbeuren</t>
  </si>
  <si>
    <t>8038</t>
  </si>
  <si>
    <t>8038 - Fachakademie für Sozialpädagogik Mering des Berufsbildungszentrums Augsburg</t>
  </si>
  <si>
    <t>8039</t>
  </si>
  <si>
    <t>8039 - Berufsfachschule für Physiotherapie Augsburg der IB GIS gGmbH</t>
  </si>
  <si>
    <t>8041</t>
  </si>
  <si>
    <t>8041 - Berufsfachschule für Hebammen und Entbindungspfleger beim Universitätsklinikum Augsb</t>
  </si>
  <si>
    <t>8042</t>
  </si>
  <si>
    <t>8042 - Berufsfachschule für Krankenpflegehilfe Buchloe der Kliniken Ostallgäu-Kaufbeuren (gKU)</t>
  </si>
  <si>
    <t>8043</t>
  </si>
  <si>
    <t>8043 - Internationale Berufsfachschule für Altenpflege Kempten (Allgäu) der Kolping Pflegeschule gGmbH</t>
  </si>
  <si>
    <t>8044</t>
  </si>
  <si>
    <t>Staatl. Berufsschule Ostallgäu in Marktoberdorf</t>
  </si>
  <si>
    <t>8044 - Staatl. Berufsschule Ostallgäu in Marktoberdorf</t>
  </si>
  <si>
    <t>8045</t>
  </si>
  <si>
    <t>8045 - Dominikus-Ringeisen-Werk Ursberg Privates Sonderpädagogisches Förderzentrum</t>
  </si>
  <si>
    <t>8046</t>
  </si>
  <si>
    <t>8046 - Berufsfachschule für Ergotherapie Augsburg der IB GIS gGmbH</t>
  </si>
  <si>
    <t>8047</t>
  </si>
  <si>
    <t>8047 - Albert-Schweitzer-Schule Sonderpädagogisches Förderzentrum Sonthofen</t>
  </si>
  <si>
    <t>8049</t>
  </si>
  <si>
    <t>Staatliche Fachschule für Holztechnik am Staatl. Berufl. Schulzentrum Immenstadt</t>
  </si>
  <si>
    <t>8049 - Staatliche Fachschule für Holztechnik am Staatl. Berufl. Schulzentrum Immenstadt</t>
  </si>
  <si>
    <t>8051</t>
  </si>
  <si>
    <t>Fachschule f. Grundschulkindbetreuung Maria Stern Nördlingen d.Schulw.d.Diöz.Augsburg</t>
  </si>
  <si>
    <t>8051 - Fachschule f. Grundschulkindbetreuung Maria Stern Nördlingen d.Schulw.d.Diöz.Augsburg</t>
  </si>
  <si>
    <t>8052</t>
  </si>
  <si>
    <t>Städt. Fachakademie für Sozialpädagogik Augsburg</t>
  </si>
  <si>
    <t>8052 - Städt. Fachakademie für Sozialpädagogik Augsburg</t>
  </si>
  <si>
    <t>8053</t>
  </si>
  <si>
    <t>Städt. Berufsschule I Augsburg</t>
  </si>
  <si>
    <t>8053 - Städt. Berufsschule I Augsburg</t>
  </si>
  <si>
    <t>8054</t>
  </si>
  <si>
    <t>Städt. Berufsschule II Augsburg</t>
  </si>
  <si>
    <t>8054 - Städt. Berufsschule II Augsburg</t>
  </si>
  <si>
    <t>8055</t>
  </si>
  <si>
    <t>Städt. Berufsschule III Augsburg</t>
  </si>
  <si>
    <t>8055 - Städt. Berufsschule III Augsburg</t>
  </si>
  <si>
    <t>8056</t>
  </si>
  <si>
    <t>Städt. Berufsschule IV Augsburg Welser-Schule</t>
  </si>
  <si>
    <t>8056 - Städt. Berufsschule IV Augsburg Welser-Schule</t>
  </si>
  <si>
    <t>8057</t>
  </si>
  <si>
    <t>Städt. Berufsschule V Augsburg</t>
  </si>
  <si>
    <t>8057 - Städt. Berufsschule V Augsburg</t>
  </si>
  <si>
    <t>8058</t>
  </si>
  <si>
    <t>8058 - Ludwig-Bölkow-Schule Staatliche Berufsschule Donauwörth</t>
  </si>
  <si>
    <t>8059</t>
  </si>
  <si>
    <t>Städt. Berufsschule VI Augsburg</t>
  </si>
  <si>
    <t>8059 - Städt. Berufsschule VI Augsburg</t>
  </si>
  <si>
    <t>8060</t>
  </si>
  <si>
    <t>8060 - Priv. Förderzentrum Augsburg Förderschwerpunkt Hören</t>
  </si>
  <si>
    <t>8061</t>
  </si>
  <si>
    <t>Staatl. Berufsschule Illertissen</t>
  </si>
  <si>
    <t>8061 - Staatl. Berufsschule Illertissen</t>
  </si>
  <si>
    <t>8062</t>
  </si>
  <si>
    <t>8062 - Staatl. Berufsfachschule für Ernährung und Versorgung Illertissen</t>
  </si>
  <si>
    <t>8064</t>
  </si>
  <si>
    <t>8064 - Berufsfachschule f. Ergotherapie Augsburg d.Berufl. Fortbildungszentren d.Bay. Wirtschaft</t>
  </si>
  <si>
    <t>8065</t>
  </si>
  <si>
    <t>8065 - Philipp-Neri-Schule Kempten (Allgäu), Priv. Förderzentrum m. Förderschwp.emot.u.soziale Entw.</t>
  </si>
  <si>
    <t>8066</t>
  </si>
  <si>
    <t>Staatl. Berufsschule Lauingen (Donau)</t>
  </si>
  <si>
    <t>8066 - Staatl. Berufsschule Lauingen (Donau)</t>
  </si>
  <si>
    <t>8067</t>
  </si>
  <si>
    <t>Staatl. Berufsschule Lindau (Bodensee)</t>
  </si>
  <si>
    <t>8067 - Staatl. Berufsschule Lindau (Bodensee)</t>
  </si>
  <si>
    <t>8068</t>
  </si>
  <si>
    <t>8068 - Johann-Bierwirth-Schule Memmingen Staatl. Berufsschule I</t>
  </si>
  <si>
    <t>8069</t>
  </si>
  <si>
    <t>Staatl. Berufsschule Mindelheim</t>
  </si>
  <si>
    <t>8069 - Staatl. Berufsschule Mindelheim</t>
  </si>
  <si>
    <t>8070</t>
  </si>
  <si>
    <t>8070 - Fachschule für Heilerziehungspflege Memmingen der Berufl. Fortbildungszentren der Bayer. Wirtschaft</t>
  </si>
  <si>
    <t>8073</t>
  </si>
  <si>
    <t>Staatl. Berufsschule Nördlingen</t>
  </si>
  <si>
    <t>8073 - Staatl. Berufsschule Nördlingen</t>
  </si>
  <si>
    <t>8075</t>
  </si>
  <si>
    <t>8075 - Berufsfachschule für Altenpflege der Evang. Diakonissenanstalt Augsburg</t>
  </si>
  <si>
    <t>8076</t>
  </si>
  <si>
    <t>8076 - Berufsfachschule für Altenpflege der Berufsfachschulen Heimerer GmbH Augsburg</t>
  </si>
  <si>
    <t>8077</t>
  </si>
  <si>
    <t>8077 - Berufsfachschule für Krankenpflegehilfe beim Universitätsklinikum Augsburg</t>
  </si>
  <si>
    <t>8078</t>
  </si>
  <si>
    <t>8078 - Prälat-Schilcher-Berufsschule z. sonderpäd. Förd. Augsburg, Förderschwerp.Lernen, d.Kath.Jugendfürs.</t>
  </si>
  <si>
    <t>8079</t>
  </si>
  <si>
    <t>8079 - Staatl.Fachschule (Technikerschule) für Maschinenbautechnik Memmingen</t>
  </si>
  <si>
    <t>8080</t>
  </si>
  <si>
    <t>8080 - Berufsschule St.Nikolaus z.sonderp. Förd. Dürrlauingen, Förderschw.Lernen u. em.u.soz.Entw.</t>
  </si>
  <si>
    <t>8081</t>
  </si>
  <si>
    <t>8081 - Dominikus-Ringeisen-Werk Ursberg,Priv.Berufsschule zur sonderpäd. Förderung, Förderschwerpunkt Lernen</t>
  </si>
  <si>
    <t>8082</t>
  </si>
  <si>
    <t>Internationale Berufsfachschule für Pflege Kempten (Allgäu) der Kolping Pflegeschule gGmbH</t>
  </si>
  <si>
    <t>8082 - Internationale Berufsfachschule für Pflege Kempten (Allgäu) der Kolping Pflegeschule gGmbH</t>
  </si>
  <si>
    <t>8083</t>
  </si>
  <si>
    <t>8083 - Adolph-Kolping-Berufsschule Neu-Ulm, Priv. Berufsschule z.sonderpäd.Förd. Förderschwp. Lernen</t>
  </si>
  <si>
    <t>8084</t>
  </si>
  <si>
    <t>8084 - Berufsfachschule f.Altenpflege d. Gem.Gesellschaft für soziale Dienste - DAA - mbH in Kempten(Allgäu)</t>
  </si>
  <si>
    <t>8085</t>
  </si>
  <si>
    <t>8085 - Priv.Berufsfachschule f. Altenpflege Nördlingen d. Evang.-Luth. Kirchengemeinde - Lisel.-Nold-Schule</t>
  </si>
  <si>
    <t>8086</t>
  </si>
  <si>
    <t>Berufsfachschule für Altenpflege Wertingen der Kreiskliniken Dillingen-Wertingen gGmbH</t>
  </si>
  <si>
    <t>8086 - Berufsfachschule für Altenpflege Wertingen der Kreiskliniken Dillingen-Wertingen gGmbH</t>
  </si>
  <si>
    <t>8087</t>
  </si>
  <si>
    <t>8087 - Priv.Technikerschule Augsburg,Fachsch.f. Maschinenbau-,Elektro-, Umweltschutz- u. ITtechnik</t>
  </si>
  <si>
    <t>8088</t>
  </si>
  <si>
    <t>8088 - Staatl. Berufsfachschule für Sozialpflege Memmingen</t>
  </si>
  <si>
    <t>8089</t>
  </si>
  <si>
    <t>8089 - Berufsfachschule für Logopädie der Bezirkskliniken Schwaben am Bezirkskrankenhaus Augsburg</t>
  </si>
  <si>
    <t>8090</t>
  </si>
  <si>
    <t>8090 - Fachschule der Bundeswehr für Elektrotechnik und Informatiktechnik Kleinaitingen</t>
  </si>
  <si>
    <t>8092</t>
  </si>
  <si>
    <t>8092 - St. Gallus-Schule Scheidegg, Priv. Schule f.Kranke a.d. Fachklinik Prinzreg.Luitpold d. Kath.Jugendf.</t>
  </si>
  <si>
    <t>8094</t>
  </si>
  <si>
    <t>8094 - Priv. Berufsfachschule für Altenpflegehilfe Mering des Berufsbildungszentrums Augsburg</t>
  </si>
  <si>
    <t>8095</t>
  </si>
  <si>
    <t>8095 - Berufsfachschule f.Altenpflegehilfe der Gemeinn. Gesellsch. f. soziale Dienste -DAA- mbH in Kempten</t>
  </si>
  <si>
    <t>8099</t>
  </si>
  <si>
    <t>Reischlesche Wirtschaftsschule der Stadt Augsburg</t>
  </si>
  <si>
    <t>8099 - Reischlesche Wirtschaftsschule der Stadt Augsburg</t>
  </si>
  <si>
    <t>8100</t>
  </si>
  <si>
    <t>8100 - Wirtschaftsschule der privaten Wirtschaftsschule Frenzel gGmbH Augsburg</t>
  </si>
  <si>
    <t>8101</t>
  </si>
  <si>
    <t>Berufsfachschule für Pflege Nördlingen, Lisel-Nold-Schule d. Evang.-Luth. Kirchengemeinde</t>
  </si>
  <si>
    <t>8101 - Berufsfachschule für Pflege Nördlingen, Lisel-Nold-Schule d. Evang.-Luth. Kirchengemeinde</t>
  </si>
  <si>
    <t>8102</t>
  </si>
  <si>
    <t>8102 - Priv. Wirtschaftsschule Donauwörth des Private Wirtschaftsschule Donauwörth e.V.</t>
  </si>
  <si>
    <t>8103</t>
  </si>
  <si>
    <t>8103 - Wirtschaftsschule der Privaten Wirtschaftsschule Frenzel gemeinn. GmbH Kaufbeuren</t>
  </si>
  <si>
    <t>8104</t>
  </si>
  <si>
    <t>8104 - Fachschule f. Heilerziehungspflegehilfe Memmingen der Berufl. Fortbildungszentren d. Bayer. Wirtsch.</t>
  </si>
  <si>
    <t>8105</t>
  </si>
  <si>
    <t>8105 - Liselotte-Nold-Schule,Berufsfachsch.f.Ergotherapie Nördlingen, d. Evang.-Luth. Kirchengem. Nördlingen</t>
  </si>
  <si>
    <t>8108</t>
  </si>
  <si>
    <t>Staatliche Wirtschaftsschule Nördlingen</t>
  </si>
  <si>
    <t>8108 - Staatliche Wirtschaftsschule Nördlingen</t>
  </si>
  <si>
    <t>8109</t>
  </si>
  <si>
    <t>8109 - Priv. Wirtschaftsschule Merkur Immenstadt i.Allgäu der gemeinn. Priv. Wirtschaftsschule Merkur GmbH</t>
  </si>
  <si>
    <t>8110</t>
  </si>
  <si>
    <t>8110 - Wirtschaftsschule des Zweckverbandes Berufl. Schulen Bad Wörishofen</t>
  </si>
  <si>
    <t>8111</t>
  </si>
  <si>
    <t>Berufsfachschule für Pflege am Klinikum Memmingen Anstalt d.ö.R. Memmingen</t>
  </si>
  <si>
    <t>8111 - Berufsfachschule für Pflege am Klinikum Memmingen Anstalt d.ö.R. Memmingen</t>
  </si>
  <si>
    <t>8112</t>
  </si>
  <si>
    <t>8112 - Staatl. Berufsfachschule für Ernährung und Versorgung Marktoberdorf</t>
  </si>
  <si>
    <t>8113</t>
  </si>
  <si>
    <t>Berufsfachschule für Ernährung und Versorgung Maria Stern Augsburg des Schulwerks der Diözese Au</t>
  </si>
  <si>
    <t>8113 - Berufsfachschule für Ernährung und Versorgung Maria Stern Augsburg des Schulwerks der Diözese Au</t>
  </si>
  <si>
    <t>8115</t>
  </si>
  <si>
    <t>Berufsfachschule f.Pflege Memmingen d.Berufl. Fortbildungszentren der Bayer. Wirtschaft (bfz)</t>
  </si>
  <si>
    <t>8115 - Berufsfachschule f.Pflege Memmingen d.Berufl. Fortbildungszentren der Bayer. Wirtschaft (bfz)</t>
  </si>
  <si>
    <t>8116</t>
  </si>
  <si>
    <t>8116 - Staatl. Wirtschaftsschule Wittelsbacher Land Aichach-Friedberg in Pöttmes</t>
  </si>
  <si>
    <t>8117</t>
  </si>
  <si>
    <t>8117 - Staatl. Fachschule für Mechatroniktechnik Kempten (Allgäu)</t>
  </si>
  <si>
    <t>8118</t>
  </si>
  <si>
    <t>8118 - Berufsfachschule für Physiotherapie Kempten (Allgäu)</t>
  </si>
  <si>
    <t>8119</t>
  </si>
  <si>
    <t>8119 - Berufsfachsch.f. Krankenpflege Lindenberg der Schwesternschaft vom BRK am Dr.Otto-Gessler-Krkh.</t>
  </si>
  <si>
    <t>8120</t>
  </si>
  <si>
    <t>Berufsfachschule für Pflege Lindenberg i.Allgäu der Schwesternschaft München vom BRK e.V.</t>
  </si>
  <si>
    <t>8120 - Berufsfachschule für Pflege Lindenberg i.Allgäu der Schwesternschaft München vom BRK e.V.</t>
  </si>
  <si>
    <t>8125</t>
  </si>
  <si>
    <t>8125 - Liselotte-Nold-Schule, Berufsfachschule für Ernährung und Versorgung Nördlingen</t>
  </si>
  <si>
    <t>8126</t>
  </si>
  <si>
    <t>Städt. Berufsfachschule für Kinderpflege Augsburg</t>
  </si>
  <si>
    <t>8126 - Städt. Berufsfachschule für Kinderpflege Augsburg</t>
  </si>
  <si>
    <t>8128</t>
  </si>
  <si>
    <t>8128 - Berufl. Schulen Wittelsbacher Land Staatl. Berufsfachschule für Kinderpflege Friedberg</t>
  </si>
  <si>
    <t>8129</t>
  </si>
  <si>
    <t>Staatl. Berufsfachschule für Kinderpflege Krumbach</t>
  </si>
  <si>
    <t>8129 - Staatl. Berufsfachschule für Kinderpflege Krumbach</t>
  </si>
  <si>
    <t>8130</t>
  </si>
  <si>
    <t>Berufsfachschule f. Pflege Kempten (Allgäu) d. Gem.Gesellschaft für soziale Dienste - DAA - mbH</t>
  </si>
  <si>
    <t>8130 - Berufsfachschule f. Pflege Kempten (Allgäu) d. Gem.Gesellschaft für soziale Dienste - DAA - mbH</t>
  </si>
  <si>
    <t>8131</t>
  </si>
  <si>
    <t>8131 - Staatl. Berufsfachschule für Kinderpflege Höchstädt a.d.Donau</t>
  </si>
  <si>
    <t>8132</t>
  </si>
  <si>
    <t>8132 - Staatliche Berufsfachschule für Glas und Schmuck Kaufbeuren-Neugablonz</t>
  </si>
  <si>
    <t>8133</t>
  </si>
  <si>
    <t>8133 - inlingua-Sprachschule - Staatl.anerk. Berufsfachschule für Fremdsprachenberufe Augsburg</t>
  </si>
  <si>
    <t>8134</t>
  </si>
  <si>
    <t>8134 - Fremdsprachen-Institut Augsburg Priv. Berufsfachschule für Fremdsprachenberufe gGmbH</t>
  </si>
  <si>
    <t>8135</t>
  </si>
  <si>
    <t>8135 - Staatl. Berufsfachschule für Assistenten für Hotel- und Tourismusmanagement Bad Wörishofen</t>
  </si>
  <si>
    <t>8136</t>
  </si>
  <si>
    <t>8136 - Staatl. Berufsfachschule für Kinderpflege Kaufbeuren</t>
  </si>
  <si>
    <t>8137</t>
  </si>
  <si>
    <t>8137 - Staatl. Berufsfachschule für Kinderpflege Kempten (Allgäu)</t>
  </si>
  <si>
    <t>8138</t>
  </si>
  <si>
    <t>8138 - Berufsfachschule für Kinderpflege Lindau (Bodensee) des Schulwerks d. Diözese Augsburg</t>
  </si>
  <si>
    <t>8139</t>
  </si>
  <si>
    <t>8139 - Staatl. Berufsfachschule für Kinderpflege Memmingen</t>
  </si>
  <si>
    <t>8140</t>
  </si>
  <si>
    <t>Staatl. Berufsfachschule für Kinderpflege Neusäß</t>
  </si>
  <si>
    <t>8140 - Staatl. Berufsfachschule für Kinderpflege Neusäß</t>
  </si>
  <si>
    <t>8141</t>
  </si>
  <si>
    <t>8141 - Liselotte-Nold-Schule Berufsfachsch.f.Kinderpflege der Evang.-Luth. Kirchengemeinde Nördlingen</t>
  </si>
  <si>
    <t>8146</t>
  </si>
  <si>
    <t>8146 - Fachsch.f.Heilerziehungspflege u. -pflegehilfe d. Kath. Jugendfürs. d. Diöz.Augsburg i. Dürrlauingen</t>
  </si>
  <si>
    <t>8147</t>
  </si>
  <si>
    <t>8147 - Fachschule für Heilerziehungspflege u.-pflegehilfe Ursberg des Dominikus-Ringeisen-Werkes</t>
  </si>
  <si>
    <t>8149</t>
  </si>
  <si>
    <t>Berufsfachschule für Pflege Mering des Berufsbildungszentrums Augsburg</t>
  </si>
  <si>
    <t>8149 - Berufsfachschule für Pflege Mering des Berufsbildungszentrums Augsburg</t>
  </si>
  <si>
    <t>8150</t>
  </si>
  <si>
    <t>8150 - Seb.-Kneipp-Berufsfachschule für Physiotherapie des Kneipp-Bundes e.V. Bad Wörishofen</t>
  </si>
  <si>
    <t>8153</t>
  </si>
  <si>
    <t>8153 - Städt. Fachakademie für Ernährungs- und Versorgungsmanagement Augsburg</t>
  </si>
  <si>
    <t>8155</t>
  </si>
  <si>
    <t>8155 - Fachakademie für Sozialpädagogik Lindau (Bodensee) d.Schulwerks d. Diözese Augsburg</t>
  </si>
  <si>
    <t>8156</t>
  </si>
  <si>
    <t>8156 - Joseph-Bernhart-Fachakademie für Sozialpädagogik in Krumbach (Schwaben)</t>
  </si>
  <si>
    <t>8157</t>
  </si>
  <si>
    <t>8157 - Private Fachakademie für Heilpädagogik d. Kath. Jugendfürs. der Diözese Augsburg e.V.</t>
  </si>
  <si>
    <t>8158</t>
  </si>
  <si>
    <t>Fachakademie für Sozialpädagogik Maria Stern Augsburg des Schulwerks der Diözese Augsburg</t>
  </si>
  <si>
    <t>8158 - Fachakademie für Sozialpädagogik Maria Stern Augsburg des Schulwerks der Diözese Augsburg</t>
  </si>
  <si>
    <t>8159</t>
  </si>
  <si>
    <t>8159 - Fachakademie für Sozialpädagogik der Evang. Diakonissenanstalt Augsburg</t>
  </si>
  <si>
    <t>8160</t>
  </si>
  <si>
    <t>8160 - Fachakademie für Sozialpädagogik Dillingen a.d.Donau des Schulwerks der Diözese Augsburg</t>
  </si>
  <si>
    <t>8161</t>
  </si>
  <si>
    <t>8161 - Fachakademie f.Sozialpädagog.d.Christl.Jugendhilfe Kempten (Allgäu) d.Schulwerks d.Diözese Augsburg</t>
  </si>
  <si>
    <t>8162</t>
  </si>
  <si>
    <t>8162 - Fachakademie für Sozialpädagogik Maria Stern Nördlingen des Schulwerks der Diözese Augsburg</t>
  </si>
  <si>
    <t>8163</t>
  </si>
  <si>
    <t>8163 - Sebastian-Kneipp-Berufsfachschule für Massage des Kneipp-Bundes e.V. Bad Wörishofen</t>
  </si>
  <si>
    <t>8164</t>
  </si>
  <si>
    <t>8164 - Berufsfachschule f. pharmaz.-techn. Ass. Augsburg d.Ver.z.Unterh.d.pharm.-techn.Lehranst.in Bay.e.V.</t>
  </si>
  <si>
    <t>8165</t>
  </si>
  <si>
    <t>8165 - Staatl. anerk. Berufsfachschule für med.-techn. Laboratoriumsassistenten Augsburg</t>
  </si>
  <si>
    <t>8168</t>
  </si>
  <si>
    <t>8168 - Berufsfachschule für Krankenpflegehilfe Aichach d. Berufsbildungszentrums Augsburg</t>
  </si>
  <si>
    <t>8169</t>
  </si>
  <si>
    <t>Berufsfachschule für Pflege Augsburg des Caritasverbandes für die Diözese Augsburg e.V.</t>
  </si>
  <si>
    <t>8169 - Berufsfachschule für Pflege Augsburg des Caritasverbandes für die Diözese Augsburg e.V.</t>
  </si>
  <si>
    <t>8170</t>
  </si>
  <si>
    <t>Berufsfachschule für Kinderkrankenpflege, Klinikum Memmingen Anstalt d.ö.R Memmingen</t>
  </si>
  <si>
    <t>8170 - Berufsfachschule für Kinderkrankenpflege, Klinikum Memmingen Anstalt d.ö.R Memmingen</t>
  </si>
  <si>
    <t>8171</t>
  </si>
  <si>
    <t>Berufsfachschule für Krankenpflege, Klinikum Memmingen Anstalt d.ö.R Memmingen</t>
  </si>
  <si>
    <t>8171 - Berufsfachschule für Krankenpflege, Klinikum Memmingen Anstalt d.ö.R Memmingen</t>
  </si>
  <si>
    <t>8172</t>
  </si>
  <si>
    <t>Berufsfachschule für Krankenpflege der Klinikverbund Allgäu gGmbH an der Kreisklinik Mind</t>
  </si>
  <si>
    <t>8172 - Berufsfachschule für Krankenpflege der Klinikverbund Allgäu gGmbH an der Kreisklinik Mind</t>
  </si>
  <si>
    <t>8173</t>
  </si>
  <si>
    <t>8173 - Berufsfachschule f.Krankenpflege d.Wertachkliniken Bob.u.Schwabmünchen an der Wertachklinik Bobingen</t>
  </si>
  <si>
    <t>8176</t>
  </si>
  <si>
    <t>8176 - Berufsfachschule für Krankenpflege d.Kreiskliniken Dill.-Wert. gGmbH am Kreiskrankenhaus Dillingen</t>
  </si>
  <si>
    <t>8177</t>
  </si>
  <si>
    <t>8177 - Berufsfachschule für Krankenpflege der Donau-Ries Klinik Donauwörth</t>
  </si>
  <si>
    <t>8178</t>
  </si>
  <si>
    <t>8178 - Berufsfachschule für Krankenpflege der Bezirkskl Schwaben am Bezirkskrankenhaus Günzburg</t>
  </si>
  <si>
    <t>8180</t>
  </si>
  <si>
    <t>8180 - Berufsfachschule für Krankenpflege der Bezirkskl. Schwaben a.Bezirkskrankenhaus Kaufbeuren</t>
  </si>
  <si>
    <t>8181</t>
  </si>
  <si>
    <t>8181 - Berufsfachschule für Krankenpflege am Klinikum Kaufbeuren der Kliniken Ostallgäu-Kaufbeuren</t>
  </si>
  <si>
    <t>8182</t>
  </si>
  <si>
    <t>Berufsfachschule für Krankenpflege am Klinikum Kempten der Klinikverbund Allgäu gGmbH</t>
  </si>
  <si>
    <t>8182 - Berufsfachschule für Krankenpflege am Klinikum Kempten der Klinikverbund Allgäu gGmbH</t>
  </si>
  <si>
    <t>8183</t>
  </si>
  <si>
    <t>Berufsfachschule für Pflege beim Universitätsklinikum Augsburg</t>
  </si>
  <si>
    <t>8183 - Berufsfachschule für Pflege beim Universitätsklinikum Augsburg</t>
  </si>
  <si>
    <t>8184</t>
  </si>
  <si>
    <t>8184 - Berufsfachschule für Krankenpflege beim Universitätsklinikum Augsburg</t>
  </si>
  <si>
    <t>8185</t>
  </si>
  <si>
    <t>8185 - Berufsfachschule für Kinderkrankenpflege beim Universitätsklinikum Augsburg</t>
  </si>
  <si>
    <t>8186</t>
  </si>
  <si>
    <t>8186 - Berufsfachschule für Krankenpflege der evang. Diakonissenanstalt Augsburg</t>
  </si>
  <si>
    <t>8187</t>
  </si>
  <si>
    <t>Priv.staatl.anerk. Berufsfachschule für Kinderkrankenpflege am Josefinum, Augsburg</t>
  </si>
  <si>
    <t>8187 - Priv.staatl.anerk. Berufsfachschule für Kinderkrankenpflege am Josefinum, Augsburg</t>
  </si>
  <si>
    <t>8190</t>
  </si>
  <si>
    <t>8190 - Berufsfachschule für Krankenpflege d.Kreiskliniken Dill./Wert. gGmbH am Kreiskrankenhaus Wertingen</t>
  </si>
  <si>
    <t>8191</t>
  </si>
  <si>
    <t>Berufsfachschule f. Technische Assistenten i.d. Medizin Kempten d. Klinikverb. Allgäu GmbH</t>
  </si>
  <si>
    <t>8191 - Berufsfachschule f. Technische Assistenten i.d. Medizin Kempten d. Klinikverb. Allgäu GmbH</t>
  </si>
  <si>
    <t>8192</t>
  </si>
  <si>
    <t>Berufsfachschule für Pflege Augsburg der Evangelischen Diakonissenanstalt Augsburg</t>
  </si>
  <si>
    <t>8192 - Berufsfachschule für Pflege Augsburg der Evangelischen Diakonissenanstalt Augsburg</t>
  </si>
  <si>
    <t>8194</t>
  </si>
  <si>
    <t>8194 - Wilhelm-Busch-Schule, Sonderpädagogisches Förderzentrum Illertissen-Weißenhorn</t>
  </si>
  <si>
    <t>8195</t>
  </si>
  <si>
    <t>Priv.staatl.anerk. Berufsfachschule für Pflege am Josefinum, Augsburg</t>
  </si>
  <si>
    <t>8195 - Priv.staatl.anerk. Berufsfachschule für Pflege am Josefinum, Augsburg</t>
  </si>
  <si>
    <t>8196</t>
  </si>
  <si>
    <t>8196 - Helen-Keller-Schule Sonderpädagogisches Förderzentrum Dinkelscherben</t>
  </si>
  <si>
    <t>8197</t>
  </si>
  <si>
    <t>8197 - Abt-Ulrich-Schule Sonderpädagogisches Förderzentrum Kaisheim</t>
  </si>
  <si>
    <t>8199</t>
  </si>
  <si>
    <t>Berufsfachschule für Pflege der Bezirkskl. Schwaben in Kaufbeuren</t>
  </si>
  <si>
    <t>8199 - Berufsfachschule für Pflege der Bezirkskl. Schwaben in Kaufbeuren</t>
  </si>
  <si>
    <t>8200</t>
  </si>
  <si>
    <t>8200 - Hermann-Keßler-Schule Möttingen, Priv. Förder- zentrum, Förderschwerpunkt geistige Entwicklung</t>
  </si>
  <si>
    <t>8201</t>
  </si>
  <si>
    <t>8201 - Sankt-Martin-Schule Lindenberg i. Allgäu Förderz. f. d. Förderschwerp. geist. Entw.</t>
  </si>
  <si>
    <t>8202</t>
  </si>
  <si>
    <t>8202 - Franziskus-Schule Sonderpädagogisches Förderzentrum Gersthofen</t>
  </si>
  <si>
    <t>8203</t>
  </si>
  <si>
    <t>8203 - Tom-Mutters-Schule, priv. Förderzentrum, Förderschwerpunkt geist. Entwicklung</t>
  </si>
  <si>
    <t>8204</t>
  </si>
  <si>
    <t>8204 - Notker-Schule Memmingen, Pr.Förderzentrum, Förderschwerp.geist.Entw. d.Lebenshilfe Memmingen</t>
  </si>
  <si>
    <t>8205</t>
  </si>
  <si>
    <t>8205 - Edith-Stein-Schule, Sonderpädagogisches Förderzentrum Aichach</t>
  </si>
  <si>
    <t>8206</t>
  </si>
  <si>
    <t>8206 - Agnes-Wyssach-Schule Kempten priv. Sonderpäd. Förderzentrum der Schwabenhilfe für Kinder e.V.</t>
  </si>
  <si>
    <t>8208</t>
  </si>
  <si>
    <t>8208 - Brunnenschule Königsbrunn, Privates Förderzentrum, Förderschwerpunkt geist. Entwickl. d. Lebenshilfe</t>
  </si>
  <si>
    <t>8210</t>
  </si>
  <si>
    <t>8210 - Astrid-Lindgren-Schule, Priv.Förderzentrum, Förderschwerp. körp.u.motorische Entw. Kempten</t>
  </si>
  <si>
    <t>8212</t>
  </si>
  <si>
    <t>8212 - Dominikus-Ringeisen-Werk Ursberg, Privates Förderzentrum Förderschwerpunkt geistige Entw.</t>
  </si>
  <si>
    <t>8213</t>
  </si>
  <si>
    <t>8213 - Berufsschule St.Georg z.sonderpäd. Förd. Kempten, Förderschwerpunkt Lernen, d. Kath.Jugendfürsorge</t>
  </si>
  <si>
    <t>8214</t>
  </si>
  <si>
    <t>Berufsfachschule für Pflege der Kreiskliniken Dill.-Werti. gGmbH am Standort Dillingen</t>
  </si>
  <si>
    <t>8214 - Berufsfachschule für Pflege der Kreiskliniken Dill.-Werti. gGmbH am Standort Dillingen</t>
  </si>
  <si>
    <t>8215</t>
  </si>
  <si>
    <t>8215 - Benedikt von Nursia-Berufsschule Augsburg, priv. staatl. anerk. Berufsschule zur sonderpäd. Förd.</t>
  </si>
  <si>
    <t>8217</t>
  </si>
  <si>
    <t>8217 - Regens-Wagner-Schule Dillingen Privates Förderzentrum, Förderschwerpunkt geistige Entw.</t>
  </si>
  <si>
    <t>8218</t>
  </si>
  <si>
    <t>Berufsfachschule für Pflege der Bezirkskliniken Schwaben in Günzburg</t>
  </si>
  <si>
    <t>8218 - Berufsfachschule für Pflege der Bezirkskliniken Schwaben in Günzburg</t>
  </si>
  <si>
    <t>8221</t>
  </si>
  <si>
    <t>8221 - Adolph-Kolping-Berufsschule Donauwörth, st.anerk.priv. Berufsschule z.sonderpäd.Förderung</t>
  </si>
  <si>
    <t>8222</t>
  </si>
  <si>
    <t>Berufsfachschule für Pflege Donauwörth des gKU Donau-Ries Kliniken und Seniorenheime</t>
  </si>
  <si>
    <t>8222 - Berufsfachschule für Pflege Donauwörth des gKU Donau-Ries Kliniken und Seniorenheime</t>
  </si>
  <si>
    <t>8226</t>
  </si>
  <si>
    <t>8226 - Theresia-Haselmayr-Schule Priv. Sonderpäd. Förderzentrum Dillingen a.d.Donau</t>
  </si>
  <si>
    <t>8227</t>
  </si>
  <si>
    <t>8227 - Frere-Roger-Schule Augsburg, Priv. Förderzentrum m d. Förderschwerpunkt emot. und soz. Entw.</t>
  </si>
  <si>
    <t>8228</t>
  </si>
  <si>
    <t>Berufsfachschule für Pflege Augsburg der Berufsfachschulen Heimerer GmbH</t>
  </si>
  <si>
    <t>8228 - Berufsfachschule für Pflege Augsburg der Berufsfachschulen Heimerer GmbH</t>
  </si>
  <si>
    <t>8229</t>
  </si>
  <si>
    <t>Berufsfachschule für Pflege der Kreiskliniken Dillingen-Wertingen gGmbH, Wertingen</t>
  </si>
  <si>
    <t>8229 - Berufsfachschule für Pflege der Kreiskliniken Dillingen-Wertingen gGmbH, Wertingen</t>
  </si>
  <si>
    <t>8230</t>
  </si>
  <si>
    <t>Berufsfachschule für Pflege der Kreiskl. Dillin-Werti. gGmbH am Standort Wertingen</t>
  </si>
  <si>
    <t>8230 - Berufsfachschule für Pflege der Kreiskl. Dillin-Werti. gGmbH am Standort Wertingen</t>
  </si>
  <si>
    <t>8232</t>
  </si>
  <si>
    <t>Berufsfachschule für Pflege a.Klinikum Kaufbeuren d.Kliniken Ostallgäu-Kaufbeuren (gKU)</t>
  </si>
  <si>
    <t>8232 - Berufsfachschule für Pflege a.Klinikum Kaufbeuren d.Kliniken Ostallgäu-Kaufbeuren (gKU)</t>
  </si>
  <si>
    <t>8233</t>
  </si>
  <si>
    <t>Internationale Berufsfachschule für Pflege Memmingen der Kolping Pflegeschule gGmbH</t>
  </si>
  <si>
    <t>8233 - Internationale Berufsfachschule für Pflege Memmingen der Kolping Pflegeschule gGmbH</t>
  </si>
  <si>
    <t>8234</t>
  </si>
  <si>
    <t>Berufsfachschule f. Pflege Immenstadt i.A. d. Berufl. Fortbildungszentr. d. Bay. Wirtschaft (bfz</t>
  </si>
  <si>
    <t>8234 - Berufsfachschule f. Pflege Immenstadt i.A. d. Berufl. Fortbildungszentr. d. Bay. Wirtschaft (bfz</t>
  </si>
  <si>
    <t>8235</t>
  </si>
  <si>
    <t>Berufsfachschule für Pflege Ursberg des Dominikus-Ringeisen-Werkes Ursberg</t>
  </si>
  <si>
    <t>8235 - Berufsfachschule für Pflege Ursberg des Dominikus-Ringeisen-Werkes Ursberg</t>
  </si>
  <si>
    <t>8236</t>
  </si>
  <si>
    <t>Berufsfachschule f.Pflege d.Wertachkliniken Bob.u.Schwabmünchen an der Wertachklinik Bobingen</t>
  </si>
  <si>
    <t>8236 - Berufsfachschule f.Pflege d.Wertachkliniken Bob.u.Schwabmünchen an der Wertachklinik Bobingen</t>
  </si>
  <si>
    <t>8237</t>
  </si>
  <si>
    <t>Berufsfachschule für Pflege am Klinikum Kempten (Allgäu) der Klinikverbund Allgäu gGmbH</t>
  </si>
  <si>
    <t>8237 - Berufsfachschule für Pflege am Klinikum Kempten (Allgäu) der Klinikverbund Allgäu gGmbH</t>
  </si>
  <si>
    <t>8238</t>
  </si>
  <si>
    <t>Berufsfachschule für Pflege der Klinikverbund Allgäu gGmbH an der Kreisklinik Mindelheim</t>
  </si>
  <si>
    <t>8238 - Berufsfachschule für Pflege der Klinikverbund Allgäu gGmbH an der Kreisklinik Mindelheim</t>
  </si>
  <si>
    <t>8240</t>
  </si>
  <si>
    <t>8240 - Berufsfachschule für Kosmetik Ingrid Gebauer-Gerstenberg, Augsburg</t>
  </si>
  <si>
    <t>8241</t>
  </si>
  <si>
    <t>8241 - Berufl. Schulen Wittelsbacher Land Staatl. Berufsschule Aichach-Friedberg</t>
  </si>
  <si>
    <t>8243</t>
  </si>
  <si>
    <t>8243 - Städt. Berufsfachschule für Ernährung und Versorgung Augsburg</t>
  </si>
  <si>
    <t>8246</t>
  </si>
  <si>
    <t>8246 - Berufsfachschule für Physiotherapie beim Universitätsklinikum Augsburg</t>
  </si>
  <si>
    <t>8253</t>
  </si>
  <si>
    <t>Staatl. Berufsschule Günzburg</t>
  </si>
  <si>
    <t>8253 - Staatl. Berufsschule Günzburg</t>
  </si>
  <si>
    <t>8254</t>
  </si>
  <si>
    <t>8254 - Staatl. Berufsfachschule für Ernährung und Versorgung Krumbach</t>
  </si>
  <si>
    <t>8255</t>
  </si>
  <si>
    <t>8255 - Berufsfachschule für Ergotherapie am Bezirkskrankenhaus Günzburg</t>
  </si>
  <si>
    <t>8256</t>
  </si>
  <si>
    <t>Berufsfachschule für Musik in Krumbach (Schwaben)</t>
  </si>
  <si>
    <t>8256 - Berufsfachschule für Musik in Krumbach (Schwaben)</t>
  </si>
  <si>
    <t>8258</t>
  </si>
  <si>
    <t>Staatl. Berufsschule Höchstädt a.d.Donau</t>
  </si>
  <si>
    <t>8258 - Staatl. Berufsschule Höchstädt a.d.Donau</t>
  </si>
  <si>
    <t>8259</t>
  </si>
  <si>
    <t>8259 - Staatl. Berufsfachschule für Ernährung und Versorgung Höchstädt a.d. Donau</t>
  </si>
  <si>
    <t>8261</t>
  </si>
  <si>
    <t>8261 - Staatl. Berufsfachschule für techn. Assistenten für Informatik Lauingen</t>
  </si>
  <si>
    <t>8263</t>
  </si>
  <si>
    <t>Staatl. Berufsschule Immenstadt i.Allgäu</t>
  </si>
  <si>
    <t>8263 - Staatl. Berufsschule Immenstadt i.Allgäu</t>
  </si>
  <si>
    <t>8264</t>
  </si>
  <si>
    <t>8264 - Staatl. Berufsfachschule für Ernährung und Versorgung Immenstadt i.Allgäu</t>
  </si>
  <si>
    <t>8267</t>
  </si>
  <si>
    <t>Städt. Berufsfachschule für Sozialpflege Augsburg</t>
  </si>
  <si>
    <t>8267 - Städt. Berufsfachschule für Sozialpflege Augsburg</t>
  </si>
  <si>
    <t>8268</t>
  </si>
  <si>
    <t>Staatl. Berufsschule Kaufbeuren</t>
  </si>
  <si>
    <t>8268 - Staatl. Berufsschule Kaufbeuren</t>
  </si>
  <si>
    <t>8269</t>
  </si>
  <si>
    <t>8269 - Staatl. Berufsfachschule für Ernährung und Versorgung Kaufbeuren</t>
  </si>
  <si>
    <t>8271</t>
  </si>
  <si>
    <t>8271 - Berufsfachschule f.Altenpflege Augsburg des Caritasverbandes der Diözese Augsburg e.V.</t>
  </si>
  <si>
    <t>8272</t>
  </si>
  <si>
    <t>Technikerschule Allgäu, Fachschule für Techniker (Maschinenbau-, Elektro-, Bautechnik)</t>
  </si>
  <si>
    <t>8272 - Technikerschule Allgäu, Fachschule für Techniker (Maschinenbau-, Elektro-, Bautechnik)</t>
  </si>
  <si>
    <t>8273</t>
  </si>
  <si>
    <t>Staatl. Berufsschule I Kempten (Allgäu)</t>
  </si>
  <si>
    <t>8273 - Staatl. Berufsschule I Kempten (Allgäu)</t>
  </si>
  <si>
    <t>8275</t>
  </si>
  <si>
    <t>Staatl. Berufsschule II Kempten (Allgäu)</t>
  </si>
  <si>
    <t>8275 - Staatl. Berufsschule II Kempten (Allgäu)</t>
  </si>
  <si>
    <t>8276</t>
  </si>
  <si>
    <t>Staatliche Wirtschaftsschule Kempten (Allgäu)</t>
  </si>
  <si>
    <t>8276 - Staatliche Wirtschaftsschule Kempten (Allgäu)</t>
  </si>
  <si>
    <t>8277</t>
  </si>
  <si>
    <t>8277 - Fachakademie für Übersetzen und Dolmetschen Kempten (Allgäu)</t>
  </si>
  <si>
    <t>8278</t>
  </si>
  <si>
    <t>Staatl. Berufsschule III Kempten (Allgäu)</t>
  </si>
  <si>
    <t>8278 - Staatl. Berufsschule III Kempten (Allgäu)</t>
  </si>
  <si>
    <t>8284</t>
  </si>
  <si>
    <t>8284 - Staatl. Berufsfachschule für Ernährung und Versorgung Memmingen</t>
  </si>
  <si>
    <t>8288</t>
  </si>
  <si>
    <t>Staatl. Berufsschule II Memmingen</t>
  </si>
  <si>
    <t>8288 - Staatl. Berufsschule II Memmingen</t>
  </si>
  <si>
    <t>8289</t>
  </si>
  <si>
    <t>Staatl. Wirtschaftsschule Memmingen</t>
  </si>
  <si>
    <t>8289 - Staatl. Wirtschaftsschule Memmingen</t>
  </si>
  <si>
    <t>8294</t>
  </si>
  <si>
    <t>Staatl. Berufsschule Neusäß</t>
  </si>
  <si>
    <t>8294 - Staatl. Berufsschule Neusäß</t>
  </si>
  <si>
    <t>8295</t>
  </si>
  <si>
    <t>8295 - Staatl. Berufsfachschule für Ernährung und Versorgung Neusäß</t>
  </si>
  <si>
    <t>8299</t>
  </si>
  <si>
    <t>Staatl. Berufsschule Neu-Ulm</t>
  </si>
  <si>
    <t>8299 - Staatl. Berufsschule Neu-Ulm</t>
  </si>
  <si>
    <t>8301</t>
  </si>
  <si>
    <t>Staatl. Berufsfachschule für Kinderpflege Neu-Ulm</t>
  </si>
  <si>
    <t>8301 - Staatl. Berufsfachschule für Kinderpflege Neu-Ulm</t>
  </si>
  <si>
    <t>8302</t>
  </si>
  <si>
    <t>8302 - Rudolf-Steiner-Schule Augsburg, Priv. Förderzentrum, Förderschwerp. geistige Entwicklung</t>
  </si>
  <si>
    <t>8304</t>
  </si>
  <si>
    <t>8304 - Berufsfachschule für Physiotherapie am Bezirkskrankenhaus Günzburg</t>
  </si>
  <si>
    <t>8308</t>
  </si>
  <si>
    <t>8308 - Fachschule für das Hotel- und Gaststättengewerbe des Zweckverb. Berufl. Schulen Bad Wörishofen</t>
  </si>
  <si>
    <t>8309</t>
  </si>
  <si>
    <t>8309 - Bebo-Wager-Schule Berufsschule VII der Stadt Augsburg</t>
  </si>
  <si>
    <t>8310</t>
  </si>
  <si>
    <t>8310 - Berufsfachschule f. Altenpflege Immenstadt i.A. d. Berufl.Fortbildungszentr.d. Bay. Wirtschaft (bfz)</t>
  </si>
  <si>
    <t>8311</t>
  </si>
  <si>
    <t>8311 - Priv. Berufsfachschule f.Fremdsprachenberufe d.IFB Inst.f. Fremdsprachenberufe gGmbH Kempten (Allgäu)</t>
  </si>
  <si>
    <t>8314</t>
  </si>
  <si>
    <t>8314 - Berufsfachschule f.Altenpflegehilfe Immenstadt i.A d. Berufl.Fortbildungszentr.d. Bay. Wirtsch. (bfz)</t>
  </si>
  <si>
    <t>8315</t>
  </si>
  <si>
    <t>8315 - Alois-Wagner-Schule Private Schule für Kranke an der Hochgebirgsklinik Mittelberg</t>
  </si>
  <si>
    <t>8318</t>
  </si>
  <si>
    <t>8318 - Fachschule für Heilerziehungspflege u.-pflegehilfe d. Kath. Jugendfürsorge der Diözese Augsburg e.V.</t>
  </si>
  <si>
    <t>8319</t>
  </si>
  <si>
    <t>8319 - Priv. Schule für Kranke an der Alpenklinik Santa Maria Oberjoch Markt Bad Hindelang,</t>
  </si>
  <si>
    <t>8320</t>
  </si>
  <si>
    <t>Städtische Wirtschaftsschule Senden</t>
  </si>
  <si>
    <t>8320 - Städtische Wirtschaftsschule Senden</t>
  </si>
  <si>
    <t>8323</t>
  </si>
  <si>
    <t>8323 - Berufsfachschule f.Altenpflegehilfe Augsbug d. Evang.Diakonissenanstalt Augsburg</t>
  </si>
  <si>
    <t>8329</t>
  </si>
  <si>
    <t>8329 - Berufsfachschule für Altenpflegehilfe der Gemeinn. Gesellsch. f. soz. Dienste -DAA- mbH in Kaufbeuren</t>
  </si>
  <si>
    <t>8332</t>
  </si>
  <si>
    <t>Berufsfachschule f.Altenpflegehilfe des Dominikus-Ringeisen-Werkes Ursberg</t>
  </si>
  <si>
    <t>8332 - Berufsfachschule f.Altenpflegehilfe des Dominikus-Ringeisen-Werkes Ursberg</t>
  </si>
  <si>
    <t>8335</t>
  </si>
  <si>
    <t>8335 - Berufsfachschule für Altenpflege des Dominikus-Ringeisen-Werkes Ursberg</t>
  </si>
  <si>
    <t>8336</t>
  </si>
  <si>
    <t>Staatl. Berufsfachschule für Sozialpflege Neu-Ulm</t>
  </si>
  <si>
    <t>8336 - Staatl. Berufsfachschule für Sozialpflege Neu-Ulm</t>
  </si>
  <si>
    <t>8340</t>
  </si>
  <si>
    <t>8340 - Berufsfachschule für Altenpflege Mering des Berufsbildungszentrums Augsburg</t>
  </si>
  <si>
    <t>8341</t>
  </si>
  <si>
    <t>Staatl. Berufsfachschule für Sozialpflege Krumbach</t>
  </si>
  <si>
    <t>8341 - Staatl. Berufsfachschule für Sozialpflege Krumbach</t>
  </si>
  <si>
    <t>8342</t>
  </si>
  <si>
    <t>8342 - Staatliche Berufsfachschule für Metalltechnik Füssen</t>
  </si>
  <si>
    <t>8343</t>
  </si>
  <si>
    <t>Berufsfachschule für Ergotherapie Kempten (Allg.) d.Dt.Erwachsenen-Bildungswerk gemeinn. GmbH</t>
  </si>
  <si>
    <t>8343 - Berufsfachschule für Ergotherapie Kempten (Allg.) d.Dt.Erwachsenen-Bildungswerk gemeinn. GmbH</t>
  </si>
  <si>
    <t>8344</t>
  </si>
  <si>
    <t>8344 - Berufsfachschule für Physiotherapie Augsburg d. Berufl. Fortbildungszentren d. Bayer. Wirtschaft</t>
  </si>
  <si>
    <t>8347</t>
  </si>
  <si>
    <t>8347 - Staatl. Berufsfachschule für Sozialpflege Kempten (Allgäu)</t>
  </si>
  <si>
    <t>8348</t>
  </si>
  <si>
    <t>8348 - Berufsfachschule für Altenpflegehilfe Augsburg d. Caritasverbandes für die Diözese Augsburg e.V.</t>
  </si>
  <si>
    <t>8351</t>
  </si>
  <si>
    <t>8351 - Staatl. Berufsfachschule für Sozialpflege Höchstädt a.d.Donau</t>
  </si>
  <si>
    <t>8359</t>
  </si>
  <si>
    <t>8359 - Berufsfachschule f.Altenpflege Memmingen d.Berufl. Fortbildungszentren der Bayer. Wirtschaft (bfz)</t>
  </si>
  <si>
    <t>8373</t>
  </si>
  <si>
    <t>8373 - Sophie-Scholl-Schule,Pr.Förderzen. a.d.Kl.S.Maria, Oberjoch,Förderschwerpunkt körp.u.motor.Entwickl.</t>
  </si>
  <si>
    <t>8374</t>
  </si>
  <si>
    <t>8374 - Berufsfachschule f.Altenpflegehilfe Memmingen der Berufl. Fortbildungszentren der Bayer. Wirtschaft</t>
  </si>
  <si>
    <t>8400</t>
  </si>
  <si>
    <t>Grundschule am Lechrain Aindling</t>
  </si>
  <si>
    <t>8400 - Grundschule am Lechrain Aindling</t>
  </si>
  <si>
    <t>8401</t>
  </si>
  <si>
    <t>Grundschule Pöttmes</t>
  </si>
  <si>
    <t>8401 - Grundschule Pöttmes</t>
  </si>
  <si>
    <t>8402</t>
  </si>
  <si>
    <t>Grundschule Hollenbach</t>
  </si>
  <si>
    <t>8402 - Grundschule Hollenbach</t>
  </si>
  <si>
    <t>8403</t>
  </si>
  <si>
    <t>8403 - Josef-Kentenich-Schule, kath. Grundschule Kempten (Allgäu) des Kentenich-Pädagogik e.V.</t>
  </si>
  <si>
    <t>8404</t>
  </si>
  <si>
    <t>8404 - Franz-von-Assisi-Schule, Katholische Freie Grundschule Augsburg</t>
  </si>
  <si>
    <t>8405</t>
  </si>
  <si>
    <t>Grundschule Kühbach</t>
  </si>
  <si>
    <t>8405 - Grundschule Kühbach</t>
  </si>
  <si>
    <t>8406</t>
  </si>
  <si>
    <t>Grundschule Dasing</t>
  </si>
  <si>
    <t>8406 - Grundschule Dasing</t>
  </si>
  <si>
    <t>8407</t>
  </si>
  <si>
    <t>Grundschule Stätzling-Derching</t>
  </si>
  <si>
    <t>8407 - Grundschule Stätzling-Derching</t>
  </si>
  <si>
    <t>8408</t>
  </si>
  <si>
    <t>Grundschule Merching</t>
  </si>
  <si>
    <t>8408 - Grundschule Merching</t>
  </si>
  <si>
    <t>8409</t>
  </si>
  <si>
    <t>Grundschule am Aschberg in Weisingen</t>
  </si>
  <si>
    <t>8409 - Grundschule am Aschberg in Weisingen</t>
  </si>
  <si>
    <t>8410</t>
  </si>
  <si>
    <t>Grundschule Wittislingen</t>
  </si>
  <si>
    <t>8410 - Grundschule Wittislingen</t>
  </si>
  <si>
    <t>8411</t>
  </si>
  <si>
    <t>Grundschule Deiningen</t>
  </si>
  <si>
    <t>8411 - Grundschule Deiningen</t>
  </si>
  <si>
    <t>8412</t>
  </si>
  <si>
    <t>Max-Dünßer-Grundschule Wallerstein</t>
  </si>
  <si>
    <t>8412 - Max-Dünßer-Grundschule Wallerstein</t>
  </si>
  <si>
    <t>8413</t>
  </si>
  <si>
    <t>Grundschule Buch</t>
  </si>
  <si>
    <t>8413 - Grundschule Buch</t>
  </si>
  <si>
    <t>8414</t>
  </si>
  <si>
    <t>Anton-Miller-Grundschule Nersingen-Straß</t>
  </si>
  <si>
    <t>8414 - Anton-Miller-Grundschule Nersingen-Straß</t>
  </si>
  <si>
    <t>8415</t>
  </si>
  <si>
    <t>Hermann-Köhl-Grundschule Pfaffenhofen a.d.Roth</t>
  </si>
  <si>
    <t>8415 - Hermann-Köhl-Grundschule Pfaffenhofen a.d.Roth</t>
  </si>
  <si>
    <t>8416</t>
  </si>
  <si>
    <t>Grundschule Germaringen</t>
  </si>
  <si>
    <t>8416 - Grundschule Germaringen</t>
  </si>
  <si>
    <t>8417</t>
  </si>
  <si>
    <t>Grundschule Memmingerberg</t>
  </si>
  <si>
    <t>8417 - Grundschule Memmingerberg</t>
  </si>
  <si>
    <t>8418</t>
  </si>
  <si>
    <t>Grundschule Memmingen-Amendingen</t>
  </si>
  <si>
    <t>8418 - Grundschule Memmingen-Amendingen</t>
  </si>
  <si>
    <t>8419</t>
  </si>
  <si>
    <t>Mittelschule Königsbrunn</t>
  </si>
  <si>
    <t>8419 - Mittelschule Königsbrunn</t>
  </si>
  <si>
    <t>8420</t>
  </si>
  <si>
    <t>8420 - Montessori-Grundschule Füssen des Trägervereins Montessori Füssen e.V.</t>
  </si>
  <si>
    <t>8421</t>
  </si>
  <si>
    <t>St. Aloysius Bekenntnis-Grundschule der Priesterbruderschaft St. Pius X. in Memmingen</t>
  </si>
  <si>
    <t>8421 - St. Aloysius Bekenntnis-Grundschule der Priesterbruderschaft St. Pius X. in Memmingen</t>
  </si>
  <si>
    <t>8422</t>
  </si>
  <si>
    <t>Mittelschule Lindau (Bodensee)</t>
  </si>
  <si>
    <t>8422 - Mittelschule Lindau (Bodensee)</t>
  </si>
  <si>
    <t>8423</t>
  </si>
  <si>
    <t>Mark-Twain-Grundschule Neu-Ulm</t>
  </si>
  <si>
    <t>8423 - Mark-Twain-Grundschule Neu-Ulm</t>
  </si>
  <si>
    <t>8484</t>
  </si>
  <si>
    <t>8484 - Berufsfachschule f.Altenpflegehilfe der Berufsfachschulen Heimerer GmbH Augsburg</t>
  </si>
  <si>
    <t>8485</t>
  </si>
  <si>
    <t>8485 - Priv.Berufsfachschule für Altenpflegehilfe Nördlingen der Evang.-Luth. Kirchengemeinde</t>
  </si>
  <si>
    <t>8486</t>
  </si>
  <si>
    <t>Berufsfachschule f.Altenpflegehilfe Wertingen der Kreiskliniken Dillingen-Wertingen gGmbH</t>
  </si>
  <si>
    <t>8486 - Berufsfachschule f.Altenpflegehilfe Wertingen der Kreiskliniken Dillingen-Wertingen gGmbH</t>
  </si>
  <si>
    <t>8487</t>
  </si>
  <si>
    <t>8487 - Staatl. Berufsfachschule für Diätassistenten in Schwabmünchen</t>
  </si>
  <si>
    <t>8489</t>
  </si>
  <si>
    <t>8489 - Staatl. Berufsfachschule I für gastgewerbliche Berufe Immenstadt i.Allgäu</t>
  </si>
  <si>
    <t>8493</t>
  </si>
  <si>
    <t>8493 - Staatl. Fachschule für Bau-, Elektro-, Maschinenbau- u. Mechatroniktechnik Nördlingen</t>
  </si>
  <si>
    <t>8500</t>
  </si>
  <si>
    <t>8500 - Werner-von-Siemens-Grundschule Augsburg-Hochzoll-Nord</t>
  </si>
  <si>
    <t>8501</t>
  </si>
  <si>
    <t>Werner-von-Siemens-Mittelschule Augsburg-Hochzoll</t>
  </si>
  <si>
    <t>8501 - Werner-von-Siemens-Mittelschule Augsburg-Hochzoll</t>
  </si>
  <si>
    <t>8502</t>
  </si>
  <si>
    <t>St.-Georg-Mittelschule Augsburg</t>
  </si>
  <si>
    <t>8502 - St.-Georg-Mittelschule Augsburg</t>
  </si>
  <si>
    <t>8503</t>
  </si>
  <si>
    <t>Mittelschule Augsburg-Bärenkeller</t>
  </si>
  <si>
    <t>8503 - Mittelschule Augsburg-Bärenkeller</t>
  </si>
  <si>
    <t>8506</t>
  </si>
  <si>
    <t>Luitpold-Grundschule Augsburg-Lechhausen</t>
  </si>
  <si>
    <t>8506 - Luitpold-Grundschule Augsburg-Lechhausen</t>
  </si>
  <si>
    <t>8507</t>
  </si>
  <si>
    <t>Wittelsbacher-Grundschule Augsburg</t>
  </si>
  <si>
    <t>8507 - Wittelsbacher-Grundschule Augsburg</t>
  </si>
  <si>
    <t>8508</t>
  </si>
  <si>
    <t>Löweneck-Mittelschule Augsburg-Oberhausen</t>
  </si>
  <si>
    <t>8508 - Löweneck-Mittelschule Augsburg-Oberhausen</t>
  </si>
  <si>
    <t>8510</t>
  </si>
  <si>
    <t>St.-Max-Grundschule Augsburg</t>
  </si>
  <si>
    <t>8510 - St.-Max-Grundschule Augsburg</t>
  </si>
  <si>
    <t>8511</t>
  </si>
  <si>
    <t>Hans-Adlhoch-Mittelschule Augsburg-Pfersee</t>
  </si>
  <si>
    <t>8511 - Hans-Adlhoch-Mittelschule Augsburg-Pfersee</t>
  </si>
  <si>
    <t>8512</t>
  </si>
  <si>
    <t>Grundschule Augsburg-Herrenbach</t>
  </si>
  <si>
    <t>8512 - Grundschule Augsburg-Herrenbach</t>
  </si>
  <si>
    <t>8513</t>
  </si>
  <si>
    <t>Mittelschule Augsburg-Herrenbach</t>
  </si>
  <si>
    <t>8513 - Mittelschule Augsburg-Herrenbach</t>
  </si>
  <si>
    <t>8514</t>
  </si>
  <si>
    <t>Grundschule Augsburg-Hochzoll-Süd</t>
  </si>
  <si>
    <t>8514 - Grundschule Augsburg-Hochzoll-Süd</t>
  </si>
  <si>
    <t>8515</t>
  </si>
  <si>
    <t>Mittelschule Augsburg-Firnhaberau</t>
  </si>
  <si>
    <t>8515 - Mittelschule Augsburg-Firnhaberau</t>
  </si>
  <si>
    <t>8516</t>
  </si>
  <si>
    <t>Werner-Egk-Grundschule Augsburg-Oberhausen</t>
  </si>
  <si>
    <t>8516 - Werner-Egk-Grundschule Augsburg-Oberhausen</t>
  </si>
  <si>
    <t>8517</t>
  </si>
  <si>
    <t>Kapellen-Mittelschule Augsburg-Oberhausen</t>
  </si>
  <si>
    <t>8517 - Kapellen-Mittelschule Augsburg-Oberhausen</t>
  </si>
  <si>
    <t>8518</t>
  </si>
  <si>
    <t>Elias-Holl-Grundschule Augsburg</t>
  </si>
  <si>
    <t>8518 - Elias-Holl-Grundschule Augsburg</t>
  </si>
  <si>
    <t>8519</t>
  </si>
  <si>
    <t>Grundschule Augsburg-Hammerschmiede</t>
  </si>
  <si>
    <t>8519 - Grundschule Augsburg-Hammerschmiede</t>
  </si>
  <si>
    <t>8521</t>
  </si>
  <si>
    <t>Grundschule Augsburg Vor dem Roten Tor</t>
  </si>
  <si>
    <t>8521 - Grundschule Augsburg Vor dem Roten Tor</t>
  </si>
  <si>
    <t>8523</t>
  </si>
  <si>
    <t>Schiller-Mittelschule Augsburg-Lechhausen</t>
  </si>
  <si>
    <t>8523 - Schiller-Mittelschule Augsburg-Lechhausen</t>
  </si>
  <si>
    <t>8524</t>
  </si>
  <si>
    <t>St.-Anna-Grundschule Augsburg</t>
  </si>
  <si>
    <t>8524 - St.-Anna-Grundschule Augsburg</t>
  </si>
  <si>
    <t>8525</t>
  </si>
  <si>
    <t>Goethe-Mittelschule Augsburg-Lechhausen</t>
  </si>
  <si>
    <t>8525 - Goethe-Mittelschule Augsburg-Lechhausen</t>
  </si>
  <si>
    <t>8526</t>
  </si>
  <si>
    <t>Birkenau-Grundschule Augsburg-Lechhausen</t>
  </si>
  <si>
    <t>8526 - Birkenau-Grundschule Augsburg-Lechhausen</t>
  </si>
  <si>
    <t>8527</t>
  </si>
  <si>
    <t>Westpark-Grundschule Augsburg-Pfersee</t>
  </si>
  <si>
    <t>8527 - Westpark-Grundschule Augsburg-Pfersee</t>
  </si>
  <si>
    <t>8528</t>
  </si>
  <si>
    <t>Grundschule Augsburg-Kriegshaber</t>
  </si>
  <si>
    <t>8528 - Grundschule Augsburg-Kriegshaber</t>
  </si>
  <si>
    <t>8529</t>
  </si>
  <si>
    <t>Kerschensteiner-Mittelschule Augsburg-Hochfeld</t>
  </si>
  <si>
    <t>8529 - Kerschensteiner-Mittelschule Augsburg-Hochfeld</t>
  </si>
  <si>
    <t>8530</t>
  </si>
  <si>
    <t>Friedrich-Ebert-Grundschule Augsburg-Göggingen</t>
  </si>
  <si>
    <t>8530 - Friedrich-Ebert-Grundschule Augsburg-Göggingen</t>
  </si>
  <si>
    <t>8531</t>
  </si>
  <si>
    <t>Grundschule Augsburg-Göggingen-West</t>
  </si>
  <si>
    <t>8531 - Grundschule Augsburg-Göggingen-West</t>
  </si>
  <si>
    <t>8532</t>
  </si>
  <si>
    <t>Friedrich-Ebert-Mittelschule Augsburg-Göggingen</t>
  </si>
  <si>
    <t>8532 - Friedrich-Ebert-Mittelschule Augsburg-Göggingen</t>
  </si>
  <si>
    <t>8533</t>
  </si>
  <si>
    <t>Johann-Strauß-Grundschule Augsburg-Haunstetten</t>
  </si>
  <si>
    <t>8533 - Johann-Strauß-Grundschule Augsburg-Haunstetten</t>
  </si>
  <si>
    <t>8534</t>
  </si>
  <si>
    <t>Albert-Einstein-Mittelschule Augsburg-Haunstetten</t>
  </si>
  <si>
    <t>8534 - Albert-Einstein-Mittelschule Augsburg-Haunstetten</t>
  </si>
  <si>
    <t>8535</t>
  </si>
  <si>
    <t>Eichendorff-Grundschule Augsburg-Haunstetten</t>
  </si>
  <si>
    <t>8535 - Eichendorff-Grundschule Augsburg-Haunstetten</t>
  </si>
  <si>
    <t>8536</t>
  </si>
  <si>
    <t>Fröbel-Grundschule Augsburg-Haunstetten</t>
  </si>
  <si>
    <t>8536 - Fröbel-Grundschule Augsburg-Haunstetten</t>
  </si>
  <si>
    <t>8537</t>
  </si>
  <si>
    <t>Grundschule Augsburg-Inningen</t>
  </si>
  <si>
    <t>8537 - Grundschule Augsburg-Inningen</t>
  </si>
  <si>
    <t>8538</t>
  </si>
  <si>
    <t>Bleriot-Grundschule Augsburg-Universitätsviertel</t>
  </si>
  <si>
    <t>8538 - Bleriot-Grundschule Augsburg-Universitätsviertel</t>
  </si>
  <si>
    <t>8539</t>
  </si>
  <si>
    <t>Grundschule Jengen</t>
  </si>
  <si>
    <t>8539 - Grundschule Jengen</t>
  </si>
  <si>
    <t>8540</t>
  </si>
  <si>
    <t>Grundschule Graben</t>
  </si>
  <si>
    <t>8540 - Grundschule Graben</t>
  </si>
  <si>
    <t>8541</t>
  </si>
  <si>
    <t>8541 - Lichtenstein-Rother-Volksschule Augsburg d. Evang. Schulvereins Augsburg (Grundschule)</t>
  </si>
  <si>
    <t>8542</t>
  </si>
  <si>
    <t>Drei-Auen-Grundschule Augsburg-Oberhausen</t>
  </si>
  <si>
    <t>8542 - Drei-Auen-Grundschule Augsburg-Oberhausen</t>
  </si>
  <si>
    <t>8543</t>
  </si>
  <si>
    <t>Grundschule Kempten (Allgäu)-Kottern/Eich</t>
  </si>
  <si>
    <t>8543 - Grundschule Kempten (Allgäu)-Kottern/Eich</t>
  </si>
  <si>
    <t>8544</t>
  </si>
  <si>
    <t>Kerschensteiner-Grundschule Augsburg-Hochfeld</t>
  </si>
  <si>
    <t>8544 - Kerschensteiner-Grundschule Augsburg-Hochfeld</t>
  </si>
  <si>
    <t>8545</t>
  </si>
  <si>
    <t>Hans-Adlhoch-Grundschule Augsburg-Pfersee</t>
  </si>
  <si>
    <t>8545 - Hans-Adlhoch-Grundschule Augsburg-Pfersee</t>
  </si>
  <si>
    <t>8546</t>
  </si>
  <si>
    <t>8546 - International School Neu-Ulm, Volksschule (GS u. HS) der Internat. Schule Neu-Ulm</t>
  </si>
  <si>
    <t>8547</t>
  </si>
  <si>
    <t>8547 - Private Montessori-Volksschule Weißenhorn (Grund- u. Hauptschule)</t>
  </si>
  <si>
    <t>8548</t>
  </si>
  <si>
    <t>Beethoven-Mittelschule Kaufbeuren</t>
  </si>
  <si>
    <t>8548 - Beethoven-Mittelschule Kaufbeuren</t>
  </si>
  <si>
    <t>8549</t>
  </si>
  <si>
    <t>Adalbert-Stifter-Grundschule Kaufbeuren-Neugablonz</t>
  </si>
  <si>
    <t>8549 - Adalbert-Stifter-Grundschule Kaufbeuren-Neugablonz</t>
  </si>
  <si>
    <t>8550</t>
  </si>
  <si>
    <t>Konradin-Grundschule Kaufbeuren</t>
  </si>
  <si>
    <t>8550 - Konradin-Grundschule Kaufbeuren</t>
  </si>
  <si>
    <t>8551</t>
  </si>
  <si>
    <t>Grundschule Kaufbeuren-Hirschzell</t>
  </si>
  <si>
    <t>8551 - Grundschule Kaufbeuren-Hirschzell</t>
  </si>
  <si>
    <t>8552</t>
  </si>
  <si>
    <t>Grundschule Kaufbeuren-Oberbeuren</t>
  </si>
  <si>
    <t>8552 - Grundschule Kaufbeuren-Oberbeuren</t>
  </si>
  <si>
    <t>8553</t>
  </si>
  <si>
    <t>Grundschule Augsburg-Centerville-Süd</t>
  </si>
  <si>
    <t>8553 - Grundschule Augsburg-Centerville-Süd</t>
  </si>
  <si>
    <t>8554</t>
  </si>
  <si>
    <t>Jörg-Lederer-Mittelschule Kaufbeuren</t>
  </si>
  <si>
    <t>8554 - Jörg-Lederer-Mittelschule Kaufbeuren</t>
  </si>
  <si>
    <t>8555</t>
  </si>
  <si>
    <t>Schrader-Grundschule Kaufbeuren</t>
  </si>
  <si>
    <t>8555 - Schrader-Grundschule Kaufbeuren</t>
  </si>
  <si>
    <t>8556</t>
  </si>
  <si>
    <t>Grundschule Augsburg-Bärenkeller</t>
  </si>
  <si>
    <t>8556 - Grundschule Augsburg-Bärenkeller</t>
  </si>
  <si>
    <t>8557</t>
  </si>
  <si>
    <t>Gustav-Leutelt-Mittelschule Kaufbeuren-Neugablonz</t>
  </si>
  <si>
    <t>8557 - Gustav-Leutelt-Mittelschule Kaufbeuren-Neugablonz</t>
  </si>
  <si>
    <t>8558</t>
  </si>
  <si>
    <t>8558 - Priv. Montessori-Schule (Grund- u. Hauptschule) Günzburg des Montessori Günzburg e.V.</t>
  </si>
  <si>
    <t>8559</t>
  </si>
  <si>
    <t>Grundschule Bodolz, Schule im Obstgarten</t>
  </si>
  <si>
    <t>8559 - Grundschule Bodolz, Schule im Obstgarten</t>
  </si>
  <si>
    <t>8560</t>
  </si>
  <si>
    <t>Löweneck-Grundschule Augsburg-Oberhausen</t>
  </si>
  <si>
    <t>8560 - Löweneck-Grundschule Augsburg-Oberhausen</t>
  </si>
  <si>
    <t>8561</t>
  </si>
  <si>
    <t>Grundschule Augsburg-Firnhaberau</t>
  </si>
  <si>
    <t>8561 - Grundschule Augsburg-Firnhaberau</t>
  </si>
  <si>
    <t>8562</t>
  </si>
  <si>
    <t>Grundschule Kammlach</t>
  </si>
  <si>
    <t>8562 - Grundschule Kammlach</t>
  </si>
  <si>
    <t>8563</t>
  </si>
  <si>
    <t>Grundschule Kempten (Allgäu) an der Fürstenstraße</t>
  </si>
  <si>
    <t>8563 - Grundschule Kempten (Allgäu) an der Fürstenstraße</t>
  </si>
  <si>
    <t>8564</t>
  </si>
  <si>
    <t>Mittelschule Kempten (Allgäu) bei der Hofmühle</t>
  </si>
  <si>
    <t>8564 - Mittelschule Kempten (Allgäu) bei der Hofmühle</t>
  </si>
  <si>
    <t>8565</t>
  </si>
  <si>
    <t>Gustav-Stresemann-Grundschule Sankt Mang</t>
  </si>
  <si>
    <t>8565 - Gustav-Stresemann-Grundschule Sankt Mang</t>
  </si>
  <si>
    <t>8566</t>
  </si>
  <si>
    <t>Grundschule Kempten (Allgäu) am Haubenschloß</t>
  </si>
  <si>
    <t>8566 - Grundschule Kempten (Allgäu) am Haubenschloß</t>
  </si>
  <si>
    <t>8567</t>
  </si>
  <si>
    <t>St.-Georg-Grundschule Augsburg</t>
  </si>
  <si>
    <t>8567 - St.-Georg-Grundschule Augsburg</t>
  </si>
  <si>
    <t>8568</t>
  </si>
  <si>
    <t>Konrad-Adenauer-Grundschule Lenzfried</t>
  </si>
  <si>
    <t>8568 - Konrad-Adenauer-Grundschule Lenzfried</t>
  </si>
  <si>
    <t>8569</t>
  </si>
  <si>
    <t>Grundschule Kempten (Allgäu) auf dem Lindenberg</t>
  </si>
  <si>
    <t>8569 - Grundschule Kempten (Allgäu) auf dem Lindenberg</t>
  </si>
  <si>
    <t>8570</t>
  </si>
  <si>
    <t>Mittelschule Kempten (Allgäu) auf dem Lindenberg</t>
  </si>
  <si>
    <t>8570 - Mittelschule Kempten (Allgäu) auf dem Lindenberg</t>
  </si>
  <si>
    <t>8571</t>
  </si>
  <si>
    <t>Grundschule Kempten (Allgäu)-Nord</t>
  </si>
  <si>
    <t>8571 - Grundschule Kempten (Allgäu)-Nord</t>
  </si>
  <si>
    <t>8572</t>
  </si>
  <si>
    <t>Robert-Schuman-Mittelschule Sankt Mang</t>
  </si>
  <si>
    <t>8572 - Robert-Schuman-Mittelschule Sankt Mang</t>
  </si>
  <si>
    <t>8573</t>
  </si>
  <si>
    <t>Grundschule Kempten (Allgäu) an der Sutt</t>
  </si>
  <si>
    <t>8573 - Grundschule Kempten (Allgäu) an der Sutt</t>
  </si>
  <si>
    <t>8574</t>
  </si>
  <si>
    <t>8574 - Mittelschule Kempten (Allgäu) - Wittelsbacherschule</t>
  </si>
  <si>
    <t>8575</t>
  </si>
  <si>
    <t>Grundschule Heiligkreuz</t>
  </si>
  <si>
    <t>8575 - Grundschule Heiligkreuz</t>
  </si>
  <si>
    <t>8576</t>
  </si>
  <si>
    <t>8576 - Montessori-Volksschule (Grund- und Hauptschule) Kempten (Allgäu)</t>
  </si>
  <si>
    <t>8577</t>
  </si>
  <si>
    <t>Grundschule Wolfertschwenden</t>
  </si>
  <si>
    <t>8577 - Grundschule Wolfertschwenden</t>
  </si>
  <si>
    <t>8578</t>
  </si>
  <si>
    <t>Mozart-Grundschule Gersthofen</t>
  </si>
  <si>
    <t>8578 - Mozart-Grundschule Gersthofen</t>
  </si>
  <si>
    <t>8579</t>
  </si>
  <si>
    <t>Grundschule Bächingen a.d.Brenz</t>
  </si>
  <si>
    <t>8579 - Grundschule Bächingen a.d.Brenz</t>
  </si>
  <si>
    <t>8580</t>
  </si>
  <si>
    <t>Bismarckschule Mittelschule Memmingen</t>
  </si>
  <si>
    <t>8580 - Bismarckschule Mittelschule Memmingen</t>
  </si>
  <si>
    <t>8581</t>
  </si>
  <si>
    <t>Lindenschule Mittelschule Memmingen</t>
  </si>
  <si>
    <t>8581 - Lindenschule Mittelschule Memmingen</t>
  </si>
  <si>
    <t>8582</t>
  </si>
  <si>
    <t>Elsbethenschule Grundschule Memmingen</t>
  </si>
  <si>
    <t>8582 - Elsbethenschule Grundschule Memmingen</t>
  </si>
  <si>
    <t>8583</t>
  </si>
  <si>
    <t>Edith-Stein-Schule, Grundschule Memmingen</t>
  </si>
  <si>
    <t>8583 - Edith-Stein-Schule, Grundschule Memmingen</t>
  </si>
  <si>
    <t>8584</t>
  </si>
  <si>
    <t>Schiller-Grundschule Augsburg-Lechhausen</t>
  </si>
  <si>
    <t>8584 - Schiller-Grundschule Augsburg-Lechhausen</t>
  </si>
  <si>
    <t>8585</t>
  </si>
  <si>
    <t>Theodor-Heuss-Schule, Grundschule Memmingen</t>
  </si>
  <si>
    <t>8585 - Theodor-Heuss-Schule, Grundschule Memmingen</t>
  </si>
  <si>
    <t>8586</t>
  </si>
  <si>
    <t>Mittelschule Memmingen-Amendingen</t>
  </si>
  <si>
    <t>8586 - Mittelschule Memmingen-Amendingen</t>
  </si>
  <si>
    <t>8587</t>
  </si>
  <si>
    <t>Grundschule Neu-Ulm Reutti</t>
  </si>
  <si>
    <t>8587 - Grundschule Neu-Ulm Reutti</t>
  </si>
  <si>
    <t>8588</t>
  </si>
  <si>
    <t>8588 - Montessori-Volksschule Sonthofen (Grund- u. Hauptschule)</t>
  </si>
  <si>
    <t>8589</t>
  </si>
  <si>
    <t>Grundschule Friedberg-Süd</t>
  </si>
  <si>
    <t>8589 - Grundschule Friedberg-Süd</t>
  </si>
  <si>
    <t>8590</t>
  </si>
  <si>
    <t>Grundschule Thierhaupten</t>
  </si>
  <si>
    <t>8590 - Grundschule Thierhaupten</t>
  </si>
  <si>
    <t>8591</t>
  </si>
  <si>
    <t>8591 - International School Augsburg, Volksschule der International School Augsburg, Gersthofen</t>
  </si>
  <si>
    <t>8592</t>
  </si>
  <si>
    <t>Grundschule Affing</t>
  </si>
  <si>
    <t>8592 - Grundschule Affing</t>
  </si>
  <si>
    <t>8593</t>
  </si>
  <si>
    <t>Ludwig-Steub-Grundschule Aichach</t>
  </si>
  <si>
    <t>8593 - Ludwig-Steub-Grundschule Aichach</t>
  </si>
  <si>
    <t>8594</t>
  </si>
  <si>
    <t>Geschwister-Scholl-Mittelschule Aichach</t>
  </si>
  <si>
    <t>8594 - Geschwister-Scholl-Mittelschule Aichach</t>
  </si>
  <si>
    <t>8595</t>
  </si>
  <si>
    <t>Mittelschule am Lechrain Aindling</t>
  </si>
  <si>
    <t>8595 - Mittelschule am Lechrain Aindling</t>
  </si>
  <si>
    <t>8597</t>
  </si>
  <si>
    <t>Mittelschule Dasing</t>
  </si>
  <si>
    <t>8597 - Mittelschule Dasing</t>
  </si>
  <si>
    <t>8598</t>
  </si>
  <si>
    <t>Grundschule Ecknach</t>
  </si>
  <si>
    <t>8598 - Grundschule Ecknach</t>
  </si>
  <si>
    <t>8599</t>
  </si>
  <si>
    <t>Grundschule Eurasburg</t>
  </si>
  <si>
    <t>8599 - Grundschule Eurasburg</t>
  </si>
  <si>
    <t>8600</t>
  </si>
  <si>
    <t>Theresia-Gerhardinger-Grundschule Friedberg</t>
  </si>
  <si>
    <t>8600 - Theresia-Gerhardinger-Grundschule Friedberg</t>
  </si>
  <si>
    <t>8601</t>
  </si>
  <si>
    <t>Mittelschule Friedberg</t>
  </si>
  <si>
    <t>8601 - Mittelschule Friedberg</t>
  </si>
  <si>
    <t>8602</t>
  </si>
  <si>
    <t>Grundschule Griesbeckerzell - Obergriesbach</t>
  </si>
  <si>
    <t>8602 - Grundschule Griesbeckerzell - Obergriesbach</t>
  </si>
  <si>
    <t>8603</t>
  </si>
  <si>
    <t>Mittelschule Hollenbach</t>
  </si>
  <si>
    <t>8603 - Mittelschule Hollenbach</t>
  </si>
  <si>
    <t>8604</t>
  </si>
  <si>
    <t>Grundschule Inchenhofen</t>
  </si>
  <si>
    <t>8604 - Grundschule Inchenhofen</t>
  </si>
  <si>
    <t>8605</t>
  </si>
  <si>
    <t>Grundschule Kissing</t>
  </si>
  <si>
    <t>8605 - Grundschule Kissing</t>
  </si>
  <si>
    <t>8606</t>
  </si>
  <si>
    <t>Mittelschule Kissing</t>
  </si>
  <si>
    <t>8606 - Mittelschule Kissing</t>
  </si>
  <si>
    <t>8607</t>
  </si>
  <si>
    <t>Mittelschule Kühbach</t>
  </si>
  <si>
    <t>8607 - Mittelschule Kühbach</t>
  </si>
  <si>
    <t>8608</t>
  </si>
  <si>
    <t>Mittelschule Merching</t>
  </si>
  <si>
    <t>8608 - Mittelschule Merching</t>
  </si>
  <si>
    <t>8609</t>
  </si>
  <si>
    <t>Grundschule Mering Luitpoldstraße</t>
  </si>
  <si>
    <t>8609 - Grundschule Mering Luitpoldstraße</t>
  </si>
  <si>
    <t>8611</t>
  </si>
  <si>
    <t>Grundschule Diedorf</t>
  </si>
  <si>
    <t>8611 - Grundschule Diedorf</t>
  </si>
  <si>
    <t>8612</t>
  </si>
  <si>
    <t>Johann-Peter-Ring-Grundschule Ottmaring</t>
  </si>
  <si>
    <t>8612 - Johann-Peter-Ring-Grundschule Ottmaring</t>
  </si>
  <si>
    <t>8613</t>
  </si>
  <si>
    <t>Mittelschule Pöttmes</t>
  </si>
  <si>
    <t>8613 - Mittelschule Pöttmes</t>
  </si>
  <si>
    <t>8614</t>
  </si>
  <si>
    <t>Grundschule Rehling</t>
  </si>
  <si>
    <t>8614 - Grundschule Rehling</t>
  </si>
  <si>
    <t>8615</t>
  </si>
  <si>
    <t>Grundschule Ried</t>
  </si>
  <si>
    <t>8615 - Grundschule Ried</t>
  </si>
  <si>
    <t>8616</t>
  </si>
  <si>
    <t>Grundschule Schiltberg</t>
  </si>
  <si>
    <t>8616 - Grundschule Schiltberg</t>
  </si>
  <si>
    <t>8617</t>
  </si>
  <si>
    <t>Mittelschule Sielenbach</t>
  </si>
  <si>
    <t>8617 - Mittelschule Sielenbach</t>
  </si>
  <si>
    <t>8618</t>
  </si>
  <si>
    <t>Mittelschule Stätzling-Derching</t>
  </si>
  <si>
    <t>8618 - Mittelschule Stätzling-Derching</t>
  </si>
  <si>
    <t>8619</t>
  </si>
  <si>
    <t>Grundschule Adelzhausen-Tödtenried</t>
  </si>
  <si>
    <t>8619 - Grundschule Adelzhausen-Tödtenried</t>
  </si>
  <si>
    <t>8620</t>
  </si>
  <si>
    <t>Grundschule Petersdorf</t>
  </si>
  <si>
    <t>8620 - Grundschule Petersdorf</t>
  </si>
  <si>
    <t>8621</t>
  </si>
  <si>
    <t>8621 - Freie Schule Lindau (Bodensee) (Grundschule und Hauptschule) des Vereins Freie Schule Lindau e.V.</t>
  </si>
  <si>
    <t>8622</t>
  </si>
  <si>
    <t>Grundschule Aichach-Nord</t>
  </si>
  <si>
    <t>8622 - Grundschule Aichach-Nord</t>
  </si>
  <si>
    <t>8623</t>
  </si>
  <si>
    <t>Mittelschule Untermeitingen</t>
  </si>
  <si>
    <t>8623 - Mittelschule Untermeitingen</t>
  </si>
  <si>
    <t>8624</t>
  </si>
  <si>
    <t>Grundschule Adelsried</t>
  </si>
  <si>
    <t>8624 - Grundschule Adelsried</t>
  </si>
  <si>
    <t>8625</t>
  </si>
  <si>
    <t>Grundschule Altenmünster</t>
  </si>
  <si>
    <t>8625 - Grundschule Altenmünster</t>
  </si>
  <si>
    <t>8626</t>
  </si>
  <si>
    <t>Grundschule Aystetten</t>
  </si>
  <si>
    <t>8626 - Grundschule Aystetten</t>
  </si>
  <si>
    <t>8627</t>
  </si>
  <si>
    <t>Grundschule Biberbach</t>
  </si>
  <si>
    <t>8627 - Grundschule Biberbach</t>
  </si>
  <si>
    <t>8628</t>
  </si>
  <si>
    <t>Laurentius-Grundschule Bobingen</t>
  </si>
  <si>
    <t>8628 - Laurentius-Grundschule Bobingen</t>
  </si>
  <si>
    <t>8629</t>
  </si>
  <si>
    <t>Dr.-Jaufmann-Mittelschule Bobingen</t>
  </si>
  <si>
    <t>8629 - Dr.-Jaufmann-Mittelschule Bobingen</t>
  </si>
  <si>
    <t>8630</t>
  </si>
  <si>
    <t>Ludger-Hölker-Grundschule Straßberg</t>
  </si>
  <si>
    <t>8630 - Ludger-Hölker-Grundschule Straßberg</t>
  </si>
  <si>
    <t>8631</t>
  </si>
  <si>
    <t>Mittelschule Diedorf</t>
  </si>
  <si>
    <t>8631 - Mittelschule Diedorf</t>
  </si>
  <si>
    <t>8632</t>
  </si>
  <si>
    <t>Mittelschule Dinkelscherben</t>
  </si>
  <si>
    <t>8632 - Mittelschule Dinkelscherben</t>
  </si>
  <si>
    <t>8633</t>
  </si>
  <si>
    <t>Grundschule Emersacker</t>
  </si>
  <si>
    <t>8633 - Grundschule Emersacker</t>
  </si>
  <si>
    <t>8634</t>
  </si>
  <si>
    <t>Mittelschule Fischach-Langenneufnach</t>
  </si>
  <si>
    <t>8634 - Mittelschule Fischach-Langenneufnach</t>
  </si>
  <si>
    <t>8635</t>
  </si>
  <si>
    <t>Grundschule Gablingen</t>
  </si>
  <si>
    <t>8635 - Grundschule Gablingen</t>
  </si>
  <si>
    <t>8636</t>
  </si>
  <si>
    <t>Anna-Pröll-Mittelschule Gersthofen</t>
  </si>
  <si>
    <t>8636 - Anna-Pröll-Mittelschule Gersthofen</t>
  </si>
  <si>
    <t>8637</t>
  </si>
  <si>
    <t>Goethe-Grundschule Gersthofen</t>
  </si>
  <si>
    <t>8637 - Goethe-Grundschule Gersthofen</t>
  </si>
  <si>
    <t>8639</t>
  </si>
  <si>
    <t>Pestalozzi-Grundschule Gersthofen</t>
  </si>
  <si>
    <t>8639 - Pestalozzi-Grundschule Gersthofen</t>
  </si>
  <si>
    <t>8640</t>
  </si>
  <si>
    <t>Grundschule Gessertshausen</t>
  </si>
  <si>
    <t>8640 - Grundschule Gessertshausen</t>
  </si>
  <si>
    <t>8641</t>
  </si>
  <si>
    <t>Mittelschule Großaitingen</t>
  </si>
  <si>
    <t>8641 - Mittelschule Großaitingen</t>
  </si>
  <si>
    <t>8642</t>
  </si>
  <si>
    <t>Grundschule Hiltenfingen</t>
  </si>
  <si>
    <t>8642 - Grundschule Hiltenfingen</t>
  </si>
  <si>
    <t>8643</t>
  </si>
  <si>
    <t>Grundschule Horgau</t>
  </si>
  <si>
    <t>8643 - Grundschule Horgau</t>
  </si>
  <si>
    <t>8644</t>
  </si>
  <si>
    <t>Von-Imhof-Grundschule Klosterlechfeld</t>
  </si>
  <si>
    <t>8644 - Von-Imhof-Grundschule Klosterlechfeld</t>
  </si>
  <si>
    <t>8646</t>
  </si>
  <si>
    <t>König-Otto I.-Grundschule Königsbrunn-Nord</t>
  </si>
  <si>
    <t>8646 - König-Otto I.-Grundschule Königsbrunn-Nord</t>
  </si>
  <si>
    <t>8647</t>
  </si>
  <si>
    <t>Grundschule Königsbrunn-Süd</t>
  </si>
  <si>
    <t>8647 - Grundschule Königsbrunn-Süd</t>
  </si>
  <si>
    <t>8648</t>
  </si>
  <si>
    <t>Grundschule Kutzenhausen</t>
  </si>
  <si>
    <t>8648 - Grundschule Kutzenhausen</t>
  </si>
  <si>
    <t>8650</t>
  </si>
  <si>
    <t>Grundschule Langerringen</t>
  </si>
  <si>
    <t>8650 - Grundschule Langerringen</t>
  </si>
  <si>
    <t>8651</t>
  </si>
  <si>
    <t>Mittelschule Langweid a.Lech</t>
  </si>
  <si>
    <t>8651 - Mittelschule Langweid a.Lech</t>
  </si>
  <si>
    <t>8652</t>
  </si>
  <si>
    <t>Leopold-Mozart-Grundschule Leitershofen</t>
  </si>
  <si>
    <t>8652 - Leopold-Mozart-Grundschule Leitershofen</t>
  </si>
  <si>
    <t>8653</t>
  </si>
  <si>
    <t>Grundschule Meitingen</t>
  </si>
  <si>
    <t>8653 - Grundschule Meitingen</t>
  </si>
  <si>
    <t>8654</t>
  </si>
  <si>
    <t>Mittelschule Meitingen</t>
  </si>
  <si>
    <t>8654 - Mittelschule Meitingen</t>
  </si>
  <si>
    <t>8655</t>
  </si>
  <si>
    <t>Grundschule Herbertshofen</t>
  </si>
  <si>
    <t>8655 - Grundschule Herbertshofen</t>
  </si>
  <si>
    <t>8656</t>
  </si>
  <si>
    <t>Grundschule Mering Amberieustraße</t>
  </si>
  <si>
    <t>8656 - Grundschule Mering Amberieustraße</t>
  </si>
  <si>
    <t>8657</t>
  </si>
  <si>
    <t>Mittelschule Neusäß Am Eichenwald</t>
  </si>
  <si>
    <t>8657 - Mittelschule Neusäß Am Eichenwald</t>
  </si>
  <si>
    <t>8658</t>
  </si>
  <si>
    <t>Grundschule Neusäß bei St.-Ägidius</t>
  </si>
  <si>
    <t>8658 - Grundschule Neusäß bei St.-Ägidius</t>
  </si>
  <si>
    <t>8659</t>
  </si>
  <si>
    <t>Grundschule Westheim</t>
  </si>
  <si>
    <t>8659 - Grundschule Westheim</t>
  </si>
  <si>
    <t>8660</t>
  </si>
  <si>
    <t>Grundschule Nordendorf</t>
  </si>
  <si>
    <t>8660 - Grundschule Nordendorf</t>
  </si>
  <si>
    <t>8661</t>
  </si>
  <si>
    <t>Leonhard-Wagner-Mittelschule Schwabmünchen</t>
  </si>
  <si>
    <t>8661 - Leonhard-Wagner-Mittelschule Schwabmünchen</t>
  </si>
  <si>
    <t>8662</t>
  </si>
  <si>
    <t>Sankt-Ulrich-Grundschule Schwabmünchen</t>
  </si>
  <si>
    <t>8662 - Sankt-Ulrich-Grundschule Schwabmünchen</t>
  </si>
  <si>
    <t>8663</t>
  </si>
  <si>
    <t>Grundschule Sonthofen an der Berghofer Straße</t>
  </si>
  <si>
    <t>8663 - Grundschule Sonthofen an der Berghofer Straße</t>
  </si>
  <si>
    <t>8664</t>
  </si>
  <si>
    <t>Parkschule Mittelschule Stadtbergen</t>
  </si>
  <si>
    <t>8664 - Parkschule Mittelschule Stadtbergen</t>
  </si>
  <si>
    <t>8665</t>
  </si>
  <si>
    <t>Grundschule Steppach</t>
  </si>
  <si>
    <t>8665 - Grundschule Steppach</t>
  </si>
  <si>
    <t>8666</t>
  </si>
  <si>
    <t>Grundschule Täfertingen</t>
  </si>
  <si>
    <t>8666 - Grundschule Täfertingen</t>
  </si>
  <si>
    <t>8668</t>
  </si>
  <si>
    <t>Grundschule Untermeitingen</t>
  </si>
  <si>
    <t>8668 - Grundschule Untermeitingen</t>
  </si>
  <si>
    <t>8669</t>
  </si>
  <si>
    <t>Mittelschule Augsburg-Centerville-Süd</t>
  </si>
  <si>
    <t>8669 - Mittelschule Augsburg-Centerville-Süd</t>
  </si>
  <si>
    <t>8670</t>
  </si>
  <si>
    <t>Grundschule Ustersbach</t>
  </si>
  <si>
    <t>8670 - Grundschule Ustersbach</t>
  </si>
  <si>
    <t>8671</t>
  </si>
  <si>
    <t>Grundschule Walkertshofen</t>
  </si>
  <si>
    <t>8671 - Grundschule Walkertshofen</t>
  </si>
  <si>
    <t>8672</t>
  </si>
  <si>
    <t>Grundschule Wehringen</t>
  </si>
  <si>
    <t>8672 - Grundschule Wehringen</t>
  </si>
  <si>
    <t>8673</t>
  </si>
  <si>
    <t>Mittelschule Welden</t>
  </si>
  <si>
    <t>8673 - Mittelschule Welden</t>
  </si>
  <si>
    <t>8674</t>
  </si>
  <si>
    <t>Grundschule Westendorf</t>
  </si>
  <si>
    <t>8674 - Grundschule Westendorf</t>
  </si>
  <si>
    <t>8675</t>
  </si>
  <si>
    <t>Mittelschule Zusmarshausen</t>
  </si>
  <si>
    <t>8675 - Mittelschule Zusmarshausen</t>
  </si>
  <si>
    <t>8676</t>
  </si>
  <si>
    <t>Grundschule Lindau (Bodensee) - Insel</t>
  </si>
  <si>
    <t>8676 - Grundschule Lindau (Bodensee) - Insel</t>
  </si>
  <si>
    <t>8677</t>
  </si>
  <si>
    <t>Grundschule Königsbrunn-West</t>
  </si>
  <si>
    <t>8677 - Grundschule Königsbrunn-West</t>
  </si>
  <si>
    <t>8678</t>
  </si>
  <si>
    <t>8678 - Private Montessori-Volksschule Dinkelscherben (GS und HS)</t>
  </si>
  <si>
    <t>8679</t>
  </si>
  <si>
    <t>Mittelschule am Schlachtegg Gundelfingen a.d.Donau</t>
  </si>
  <si>
    <t>8679 - Mittelschule am Schlachtegg Gundelfingen a.d.Donau</t>
  </si>
  <si>
    <t>8680</t>
  </si>
  <si>
    <t>Mittelschule Bissingen</t>
  </si>
  <si>
    <t>8680 - Mittelschule Bissingen</t>
  </si>
  <si>
    <t>8683</t>
  </si>
  <si>
    <t>8683 - Josef-Anton-Schneller-Mittelschule Dillingen a.d.Donau</t>
  </si>
  <si>
    <t>8684</t>
  </si>
  <si>
    <t>Grundschule Fischach-Langenneufnach</t>
  </si>
  <si>
    <t>8684 - Grundschule Fischach-Langenneufnach</t>
  </si>
  <si>
    <t>8685</t>
  </si>
  <si>
    <t>Parkschule Grundschule Stadtbergen</t>
  </si>
  <si>
    <t>8685 - Parkschule Grundschule Stadtbergen</t>
  </si>
  <si>
    <t>8686</t>
  </si>
  <si>
    <t>Peter-Schweizer-Grundschule Gundelfingen a.d.Donau</t>
  </si>
  <si>
    <t>8686 - Peter-Schweizer-Grundschule Gundelfingen a.d.Donau</t>
  </si>
  <si>
    <t>8687</t>
  </si>
  <si>
    <t>Zacharias-Geizkofler-Grundschule Haunsheim</t>
  </si>
  <si>
    <t>8687 - Zacharias-Geizkofler-Grundschule Haunsheim</t>
  </si>
  <si>
    <t>8688</t>
  </si>
  <si>
    <t>Mittelschule Höchstädt a.d.Donau</t>
  </si>
  <si>
    <t>8688 - Mittelschule Höchstädt a.d.Donau</t>
  </si>
  <si>
    <t>8689</t>
  </si>
  <si>
    <t>Carolina-Frieß-Grundschule Lauingen (Donau)</t>
  </si>
  <si>
    <t>8689 - Carolina-Frieß-Grundschule Lauingen (Donau)</t>
  </si>
  <si>
    <t>8690</t>
  </si>
  <si>
    <t>Hyazinth-Wäckerle-Mittelschule Lauingen (Donau)</t>
  </si>
  <si>
    <t>8690 - Hyazinth-Wäckerle-Mittelschule Lauingen (Donau)</t>
  </si>
  <si>
    <t>8691</t>
  </si>
  <si>
    <t>Ulrich-von-Thürheim-Grundschule Buttenwiesen</t>
  </si>
  <si>
    <t>8691 - Ulrich-von-Thürheim-Grundschule Buttenwiesen</t>
  </si>
  <si>
    <t>8692</t>
  </si>
  <si>
    <t>Grundschule Schwenningen</t>
  </si>
  <si>
    <t>8692 - Grundschule Schwenningen</t>
  </si>
  <si>
    <t>8693</t>
  </si>
  <si>
    <t>Bachtal-Grundschule Syrgenstein-Bachhagel</t>
  </si>
  <si>
    <t>8693 - Bachtal-Grundschule Syrgenstein-Bachhagel</t>
  </si>
  <si>
    <t>8694</t>
  </si>
  <si>
    <t>Mittelschule am Aschberg in Weisingen</t>
  </si>
  <si>
    <t>8694 - Mittelschule am Aschberg in Weisingen</t>
  </si>
  <si>
    <t>8695</t>
  </si>
  <si>
    <t>Grundschule Wertingen</t>
  </si>
  <si>
    <t>8695 - Grundschule Wertingen</t>
  </si>
  <si>
    <t>8696</t>
  </si>
  <si>
    <t>Mittelschule Wittislingen</t>
  </si>
  <si>
    <t>8696 - Mittelschule Wittislingen</t>
  </si>
  <si>
    <t>8697</t>
  </si>
  <si>
    <t>Grundschule Zusamaltheim</t>
  </si>
  <si>
    <t>8697 - Grundschule Zusamaltheim</t>
  </si>
  <si>
    <t>8698</t>
  </si>
  <si>
    <t>Mittelschule Wertingen</t>
  </si>
  <si>
    <t>8698 - Mittelschule Wertingen</t>
  </si>
  <si>
    <t>8699</t>
  </si>
  <si>
    <t>8699 - Private Montessori-Volksschule Wertingen (Grund- und Hauptschule)</t>
  </si>
  <si>
    <t>8701</t>
  </si>
  <si>
    <t>8701 - Franz-von-Assisi-Schule, Katholische Freie Mittelschule Augsburg</t>
  </si>
  <si>
    <t>8702</t>
  </si>
  <si>
    <t>Theresia-Haltenberger-Grundschule Balzhausen</t>
  </si>
  <si>
    <t>8702 - Theresia-Haltenberger-Grundschule Balzhausen</t>
  </si>
  <si>
    <t>8703</t>
  </si>
  <si>
    <t>Grundschule Ursberg</t>
  </si>
  <si>
    <t>8703 - Grundschule Ursberg</t>
  </si>
  <si>
    <t>8704</t>
  </si>
  <si>
    <t>Grundschule Bibertal</t>
  </si>
  <si>
    <t>8704 - Grundschule Bibertal</t>
  </si>
  <si>
    <t>8705</t>
  </si>
  <si>
    <t>Grundschule Burgau</t>
  </si>
  <si>
    <t>8705 - Grundschule Burgau</t>
  </si>
  <si>
    <t>8706</t>
  </si>
  <si>
    <t>Mittelschule Burgau</t>
  </si>
  <si>
    <t>8706 - Mittelschule Burgau</t>
  </si>
  <si>
    <t>8707</t>
  </si>
  <si>
    <t>Grundschule Burtenbach</t>
  </si>
  <si>
    <t>8707 - Grundschule Burtenbach</t>
  </si>
  <si>
    <t>8708</t>
  </si>
  <si>
    <t>Grundschule Deisenhausen</t>
  </si>
  <si>
    <t>8708 - Grundschule Deisenhausen</t>
  </si>
  <si>
    <t>8709</t>
  </si>
  <si>
    <t>Grundschule Dürrlauingen</t>
  </si>
  <si>
    <t>8709 - Grundschule Dürrlauingen</t>
  </si>
  <si>
    <t>8710</t>
  </si>
  <si>
    <t>Maria-Theresia-Mittelschule Günzburg</t>
  </si>
  <si>
    <t>8710 - Maria-Theresia-Mittelschule Günzburg</t>
  </si>
  <si>
    <t>8711</t>
  </si>
  <si>
    <t>Grundschule Großaitingen</t>
  </si>
  <si>
    <t>8711 - Grundschule Großaitingen</t>
  </si>
  <si>
    <t>8712</t>
  </si>
  <si>
    <t>Grundschule Günzburg, Auf der Bleiche</t>
  </si>
  <si>
    <t>8712 - Grundschule Günzburg, Auf der Bleiche</t>
  </si>
  <si>
    <t>8713</t>
  </si>
  <si>
    <t>Grundschule Gundremmingen</t>
  </si>
  <si>
    <t>8713 - Grundschule Gundremmingen</t>
  </si>
  <si>
    <t>8714</t>
  </si>
  <si>
    <t>Grundschule Ichenhausen</t>
  </si>
  <si>
    <t>8714 - Grundschule Ichenhausen</t>
  </si>
  <si>
    <t>8715</t>
  </si>
  <si>
    <t>Freiherr-von-Stain-Mittelschule Ichenhausen</t>
  </si>
  <si>
    <t>8715 - Freiherr-von-Stain-Mittelschule Ichenhausen</t>
  </si>
  <si>
    <t>8716</t>
  </si>
  <si>
    <t>Grundschule Jettingen-Scheppach</t>
  </si>
  <si>
    <t>8716 - Grundschule Jettingen-Scheppach</t>
  </si>
  <si>
    <t>8717</t>
  </si>
  <si>
    <t>Eberlin-Mittelschule Jettingen-Scheppach</t>
  </si>
  <si>
    <t>8717 - Eberlin-Mittelschule Jettingen-Scheppach</t>
  </si>
  <si>
    <t>8718</t>
  </si>
  <si>
    <t>Grundschule Wettenhausen</t>
  </si>
  <si>
    <t>8718 - Grundschule Wettenhausen</t>
  </si>
  <si>
    <t>8719</t>
  </si>
  <si>
    <t>Grundschule Weißenhorn-Nord</t>
  </si>
  <si>
    <t>8719 - Grundschule Weißenhorn-Nord</t>
  </si>
  <si>
    <t>8720</t>
  </si>
  <si>
    <t>Grundschule Langweid a.Lech</t>
  </si>
  <si>
    <t>8720 - Grundschule Langweid a.Lech</t>
  </si>
  <si>
    <t>8721</t>
  </si>
  <si>
    <t>Alois-Kober-Grundschule Kötz</t>
  </si>
  <si>
    <t>8721 - Alois-Kober-Grundschule Kötz</t>
  </si>
  <si>
    <t>8722</t>
  </si>
  <si>
    <t>Grundschule Krumbach (Schwaben)</t>
  </si>
  <si>
    <t>8722 - Grundschule Krumbach (Schwaben)</t>
  </si>
  <si>
    <t>8723</t>
  </si>
  <si>
    <t>Mittelschule Krumbach (Schwaben)</t>
  </si>
  <si>
    <t>8723 - Mittelschule Krumbach (Schwaben)</t>
  </si>
  <si>
    <t>8724</t>
  </si>
  <si>
    <t>Mittelschule Leipheim</t>
  </si>
  <si>
    <t>8724 - Mittelschule Leipheim</t>
  </si>
  <si>
    <t>8725</t>
  </si>
  <si>
    <t>Grundschule Münsterhausen</t>
  </si>
  <si>
    <t>8725 - Grundschule Münsterhausen</t>
  </si>
  <si>
    <t>8726</t>
  </si>
  <si>
    <t>Christoph-Rodt-Grundschule Neuburg a.d.Kammel</t>
  </si>
  <si>
    <t>8726 - Christoph-Rodt-Grundschule Neuburg a.d.Kammel</t>
  </si>
  <si>
    <t>8727</t>
  </si>
  <si>
    <t>Grundschule Niederraunau</t>
  </si>
  <si>
    <t>8727 - Grundschule Niederraunau</t>
  </si>
  <si>
    <t>8728</t>
  </si>
  <si>
    <t>Mittelschule Offingen</t>
  </si>
  <si>
    <t>8728 - Mittelschule Offingen</t>
  </si>
  <si>
    <t>8729</t>
  </si>
  <si>
    <t>Grundschule Reisensburg</t>
  </si>
  <si>
    <t>8729 - Grundschule Reisensburg</t>
  </si>
  <si>
    <t>8730</t>
  </si>
  <si>
    <t>Meinrad-Spieß-Grundschule Buchloe</t>
  </si>
  <si>
    <t>8730 - Meinrad-Spieß-Grundschule Buchloe</t>
  </si>
  <si>
    <t>8731</t>
  </si>
  <si>
    <t>Grundschule Röfingen</t>
  </si>
  <si>
    <t>8731 - Grundschule Röfingen</t>
  </si>
  <si>
    <t>8732</t>
  </si>
  <si>
    <t>Anton-Höfer-Grundschule Thannhausen</t>
  </si>
  <si>
    <t>8732 - Anton-Höfer-Grundschule Thannhausen</t>
  </si>
  <si>
    <t>8733</t>
  </si>
  <si>
    <t>8733 - Private Montessori-Volksschule Neu-Ulm (Grundschule und Hauptschule)</t>
  </si>
  <si>
    <t>8734</t>
  </si>
  <si>
    <t>Grundschule Waldstetten</t>
  </si>
  <si>
    <t>8734 - Grundschule Waldstetten</t>
  </si>
  <si>
    <t>8735</t>
  </si>
  <si>
    <t>Mittelschule Wasserburg</t>
  </si>
  <si>
    <t>8735 - Mittelschule Wasserburg</t>
  </si>
  <si>
    <t>8736</t>
  </si>
  <si>
    <t>Grundschule Günzburg - Südost</t>
  </si>
  <si>
    <t>8736 - Grundschule Günzburg - Südost</t>
  </si>
  <si>
    <t>8737</t>
  </si>
  <si>
    <t>Hyazinth-Wäckerle-Grundschule Ziemetshausen</t>
  </si>
  <si>
    <t>8737 - Hyazinth-Wäckerle-Grundschule Ziemetshausen</t>
  </si>
  <si>
    <t>8738</t>
  </si>
  <si>
    <t>Mittelschule Thannhausen</t>
  </si>
  <si>
    <t>8738 - Mittelschule Thannhausen</t>
  </si>
  <si>
    <t>8739</t>
  </si>
  <si>
    <t>8739 - Montessori-Volksschule Augsburg (Grund- und Hauptschule)</t>
  </si>
  <si>
    <t>8741</t>
  </si>
  <si>
    <t>8741 - Grundschule Altenstadt</t>
  </si>
  <si>
    <t>8742</t>
  </si>
  <si>
    <t>Karl-August-Forster-Grundschule Au</t>
  </si>
  <si>
    <t>8742 - Karl-August-Forster-Grundschule Au</t>
  </si>
  <si>
    <t>8743</t>
  </si>
  <si>
    <t>Lindenschule, Grundschule Bellenberg</t>
  </si>
  <si>
    <t>8743 - Lindenschule, Grundschule Bellenberg</t>
  </si>
  <si>
    <t>8744</t>
  </si>
  <si>
    <t>Mittelschule Buch</t>
  </si>
  <si>
    <t>8744 - Mittelschule Buch</t>
  </si>
  <si>
    <t>8745</t>
  </si>
  <si>
    <t>Grundschule Holzheim-Neu Ulm</t>
  </si>
  <si>
    <t>8745 - Grundschule Holzheim-Neu Ulm</t>
  </si>
  <si>
    <t>8746</t>
  </si>
  <si>
    <t>Grundschule Illerberg</t>
  </si>
  <si>
    <t>8746 - Grundschule Illerberg</t>
  </si>
  <si>
    <t>8747</t>
  </si>
  <si>
    <t>Bischof-Ulrich-Grundschule Illertissen</t>
  </si>
  <si>
    <t>8747 - Bischof-Ulrich-Grundschule Illertissen</t>
  </si>
  <si>
    <t>8748</t>
  </si>
  <si>
    <t>Erhard-Vöhlin-Mittelschule Illertissen</t>
  </si>
  <si>
    <t>8748 - Erhard-Vöhlin-Mittelschule Illertissen</t>
  </si>
  <si>
    <t>8749</t>
  </si>
  <si>
    <t>Grundschule am Sonnenhang Jedesheim</t>
  </si>
  <si>
    <t>8749 - Grundschule am Sonnenhang Jedesheim</t>
  </si>
  <si>
    <t>8750</t>
  </si>
  <si>
    <t>Grundschule Kellmünz a.d.Iller</t>
  </si>
  <si>
    <t>8750 - Grundschule Kellmünz a.d.Iller</t>
  </si>
  <si>
    <t>8751</t>
  </si>
  <si>
    <t>Grundschule Neusäß Am Eichenwald</t>
  </si>
  <si>
    <t>8751 - Grundschule Neusäß Am Eichenwald</t>
  </si>
  <si>
    <t>8752</t>
  </si>
  <si>
    <t>Grundschule Nersingen</t>
  </si>
  <si>
    <t>8752 - Grundschule Nersingen</t>
  </si>
  <si>
    <t>8753</t>
  </si>
  <si>
    <t>Peter-Schöllhorn-Mittelschule Neu-Ulm-Mitte</t>
  </si>
  <si>
    <t>8753 - Peter-Schöllhorn-Mittelschule Neu-Ulm-Mitte</t>
  </si>
  <si>
    <t>8754</t>
  </si>
  <si>
    <t>Grundschule Neu-Ulm-Gerlenhofen</t>
  </si>
  <si>
    <t>8754 - Grundschule Neu-Ulm-Gerlenhofen</t>
  </si>
  <si>
    <t>8755</t>
  </si>
  <si>
    <t>Erich Kästner-Grundschule Neu-Ulm-Ludwigsfeld</t>
  </si>
  <si>
    <t>8755 - Erich Kästner-Grundschule Neu-Ulm-Ludwigsfeld</t>
  </si>
  <si>
    <t>8756</t>
  </si>
  <si>
    <t>Grundschule Neu-Ulm-Offenhausen</t>
  </si>
  <si>
    <t>8756 - Grundschule Neu-Ulm-Offenhausen</t>
  </si>
  <si>
    <t>8757</t>
  </si>
  <si>
    <t>Grundschule Neu-Ulm-Stadtmitte</t>
  </si>
  <si>
    <t>8757 - Grundschule Neu-Ulm-Stadtmitte</t>
  </si>
  <si>
    <t>8758</t>
  </si>
  <si>
    <t>Grundschule Neu-Ulm-Weststadt</t>
  </si>
  <si>
    <t>8758 - Grundschule Neu-Ulm-Weststadt</t>
  </si>
  <si>
    <t>8759</t>
  </si>
  <si>
    <t>Grundschule Oberelchingen</t>
  </si>
  <si>
    <t>8759 - Grundschule Oberelchingen</t>
  </si>
  <si>
    <t>8760</t>
  </si>
  <si>
    <t>Mittelschule Elchingen</t>
  </si>
  <si>
    <t>8760 - Mittelschule Elchingen</t>
  </si>
  <si>
    <t>8761</t>
  </si>
  <si>
    <t>Grundschule Oberfahlheim</t>
  </si>
  <si>
    <t>8761 - Grundschule Oberfahlheim</t>
  </si>
  <si>
    <t>8762</t>
  </si>
  <si>
    <t>Hermann-Köhl-Mittelschule Pfaffenhofen a.d.Roth</t>
  </si>
  <si>
    <t>8762 - Hermann-Köhl-Mittelschule Pfaffenhofen a.d.Roth</t>
  </si>
  <si>
    <t>8763</t>
  </si>
  <si>
    <t>Grundschule Neu-Ulm-Pfuhl</t>
  </si>
  <si>
    <t>8763 - Grundschule Neu-Ulm-Pfuhl</t>
  </si>
  <si>
    <t>8764</t>
  </si>
  <si>
    <t>Karl-Salzmann-Mittelschule Neu-Ulm/Pfuhl</t>
  </si>
  <si>
    <t>8764 - Karl-Salzmann-Mittelschule Neu-Ulm/Pfuhl</t>
  </si>
  <si>
    <t>8765</t>
  </si>
  <si>
    <t>Grundschule Neu-Ulm-Burlafingen</t>
  </si>
  <si>
    <t>8765 - Grundschule Neu-Ulm-Burlafingen</t>
  </si>
  <si>
    <t>8766</t>
  </si>
  <si>
    <t>Grundschule Roggenburg</t>
  </si>
  <si>
    <t>8766 - Grundschule Roggenburg</t>
  </si>
  <si>
    <t>8767</t>
  </si>
  <si>
    <t>Bürgermeister-Engelhart-Grundschule Senden</t>
  </si>
  <si>
    <t>8767 - Bürgermeister-Engelhart-Grundschule Senden</t>
  </si>
  <si>
    <t>8768</t>
  </si>
  <si>
    <t>Werner-Ziegler-Mittelschule Senden</t>
  </si>
  <si>
    <t>8768 - Werner-Ziegler-Mittelschule Senden</t>
  </si>
  <si>
    <t>8769</t>
  </si>
  <si>
    <t>Grundschule Ay a.d.Iller</t>
  </si>
  <si>
    <t>8769 - Grundschule Ay a.d.Iller</t>
  </si>
  <si>
    <t>8770</t>
  </si>
  <si>
    <t>Grundschule Wullenstetten</t>
  </si>
  <si>
    <t>8770 - Grundschule Wullenstetten</t>
  </si>
  <si>
    <t>8771</t>
  </si>
  <si>
    <t>Anton-Miller-Mittelschule Nersingen-Straß</t>
  </si>
  <si>
    <t>8771 - Anton-Miller-Mittelschule Nersingen-Straß</t>
  </si>
  <si>
    <t>8772</t>
  </si>
  <si>
    <t>Grundschule Thalfingen</t>
  </si>
  <si>
    <t>8772 - Grundschule Thalfingen</t>
  </si>
  <si>
    <t>8773</t>
  </si>
  <si>
    <t>Grundschule am Lichtacker Tiefenbach</t>
  </si>
  <si>
    <t>8773 - Grundschule am Lichtacker Tiefenbach</t>
  </si>
  <si>
    <t>8774</t>
  </si>
  <si>
    <t>Grundschule Unterelchingen</t>
  </si>
  <si>
    <t>8774 - Grundschule Unterelchingen</t>
  </si>
  <si>
    <t>8775</t>
  </si>
  <si>
    <t>Uli-Wieland-Grundschule Vöhringen</t>
  </si>
  <si>
    <t>8775 - Uli-Wieland-Grundschule Vöhringen</t>
  </si>
  <si>
    <t>8776</t>
  </si>
  <si>
    <t>Uli-Wieland-Mittelschule Vöhringen</t>
  </si>
  <si>
    <t>8776 - Uli-Wieland-Mittelschule Vöhringen</t>
  </si>
  <si>
    <t>8777</t>
  </si>
  <si>
    <t>Grundschule Weißenhorn-Süd</t>
  </si>
  <si>
    <t>8777 - Grundschule Weißenhorn-Süd</t>
  </si>
  <si>
    <t>8778</t>
  </si>
  <si>
    <t>Mittelschule Weißenhorn</t>
  </si>
  <si>
    <t>8778 - Mittelschule Weißenhorn</t>
  </si>
  <si>
    <t>8779</t>
  </si>
  <si>
    <t>Grundschule Vöhringen-Nord</t>
  </si>
  <si>
    <t>8779 - Grundschule Vöhringen-Nord</t>
  </si>
  <si>
    <t>8780</t>
  </si>
  <si>
    <t>Emil-Schmid-Mittelschule Neu-Ulm-Süd</t>
  </si>
  <si>
    <t>8780 - Emil-Schmid-Mittelschule Neu-Ulm-Süd</t>
  </si>
  <si>
    <t>8781</t>
  </si>
  <si>
    <t>8781 - Montessori-Volksschule Deiningen (Grund- u. Hauptschule)</t>
  </si>
  <si>
    <t>8782</t>
  </si>
  <si>
    <t>Grundschule Dinkelscherben</t>
  </si>
  <si>
    <t>8782 - Grundschule Dinkelscherben</t>
  </si>
  <si>
    <t>8783</t>
  </si>
  <si>
    <t>Grundschule Laubenberg</t>
  </si>
  <si>
    <t>8783 - Grundschule Laubenberg</t>
  </si>
  <si>
    <t>8784</t>
  </si>
  <si>
    <t>Grundschule Heimenkirch</t>
  </si>
  <si>
    <t>8784 - Grundschule Heimenkirch</t>
  </si>
  <si>
    <t>8785</t>
  </si>
  <si>
    <t>Grundschule Hergensweiler</t>
  </si>
  <si>
    <t>8785 - Grundschule Hergensweiler</t>
  </si>
  <si>
    <t>8788</t>
  </si>
  <si>
    <t>Grundschule Bissingen</t>
  </si>
  <si>
    <t>8788 - Grundschule Bissingen</t>
  </si>
  <si>
    <t>8789</t>
  </si>
  <si>
    <t>Grundschule Lindau (Bodensee) - Hoyren</t>
  </si>
  <si>
    <t>8789 - Grundschule Lindau (Bodensee) - Hoyren</t>
  </si>
  <si>
    <t>8790</t>
  </si>
  <si>
    <t>Grundschule Lindau (Bodensee) - Reutin-Zech</t>
  </si>
  <si>
    <t>8790 - Grundschule Lindau (Bodensee) - Reutin-Zech</t>
  </si>
  <si>
    <t>8792</t>
  </si>
  <si>
    <t>Grundschule Welden</t>
  </si>
  <si>
    <t>8792 - Grundschule Welden</t>
  </si>
  <si>
    <t>8793</t>
  </si>
  <si>
    <t>Grundschule Lindenberg i.Allgäu</t>
  </si>
  <si>
    <t>8793 - Grundschule Lindenberg i.Allgäu</t>
  </si>
  <si>
    <t>8794</t>
  </si>
  <si>
    <t>Mittelschule Lindenberg i.Allgäu</t>
  </si>
  <si>
    <t>8794 - Mittelschule Lindenberg i.Allgäu</t>
  </si>
  <si>
    <t>8795</t>
  </si>
  <si>
    <t>Grundschule Zusmarshausen</t>
  </si>
  <si>
    <t>8795 - Grundschule Zusmarshausen</t>
  </si>
  <si>
    <t>8796</t>
  </si>
  <si>
    <t>Grundschule Nonnenhorn</t>
  </si>
  <si>
    <t>8796 - Grundschule Nonnenhorn</t>
  </si>
  <si>
    <t>8797</t>
  </si>
  <si>
    <t>Grundschule Oberreute</t>
  </si>
  <si>
    <t>8797 - Grundschule Oberreute</t>
  </si>
  <si>
    <t>8798</t>
  </si>
  <si>
    <t>Grundschule Opfenbach</t>
  </si>
  <si>
    <t>8798 - Grundschule Opfenbach</t>
  </si>
  <si>
    <t>8799</t>
  </si>
  <si>
    <t>Grundschule Lindau (Bodensee) - Oberreitnau</t>
  </si>
  <si>
    <t>8799 - Grundschule Lindau (Bodensee) - Oberreitnau</t>
  </si>
  <si>
    <t>8800</t>
  </si>
  <si>
    <t>Grundschule Röthenbach (Allgäu)</t>
  </si>
  <si>
    <t>8800 - Grundschule Röthenbach (Allgäu)</t>
  </si>
  <si>
    <t>8801</t>
  </si>
  <si>
    <t>Grundschule Scheidegg</t>
  </si>
  <si>
    <t>8801 - Grundschule Scheidegg</t>
  </si>
  <si>
    <t>8802</t>
  </si>
  <si>
    <t>Grundschule Stiefenhofen</t>
  </si>
  <si>
    <t>8802 - Grundschule Stiefenhofen</t>
  </si>
  <si>
    <t>8803</t>
  </si>
  <si>
    <t>Grundschule Wasserburg (Bodensee)</t>
  </si>
  <si>
    <t>8803 - Grundschule Wasserburg (Bodensee)</t>
  </si>
  <si>
    <t>8804</t>
  </si>
  <si>
    <t>Mittelschule Weiler im Allgäu</t>
  </si>
  <si>
    <t>8804 - Mittelschule Weiler im Allgäu</t>
  </si>
  <si>
    <t>8805</t>
  </si>
  <si>
    <t>Grundschule Simmerberg</t>
  </si>
  <si>
    <t>8805 - Grundschule Simmerberg</t>
  </si>
  <si>
    <t>8806</t>
  </si>
  <si>
    <t>Grundschule Weißensberg</t>
  </si>
  <si>
    <t>8806 - Grundschule Weißensberg</t>
  </si>
  <si>
    <t>8807</t>
  </si>
  <si>
    <t>Grundschule Lindau (Bodensee) - Aeschach</t>
  </si>
  <si>
    <t>8807 - Grundschule Lindau (Bodensee) - Aeschach</t>
  </si>
  <si>
    <t>8808</t>
  </si>
  <si>
    <t>Grundschule Wohmbrechts</t>
  </si>
  <si>
    <t>8808 - Grundschule Wohmbrechts</t>
  </si>
  <si>
    <t>8811</t>
  </si>
  <si>
    <t>8811 - St.-Michael-Schule, Katholische Freie Grundschule Neu-Ulm des Schulwerks der Diözese Augsburg</t>
  </si>
  <si>
    <t>8812</t>
  </si>
  <si>
    <t>Grundschule Aitrang-Ruderatshofen</t>
  </si>
  <si>
    <t>8812 - Grundschule Aitrang-Ruderatshofen</t>
  </si>
  <si>
    <t>8813</t>
  </si>
  <si>
    <t>Grundschule Biessenhofen</t>
  </si>
  <si>
    <t>8813 - Grundschule Biessenhofen</t>
  </si>
  <si>
    <t>8814</t>
  </si>
  <si>
    <t>Mittelschule Biessenhofen</t>
  </si>
  <si>
    <t>8814 - Mittelschule Biessenhofen</t>
  </si>
  <si>
    <t>8815</t>
  </si>
  <si>
    <t>Grundschule Höchstädt a.d.Donau</t>
  </si>
  <si>
    <t>8815 - Grundschule Höchstädt a.d.Donau</t>
  </si>
  <si>
    <t>8816</t>
  </si>
  <si>
    <t>Grundschule Bidingen</t>
  </si>
  <si>
    <t>8816 - Grundschule Bidingen</t>
  </si>
  <si>
    <t>8817</t>
  </si>
  <si>
    <t>Comenius-Grundschule Buchloe</t>
  </si>
  <si>
    <t>8817 - Comenius-Grundschule Buchloe</t>
  </si>
  <si>
    <t>8818</t>
  </si>
  <si>
    <t>Mittelschule Buchloe</t>
  </si>
  <si>
    <t>8818 - Mittelschule Buchloe</t>
  </si>
  <si>
    <t>8819</t>
  </si>
  <si>
    <t>Von-Freyberg-Grundschule Eisenberg</t>
  </si>
  <si>
    <t>8819 - Von-Freyberg-Grundschule Eisenberg</t>
  </si>
  <si>
    <t>8820</t>
  </si>
  <si>
    <t>Mittelschule Friesenried</t>
  </si>
  <si>
    <t>8820 - Mittelschule Friesenried</t>
  </si>
  <si>
    <t>8821</t>
  </si>
  <si>
    <t>Grundschule Asbach-Bäumenheim</t>
  </si>
  <si>
    <t>8821 - Grundschule Asbach-Bäumenheim</t>
  </si>
  <si>
    <t>8822</t>
  </si>
  <si>
    <t>Grundschule Füssen-Schwangau</t>
  </si>
  <si>
    <t>8822 - Grundschule Füssen-Schwangau</t>
  </si>
  <si>
    <t>8823</t>
  </si>
  <si>
    <t>Anton-Sturm-Mittelschule Füssen</t>
  </si>
  <si>
    <t>8823 - Anton-Sturm-Mittelschule Füssen</t>
  </si>
  <si>
    <t>8824</t>
  </si>
  <si>
    <t>Mittelschule Germaringen</t>
  </si>
  <si>
    <t>8824 - Mittelschule Germaringen</t>
  </si>
  <si>
    <t>8825</t>
  </si>
  <si>
    <t>Josef-Guggenmos-Grundschule Irsee</t>
  </si>
  <si>
    <t>8825 - Josef-Guggenmos-Grundschule Irsee</t>
  </si>
  <si>
    <t>8827</t>
  </si>
  <si>
    <t>Grundschule Lechbruck am See</t>
  </si>
  <si>
    <t>8827 - Grundschule Lechbruck am See</t>
  </si>
  <si>
    <t>8828</t>
  </si>
  <si>
    <t>Grundschule Lengenwang</t>
  </si>
  <si>
    <t>8828 - Grundschule Lengenwang</t>
  </si>
  <si>
    <t>8829</t>
  </si>
  <si>
    <t>Grundschule Leuterschach-Wald</t>
  </si>
  <si>
    <t>8829 - Grundschule Leuterschach-Wald</t>
  </si>
  <si>
    <t>8830</t>
  </si>
  <si>
    <t>Mittelschule Marktoberdorf</t>
  </si>
  <si>
    <t>8830 - Mittelschule Marktoberdorf</t>
  </si>
  <si>
    <t>8831</t>
  </si>
  <si>
    <t>Adalbert-Stifter-Grundschule Marktoberdorf</t>
  </si>
  <si>
    <t>8831 - Adalbert-Stifter-Grundschule Marktoberdorf</t>
  </si>
  <si>
    <t>8832</t>
  </si>
  <si>
    <t>Sankt-Martin-Grundschule Marktoberdorf</t>
  </si>
  <si>
    <t>8832 - Sankt-Martin-Grundschule Marktoberdorf</t>
  </si>
  <si>
    <t>8833</t>
  </si>
  <si>
    <t>Grundschule Thalhofen a.d.Wertach</t>
  </si>
  <si>
    <t>8833 - Grundschule Thalhofen a.d.Wertach</t>
  </si>
  <si>
    <t>8834</t>
  </si>
  <si>
    <t>Hörmann-Grundschule Mauerstetten</t>
  </si>
  <si>
    <t>8834 - Hörmann-Grundschule Mauerstetten</t>
  </si>
  <si>
    <t>8835</t>
  </si>
  <si>
    <t>Grundschule Nesselwang</t>
  </si>
  <si>
    <t>8835 - Grundschule Nesselwang</t>
  </si>
  <si>
    <t>8836</t>
  </si>
  <si>
    <t>Mittelschule Obergünzburg</t>
  </si>
  <si>
    <t>8836 - Mittelschule Obergünzburg</t>
  </si>
  <si>
    <t>8837</t>
  </si>
  <si>
    <t>Grundschule Pforzen</t>
  </si>
  <si>
    <t>8837 - Grundschule Pforzen</t>
  </si>
  <si>
    <t>8838</t>
  </si>
  <si>
    <t>Grundschule Pfronten</t>
  </si>
  <si>
    <t>8838 - Grundschule Pfronten</t>
  </si>
  <si>
    <t>8840</t>
  </si>
  <si>
    <t>Grundschule Ronsberg</t>
  </si>
  <si>
    <t>8840 - Grundschule Ronsberg</t>
  </si>
  <si>
    <t>8841</t>
  </si>
  <si>
    <t>Grundschule Roßhaupten</t>
  </si>
  <si>
    <t>8841 - Grundschule Roßhaupten</t>
  </si>
  <si>
    <t>8842</t>
  </si>
  <si>
    <t>Mittelschule Roßhaupten</t>
  </si>
  <si>
    <t>8842 - Mittelschule Roßhaupten</t>
  </si>
  <si>
    <t>8843</t>
  </si>
  <si>
    <t>Grundschule Harburg (Schwaben)</t>
  </si>
  <si>
    <t>8843 - Grundschule Harburg (Schwaben)</t>
  </si>
  <si>
    <t>8844</t>
  </si>
  <si>
    <t>Christoph-von-Schmid-Grundschule Seeg</t>
  </si>
  <si>
    <t>8844 - Christoph-von-Schmid-Grundschule Seeg</t>
  </si>
  <si>
    <t>8845</t>
  </si>
  <si>
    <t>Grundschule Stötten a.Auerberg</t>
  </si>
  <si>
    <t>8845 - Grundschule Stötten a.Auerberg</t>
  </si>
  <si>
    <t>8846</t>
  </si>
  <si>
    <t>Grundschule Monheim</t>
  </si>
  <si>
    <t>8846 - Grundschule Monheim</t>
  </si>
  <si>
    <t>8847</t>
  </si>
  <si>
    <t>Grundschule Halblech</t>
  </si>
  <si>
    <t>8847 - Grundschule Halblech</t>
  </si>
  <si>
    <t>8848</t>
  </si>
  <si>
    <t>Mittelschule Unterthingau</t>
  </si>
  <si>
    <t>8848 - Mittelschule Unterthingau</t>
  </si>
  <si>
    <t>8849</t>
  </si>
  <si>
    <t>Leonhart-Fuchs-Grundschule Wemding</t>
  </si>
  <si>
    <t>8849 - Leonhart-Fuchs-Grundschule Wemding</t>
  </si>
  <si>
    <t>8850</t>
  </si>
  <si>
    <t>Grundschule Waal</t>
  </si>
  <si>
    <t>8850 - Grundschule Waal</t>
  </si>
  <si>
    <t>8851</t>
  </si>
  <si>
    <t>Grundschule Stöttwang-Westendorf</t>
  </si>
  <si>
    <t>8851 - Grundschule Stöttwang-Westendorf</t>
  </si>
  <si>
    <t>8852</t>
  </si>
  <si>
    <t>Mittelschule Pfronten</t>
  </si>
  <si>
    <t>8852 - Mittelschule Pfronten</t>
  </si>
  <si>
    <t>8853</t>
  </si>
  <si>
    <t>Grundschule Oettingen i.Bay.</t>
  </si>
  <si>
    <t>8853 - Grundschule Oettingen i.Bay.</t>
  </si>
  <si>
    <t>8854</t>
  </si>
  <si>
    <t>Grundschule Offingen</t>
  </si>
  <si>
    <t>8854 - Grundschule Offingen</t>
  </si>
  <si>
    <t>8855</t>
  </si>
  <si>
    <t>Grundschule Babenhausen</t>
  </si>
  <si>
    <t>8855 - Grundschule Babenhausen</t>
  </si>
  <si>
    <t>8856</t>
  </si>
  <si>
    <t>Mittelschule Babenhausen</t>
  </si>
  <si>
    <t>8856 - Mittelschule Babenhausen</t>
  </si>
  <si>
    <t>8857</t>
  </si>
  <si>
    <t>Pfarrer-Kneipp-Mittelschule Bad Wörishofen</t>
  </si>
  <si>
    <t>8857 - Pfarrer-Kneipp-Mittelschule Bad Wörishofen</t>
  </si>
  <si>
    <t>8859</t>
  </si>
  <si>
    <t>Grundschule Benningen-Lachen</t>
  </si>
  <si>
    <t>8859 - Grundschule Benningen-Lachen</t>
  </si>
  <si>
    <t>8860</t>
  </si>
  <si>
    <t>Dominikus-Hertel-Grundschule Boos</t>
  </si>
  <si>
    <t>8860 - Dominikus-Hertel-Grundschule Boos</t>
  </si>
  <si>
    <t>8861</t>
  </si>
  <si>
    <t>8861 - Grundschule Buxheim</t>
  </si>
  <si>
    <t>8862</t>
  </si>
  <si>
    <t>Grundschule Memmingen-Dickenreishausen</t>
  </si>
  <si>
    <t>8862 - Grundschule Memmingen-Dickenreishausen</t>
  </si>
  <si>
    <t>8863</t>
  </si>
  <si>
    <t>Grundschule Dirlewang</t>
  </si>
  <si>
    <t>8863 - Grundschule Dirlewang</t>
  </si>
  <si>
    <t>8864</t>
  </si>
  <si>
    <t>Grundschule Egg a.d.Günz</t>
  </si>
  <si>
    <t>8864 - Grundschule Egg a.d.Günz</t>
  </si>
  <si>
    <t>8865</t>
  </si>
  <si>
    <t>Mittelschule Erkheim</t>
  </si>
  <si>
    <t>8865 - Mittelschule Erkheim</t>
  </si>
  <si>
    <t>8866</t>
  </si>
  <si>
    <t>Albert-Schweitzer-Mittelschule Ettringen</t>
  </si>
  <si>
    <t>8866 - Albert-Schweitzer-Mittelschule Ettringen</t>
  </si>
  <si>
    <t>8867</t>
  </si>
  <si>
    <t>Sebastian-Kneipp-Mittelschule Bad Grönenbach</t>
  </si>
  <si>
    <t>8867 - Sebastian-Kneipp-Mittelschule Bad Grönenbach</t>
  </si>
  <si>
    <t>8868</t>
  </si>
  <si>
    <t>Grundschule Heimertingen</t>
  </si>
  <si>
    <t>8868 - Grundschule Heimertingen</t>
  </si>
  <si>
    <t>8869</t>
  </si>
  <si>
    <t>Grundschule Friesenried</t>
  </si>
  <si>
    <t>8869 - Grundschule Friesenried</t>
  </si>
  <si>
    <t>8870</t>
  </si>
  <si>
    <t>Mittelschule Kirchheim i.Schw.</t>
  </si>
  <si>
    <t>8870 - Mittelschule Kirchheim i.Schw.</t>
  </si>
  <si>
    <t>8871</t>
  </si>
  <si>
    <t>Grundschule Illerbeuren</t>
  </si>
  <si>
    <t>8871 - Grundschule Illerbeuren</t>
  </si>
  <si>
    <t>8872</t>
  </si>
  <si>
    <t>Mittelschule Legau</t>
  </si>
  <si>
    <t>8872 - Mittelschule Legau</t>
  </si>
  <si>
    <t>8873</t>
  </si>
  <si>
    <t>Mittelschule Markt Rettenbach</t>
  </si>
  <si>
    <t>8873 - Mittelschule Markt Rettenbach</t>
  </si>
  <si>
    <t>8874</t>
  </si>
  <si>
    <t>Christoph-Scheiner-Grundschule Markt Wald</t>
  </si>
  <si>
    <t>8874 - Christoph-Scheiner-Grundschule Markt Wald</t>
  </si>
  <si>
    <t>8875</t>
  </si>
  <si>
    <t>Mittelschule Memmingerberg</t>
  </si>
  <si>
    <t>8875 - Mittelschule Memmingerberg</t>
  </si>
  <si>
    <t>8876</t>
  </si>
  <si>
    <t>Grundschule Mindelheim</t>
  </si>
  <si>
    <t>8876 - Grundschule Mindelheim</t>
  </si>
  <si>
    <t>8877</t>
  </si>
  <si>
    <t>Mittelschule Mindelheim</t>
  </si>
  <si>
    <t>8877 - Mittelschule Mindelheim</t>
  </si>
  <si>
    <t>8878</t>
  </si>
  <si>
    <t>Grundschule Ottobeuren</t>
  </si>
  <si>
    <t>8878 - Grundschule Ottobeuren</t>
  </si>
  <si>
    <t>8879</t>
  </si>
  <si>
    <t>Mittelschule Ottobeuren</t>
  </si>
  <si>
    <t>8879 - Mittelschule Ottobeuren</t>
  </si>
  <si>
    <t>8880</t>
  </si>
  <si>
    <t>Mittelschule Pfaffenhausen</t>
  </si>
  <si>
    <t>8880 - Mittelschule Pfaffenhausen</t>
  </si>
  <si>
    <t>8881</t>
  </si>
  <si>
    <t>Grundschule Sontheim</t>
  </si>
  <si>
    <t>8881 - Grundschule Sontheim</t>
  </si>
  <si>
    <t>8882</t>
  </si>
  <si>
    <t>Grundschule Memmingen-Steinheim</t>
  </si>
  <si>
    <t>8882 - Grundschule Memmingen-Steinheim</t>
  </si>
  <si>
    <t>8883</t>
  </si>
  <si>
    <t>Grundschule Türkheim</t>
  </si>
  <si>
    <t>8883 - Grundschule Türkheim</t>
  </si>
  <si>
    <t>8884</t>
  </si>
  <si>
    <t>Ludwig-Aurbacher-Mittelschule Türkheim</t>
  </si>
  <si>
    <t>8884 - Ludwig-Aurbacher-Mittelschule Türkheim</t>
  </si>
  <si>
    <t>8885</t>
  </si>
  <si>
    <t>Grundschule Tussenhausen</t>
  </si>
  <si>
    <t>8885 - Grundschule Tussenhausen</t>
  </si>
  <si>
    <t>8886</t>
  </si>
  <si>
    <t>Grundschule Westerheim</t>
  </si>
  <si>
    <t>8886 - Grundschule Westerheim</t>
  </si>
  <si>
    <t>8887</t>
  </si>
  <si>
    <t>Grundschule Wiedergeltingen</t>
  </si>
  <si>
    <t>8887 - Grundschule Wiedergeltingen</t>
  </si>
  <si>
    <t>8888</t>
  </si>
  <si>
    <t>Grundschule Woringen</t>
  </si>
  <si>
    <t>8888 - Grundschule Woringen</t>
  </si>
  <si>
    <t>8889</t>
  </si>
  <si>
    <t>Grundschule Kettershausen</t>
  </si>
  <si>
    <t>8889 - Grundschule Kettershausen</t>
  </si>
  <si>
    <t>8891</t>
  </si>
  <si>
    <t>Grundschule Leipheim</t>
  </si>
  <si>
    <t>8891 - Grundschule Leipheim</t>
  </si>
  <si>
    <t>8892</t>
  </si>
  <si>
    <t>Johann-Wilhelm-Klein-Grundschule Alerheim</t>
  </si>
  <si>
    <t>8892 - Johann-Wilhelm-Klein-Grundschule Alerheim</t>
  </si>
  <si>
    <t>8893</t>
  </si>
  <si>
    <t>Grundschule Amerdingen</t>
  </si>
  <si>
    <t>8893 - Grundschule Amerdingen</t>
  </si>
  <si>
    <t>8894</t>
  </si>
  <si>
    <t>Mittelschule Asbach-Bäumenheim</t>
  </si>
  <si>
    <t>8894 - Mittelschule Asbach-Bäumenheim</t>
  </si>
  <si>
    <t>8895</t>
  </si>
  <si>
    <t>Grundschule Wasserburg</t>
  </si>
  <si>
    <t>8895 - Grundschule Wasserburg</t>
  </si>
  <si>
    <t>8896</t>
  </si>
  <si>
    <t>Sebastian-Franck-Grundschule Donauwörth-Parkstadt</t>
  </si>
  <si>
    <t>8896 - Sebastian-Franck-Grundschule Donauwörth-Parkstadt</t>
  </si>
  <si>
    <t>8897</t>
  </si>
  <si>
    <t>Mittelschule Deiningen</t>
  </si>
  <si>
    <t>8897 - Mittelschule Deiningen</t>
  </si>
  <si>
    <t>8898</t>
  </si>
  <si>
    <t>Mangold-Grundschule Donauwörth</t>
  </si>
  <si>
    <t>8898 - Mangold-Grundschule Donauwörth</t>
  </si>
  <si>
    <t>8899</t>
  </si>
  <si>
    <t>Ludwig-Auer-Mittelschule Donauwörth</t>
  </si>
  <si>
    <t>8899 - Ludwig-Auer-Mittelschule Donauwörth</t>
  </si>
  <si>
    <t>8900</t>
  </si>
  <si>
    <t>Gebrüder-Röls-Grundschule Donauwörth-Riedlingen</t>
  </si>
  <si>
    <t>8900 - Gebrüder-Röls-Grundschule Donauwörth-Riedlingen</t>
  </si>
  <si>
    <t>8901</t>
  </si>
  <si>
    <t>Grundschule Fremdingen</t>
  </si>
  <si>
    <t>8901 - Grundschule Fremdingen</t>
  </si>
  <si>
    <t>8902</t>
  </si>
  <si>
    <t>Grundschule Fünfstetten-Gosheim</t>
  </si>
  <si>
    <t>8902 - Grundschule Fünfstetten-Gosheim</t>
  </si>
  <si>
    <t>8903</t>
  </si>
  <si>
    <t>Grundschule Obergünzburg</t>
  </si>
  <si>
    <t>8903 - Grundschule Obergünzburg</t>
  </si>
  <si>
    <t>8904</t>
  </si>
  <si>
    <t>Grundschule Unterthingau</t>
  </si>
  <si>
    <t>8904 - Grundschule Unterthingau</t>
  </si>
  <si>
    <t>8905</t>
  </si>
  <si>
    <t>Grundschule Hainsfarth</t>
  </si>
  <si>
    <t>8905 - Grundschule Hainsfarth</t>
  </si>
  <si>
    <t>8906</t>
  </si>
  <si>
    <t>Mittelschule Harburg (Schwaben)</t>
  </si>
  <si>
    <t>8906 - Mittelschule Harburg (Schwaben)</t>
  </si>
  <si>
    <t>8907</t>
  </si>
  <si>
    <t>8907 - Grundschule Holzheim</t>
  </si>
  <si>
    <t>8908</t>
  </si>
  <si>
    <t>Graf-Heinrich-Grundschule Kaisheim</t>
  </si>
  <si>
    <t>8908 - Graf-Heinrich-Grundschule Kaisheim</t>
  </si>
  <si>
    <t>8909</t>
  </si>
  <si>
    <t>Grundschule Löpsingen</t>
  </si>
  <si>
    <t>8909 - Grundschule Löpsingen</t>
  </si>
  <si>
    <t>8910</t>
  </si>
  <si>
    <t>Grundschule Marktoffingen</t>
  </si>
  <si>
    <t>8910 - Grundschule Marktoffingen</t>
  </si>
  <si>
    <t>8911</t>
  </si>
  <si>
    <t>Julian-Knogler-Grundschule Marxheim</t>
  </si>
  <si>
    <t>8911 - Julian-Knogler-Grundschule Marxheim</t>
  </si>
  <si>
    <t>8912</t>
  </si>
  <si>
    <t>Grundschule Megesheim</t>
  </si>
  <si>
    <t>8912 - Grundschule Megesheim</t>
  </si>
  <si>
    <t>8913</t>
  </si>
  <si>
    <t>Grundschule Oy-Mittelberg</t>
  </si>
  <si>
    <t>8913 - Grundschule Oy-Mittelberg</t>
  </si>
  <si>
    <t>8914</t>
  </si>
  <si>
    <t>Antonius-von-Steichele-Grundschule Mertingen</t>
  </si>
  <si>
    <t>8914 - Antonius-von-Steichele-Grundschule Mertingen</t>
  </si>
  <si>
    <t>8915</t>
  </si>
  <si>
    <t>Grundschule Mönchsdeggingen</t>
  </si>
  <si>
    <t>8915 - Grundschule Mönchsdeggingen</t>
  </si>
  <si>
    <t>8916</t>
  </si>
  <si>
    <t>Beethoven-Grundschule Kaufbeuren</t>
  </si>
  <si>
    <t>8916 - Beethoven-Grundschule Kaufbeuren</t>
  </si>
  <si>
    <t>8917</t>
  </si>
  <si>
    <t>Mittelschule Monheim</t>
  </si>
  <si>
    <t>8917 - Mittelschule Monheim</t>
  </si>
  <si>
    <t>8918</t>
  </si>
  <si>
    <t>Mittelschule Nördlingen</t>
  </si>
  <si>
    <t>8918 - Mittelschule Nördlingen</t>
  </si>
  <si>
    <t>8919</t>
  </si>
  <si>
    <t>Grundschule Nördlingen an der Schillerstraße</t>
  </si>
  <si>
    <t>8919 - Grundschule Nördlingen an der Schillerstraße</t>
  </si>
  <si>
    <t>8920</t>
  </si>
  <si>
    <t>Grundschule Kleinerdlingen-Ederheim</t>
  </si>
  <si>
    <t>8920 - Grundschule Kleinerdlingen-Ederheim</t>
  </si>
  <si>
    <t>8921</t>
  </si>
  <si>
    <t>Grundschule Nördlingen-Mitte</t>
  </si>
  <si>
    <t>8921 - Grundschule Nördlingen-Mitte</t>
  </si>
  <si>
    <t>8922</t>
  </si>
  <si>
    <t>Hans-Schäufelin-Grundschule Nördlingen</t>
  </si>
  <si>
    <t>8922 - Hans-Schäufelin-Grundschule Nördlingen</t>
  </si>
  <si>
    <t>8923</t>
  </si>
  <si>
    <t>Grundschule Oberndorf a.Lech</t>
  </si>
  <si>
    <t>8923 - Grundschule Oberndorf a.Lech</t>
  </si>
  <si>
    <t>8924</t>
  </si>
  <si>
    <t>Mittelschule Oettingen i.Bay.</t>
  </si>
  <si>
    <t>8924 - Mittelschule Oettingen i.Bay.</t>
  </si>
  <si>
    <t>8925</t>
  </si>
  <si>
    <t>Johannes-Bayer-Grundschule Rain</t>
  </si>
  <si>
    <t>8925 - Johannes-Bayer-Grundschule Rain</t>
  </si>
  <si>
    <t>8926</t>
  </si>
  <si>
    <t>Gebrüder-Lachner-Mittelschule Rain</t>
  </si>
  <si>
    <t>8926 - Gebrüder-Lachner-Mittelschule Rain</t>
  </si>
  <si>
    <t>8927</t>
  </si>
  <si>
    <t>Grundschule Reimlingen</t>
  </si>
  <si>
    <t>8927 - Grundschule Reimlingen</t>
  </si>
  <si>
    <t>8928</t>
  </si>
  <si>
    <t>Grundschule Tagmersheim</t>
  </si>
  <si>
    <t>8928 - Grundschule Tagmersheim</t>
  </si>
  <si>
    <t>8929</t>
  </si>
  <si>
    <t>Grundschule Tapfheim</t>
  </si>
  <si>
    <t>8929 - Grundschule Tapfheim</t>
  </si>
  <si>
    <t>8930</t>
  </si>
  <si>
    <t>Moll-Berczy-Mittelschule Wallerstein</t>
  </si>
  <si>
    <t>8930 - Moll-Berczy-Mittelschule Wallerstein</t>
  </si>
  <si>
    <t>8931</t>
  </si>
  <si>
    <t>Leonhart-Fuchs-Mittelschule Wemding</t>
  </si>
  <si>
    <t>8931 - Leonhart-Fuchs-Mittelschule Wemding</t>
  </si>
  <si>
    <t>8932</t>
  </si>
  <si>
    <t>Grundschule Wolferstadt</t>
  </si>
  <si>
    <t>8932 - Grundschule Wolferstadt</t>
  </si>
  <si>
    <t>8933</t>
  </si>
  <si>
    <t>Gustav-Leutelt-Grundschule Kaufbeuren-Neugablonz</t>
  </si>
  <si>
    <t>8933 - Gustav-Leutelt-Grundschule Kaufbeuren-Neugablonz</t>
  </si>
  <si>
    <t>8934</t>
  </si>
  <si>
    <t>Grundschule Durach</t>
  </si>
  <si>
    <t>8934 - Grundschule Durach</t>
  </si>
  <si>
    <t>8935</t>
  </si>
  <si>
    <t>Grundschule Bad Hindelang</t>
  </si>
  <si>
    <t>8935 - Grundschule Bad Hindelang</t>
  </si>
  <si>
    <t>8936</t>
  </si>
  <si>
    <t>Mittelschule Altusried</t>
  </si>
  <si>
    <t>8936 - Mittelschule Altusried</t>
  </si>
  <si>
    <t>8937</t>
  </si>
  <si>
    <t>8937 - Freie Montessori-Volksschule Allgäu (GS u. HS) Oberstaufen-Kalzhofen</t>
  </si>
  <si>
    <t>8938</t>
  </si>
  <si>
    <t>Grundschule Bobingen an der Singold</t>
  </si>
  <si>
    <t>8938 - Grundschule Bobingen an der Singold</t>
  </si>
  <si>
    <t>8939</t>
  </si>
  <si>
    <t>Grundschule Krugzell</t>
  </si>
  <si>
    <t>8939 - Grundschule Krugzell</t>
  </si>
  <si>
    <t>8940</t>
  </si>
  <si>
    <t>Grundschule Betzigau</t>
  </si>
  <si>
    <t>8940 - Grundschule Betzigau</t>
  </si>
  <si>
    <t>8941</t>
  </si>
  <si>
    <t>Mittelschule Blaichach</t>
  </si>
  <si>
    <t>8941 - Mittelschule Blaichach</t>
  </si>
  <si>
    <t>8942</t>
  </si>
  <si>
    <t>Mittelschule Buchenberg</t>
  </si>
  <si>
    <t>8942 - Mittelschule Buchenberg</t>
  </si>
  <si>
    <t>8943</t>
  </si>
  <si>
    <t>Grundschule Burgberg i.Allgäu</t>
  </si>
  <si>
    <t>8943 - Grundschule Burgberg i.Allgäu</t>
  </si>
  <si>
    <t>8944</t>
  </si>
  <si>
    <t>Mittelschule Dietmannsried</t>
  </si>
  <si>
    <t>8944 - Mittelschule Dietmannsried</t>
  </si>
  <si>
    <t>8945</t>
  </si>
  <si>
    <t>Mittelschule Durach</t>
  </si>
  <si>
    <t>8945 - Mittelschule Durach</t>
  </si>
  <si>
    <t>8946</t>
  </si>
  <si>
    <t>Grundschule Fischen i.Allgäu - Ofterschwang</t>
  </si>
  <si>
    <t>8946 - Grundschule Fischen i.Allgäu - Ofterschwang</t>
  </si>
  <si>
    <t>8947</t>
  </si>
  <si>
    <t>Grundschule Haldenwang</t>
  </si>
  <si>
    <t>8947 - Grundschule Haldenwang</t>
  </si>
  <si>
    <t>8948</t>
  </si>
  <si>
    <t>Mittelschule Bad Hindelang</t>
  </si>
  <si>
    <t>8948 - Mittelschule Bad Hindelang</t>
  </si>
  <si>
    <t>8949</t>
  </si>
  <si>
    <t>Mittelschule Immenstadt i.Allgäu</t>
  </si>
  <si>
    <t>8949 - Mittelschule Immenstadt i.Allgäu</t>
  </si>
  <si>
    <t>8950</t>
  </si>
  <si>
    <t>Königsegg-Grundschule Immenstadt i.Allgäu</t>
  </si>
  <si>
    <t>8950 - Königsegg-Grundschule Immenstadt i.Allgäu</t>
  </si>
  <si>
    <t>8951</t>
  </si>
  <si>
    <t>Grundschule Stein i.Allgäu</t>
  </si>
  <si>
    <t>8951 - Grundschule Stein i.Allgäu</t>
  </si>
  <si>
    <t>8952</t>
  </si>
  <si>
    <t>Grundschule Altusried</t>
  </si>
  <si>
    <t>8952 - Grundschule Altusried</t>
  </si>
  <si>
    <t>8953</t>
  </si>
  <si>
    <t>Grundschule Lauben</t>
  </si>
  <si>
    <t>8953 - Grundschule Lauben</t>
  </si>
  <si>
    <t>8954</t>
  </si>
  <si>
    <t>Grundschule Martinszell</t>
  </si>
  <si>
    <t>8954 - Grundschule Martinszell</t>
  </si>
  <si>
    <t>8955</t>
  </si>
  <si>
    <t>Grundschule Missen-Wilhams</t>
  </si>
  <si>
    <t>8955 - Grundschule Missen-Wilhams</t>
  </si>
  <si>
    <t>8956</t>
  </si>
  <si>
    <t>Mittelschule Oy-Mittelberg</t>
  </si>
  <si>
    <t>8956 - Mittelschule Oy-Mittelberg</t>
  </si>
  <si>
    <t>8957</t>
  </si>
  <si>
    <t>Grundschule Legau</t>
  </si>
  <si>
    <t>8957 - Grundschule Legau</t>
  </si>
  <si>
    <t>8958</t>
  </si>
  <si>
    <t>Mittelschule Oberstaufen</t>
  </si>
  <si>
    <t>8958 - Mittelschule Oberstaufen</t>
  </si>
  <si>
    <t>8959</t>
  </si>
  <si>
    <t>Grundschule Oberstdorf</t>
  </si>
  <si>
    <t>8959 - Grundschule Oberstdorf</t>
  </si>
  <si>
    <t>8960</t>
  </si>
  <si>
    <t>Mittelschule Oberstdorf</t>
  </si>
  <si>
    <t>8960 - Mittelschule Oberstdorf</t>
  </si>
  <si>
    <t>8961</t>
  </si>
  <si>
    <t>Grundschule Dietmannsried</t>
  </si>
  <si>
    <t>8961 - Grundschule Dietmannsried</t>
  </si>
  <si>
    <t>8963</t>
  </si>
  <si>
    <t>Grundschule Blaichach</t>
  </si>
  <si>
    <t>8963 - Grundschule Blaichach</t>
  </si>
  <si>
    <t>8964</t>
  </si>
  <si>
    <t>Grundschule Rettenberg</t>
  </si>
  <si>
    <t>8964 - Grundschule Rettenberg</t>
  </si>
  <si>
    <t>8965</t>
  </si>
  <si>
    <t>Mittelschule Sonthofen</t>
  </si>
  <si>
    <t>8965 - Mittelschule Sonthofen</t>
  </si>
  <si>
    <t>8968</t>
  </si>
  <si>
    <t>Grundschule Sonthofen-Rieden</t>
  </si>
  <si>
    <t>8968 - Grundschule Sonthofen-Rieden</t>
  </si>
  <si>
    <t>8969</t>
  </si>
  <si>
    <t>Grundschule Sulzberg</t>
  </si>
  <si>
    <t>8969 - Grundschule Sulzberg</t>
  </si>
  <si>
    <t>8970</t>
  </si>
  <si>
    <t>Mittelschule Waltenhofen</t>
  </si>
  <si>
    <t>8970 - Mittelschule Waltenhofen</t>
  </si>
  <si>
    <t>8971</t>
  </si>
  <si>
    <t>Grundschule Hegge</t>
  </si>
  <si>
    <t>8971 - Grundschule Hegge</t>
  </si>
  <si>
    <t>8972</t>
  </si>
  <si>
    <t>Mittelschule Weitnau</t>
  </si>
  <si>
    <t>8972 - Mittelschule Weitnau</t>
  </si>
  <si>
    <t>8973</t>
  </si>
  <si>
    <t>Grundschule Oberstaufen</t>
  </si>
  <si>
    <t>8973 - Grundschule Oberstaufen</t>
  </si>
  <si>
    <t>8974</t>
  </si>
  <si>
    <t>Grundschule Wertach</t>
  </si>
  <si>
    <t>8974 - Grundschule Wertach</t>
  </si>
  <si>
    <t>8975</t>
  </si>
  <si>
    <t>Grundschule Wiggensbach</t>
  </si>
  <si>
    <t>8975 - Grundschule Wiggensbach</t>
  </si>
  <si>
    <t>8976</t>
  </si>
  <si>
    <t>Grundschule Wildpoldsried</t>
  </si>
  <si>
    <t>8976 - Grundschule Wildpoldsried</t>
  </si>
  <si>
    <t>8977</t>
  </si>
  <si>
    <t>Grundschule Kimratshofen</t>
  </si>
  <si>
    <t>8977 - Grundschule Kimratshofen</t>
  </si>
  <si>
    <t>8978</t>
  </si>
  <si>
    <t>Grundschule Pfaffenhausen</t>
  </si>
  <si>
    <t>8978 - Grundschule Pfaffenhausen</t>
  </si>
  <si>
    <t>8979</t>
  </si>
  <si>
    <t>Grundschule Erkheim</t>
  </si>
  <si>
    <t>8979 - Grundschule Erkheim</t>
  </si>
  <si>
    <t>8980</t>
  </si>
  <si>
    <t>Grundschule Buchenberg</t>
  </si>
  <si>
    <t>8980 - Grundschule Buchenberg</t>
  </si>
  <si>
    <t>8981</t>
  </si>
  <si>
    <t>Grundschule Waltenhofen</t>
  </si>
  <si>
    <t>8981 - Grundschule Waltenhofen</t>
  </si>
  <si>
    <t>8982</t>
  </si>
  <si>
    <t>Grundschule Weitnau</t>
  </si>
  <si>
    <t>8982 - Grundschule Weitnau</t>
  </si>
  <si>
    <t>8983</t>
  </si>
  <si>
    <t>Grundschule Weiler im Allgäu</t>
  </si>
  <si>
    <t>8983 - Grundschule Weiler im Allgäu</t>
  </si>
  <si>
    <t>8985</t>
  </si>
  <si>
    <t>Pfarrer-Kneipp-Grundschule Bad Wörishofen</t>
  </si>
  <si>
    <t>8985 - Pfarrer-Kneipp-Grundschule Bad Wörishofen</t>
  </si>
  <si>
    <t>8986</t>
  </si>
  <si>
    <t>Albert-Schweitzer-Grundschule Ettringen</t>
  </si>
  <si>
    <t>8986 - Albert-Schweitzer-Grundschule Ettringen</t>
  </si>
  <si>
    <t>8987</t>
  </si>
  <si>
    <t>Grundschule Kirchheim i.Schw.</t>
  </si>
  <si>
    <t>8987 - Grundschule Kirchheim i.Schw.</t>
  </si>
  <si>
    <t>8988</t>
  </si>
  <si>
    <t>Grundschule Dillingen a.d.Donau</t>
  </si>
  <si>
    <t>8988 - Grundschule Dillingen a.d.Donau</t>
  </si>
  <si>
    <t>8989</t>
  </si>
  <si>
    <t>Grundschule Markt Rettenbach</t>
  </si>
  <si>
    <t>8989 - Grundschule Markt Rettenbach</t>
  </si>
  <si>
    <t>8990</t>
  </si>
  <si>
    <t>Sebastian-Kneipp-Grundschule Bad Grönenbach</t>
  </si>
  <si>
    <t>8990 - Sebastian-Kneipp-Grundschule Bad Grönenbach</t>
  </si>
  <si>
    <t>9051</t>
  </si>
  <si>
    <t>9051 - Studienkolleg bei den Universitäten des Freistaates Bayern in München</t>
  </si>
  <si>
    <t>9053</t>
  </si>
  <si>
    <t>Studienkolleg b. d. Fachhochschulen des Freistaates Bayern in Coburg</t>
  </si>
  <si>
    <t>9053 - Studienkolleg b. d. Fachhochschulen des Freistaates Bayern in Coburg</t>
  </si>
  <si>
    <t>9202</t>
  </si>
  <si>
    <t>Landwirtschaftsschule Ebersberg</t>
  </si>
  <si>
    <t>9202 - Landwirtschaftsschule Ebersberg</t>
  </si>
  <si>
    <t>9203</t>
  </si>
  <si>
    <t>Landwirtschaftsschule Erding</t>
  </si>
  <si>
    <t>9203 - Landwirtschaftsschule Erding</t>
  </si>
  <si>
    <t>9204</t>
  </si>
  <si>
    <t>Landwirtschaftsschule Fürstenfeldbruck</t>
  </si>
  <si>
    <t>9204 - Landwirtschaftsschule Fürstenfeldbruck</t>
  </si>
  <si>
    <t>9205</t>
  </si>
  <si>
    <t>Landwirtschaftsschule Ingolstadt</t>
  </si>
  <si>
    <t>9205 - Landwirtschaftsschule Ingolstadt</t>
  </si>
  <si>
    <t>9207</t>
  </si>
  <si>
    <t>Landwirtschaftsschule Laufen</t>
  </si>
  <si>
    <t>9207 - Landwirtschaftsschule Laufen</t>
  </si>
  <si>
    <t>9212</t>
  </si>
  <si>
    <t>Landwirtschaftsschule Töging</t>
  </si>
  <si>
    <t>9212 - Landwirtschaftsschule Töging</t>
  </si>
  <si>
    <t>9213</t>
  </si>
  <si>
    <t>Landwirtschaftsschule Pfaffenhofen</t>
  </si>
  <si>
    <t>9213 - Landwirtschaftsschule Pfaffenhofen</t>
  </si>
  <si>
    <t>9214</t>
  </si>
  <si>
    <t>Landwirtschaftsschule Rosenheim</t>
  </si>
  <si>
    <t>9214 - Landwirtschaftsschule Rosenheim</t>
  </si>
  <si>
    <t>9215</t>
  </si>
  <si>
    <t>Landwirtschaftsschule Schrobenhausen</t>
  </si>
  <si>
    <t>9215 - Landwirtschaftsschule Schrobenhausen</t>
  </si>
  <si>
    <t>9216</t>
  </si>
  <si>
    <t>Landwirtschaftsschule Traunstein</t>
  </si>
  <si>
    <t>9216 - Landwirtschaftsschule Traunstein</t>
  </si>
  <si>
    <t>9218</t>
  </si>
  <si>
    <t>Landwirtschaftsschule Weilheim</t>
  </si>
  <si>
    <t>9218 - Landwirtschaftsschule Weilheim</t>
  </si>
  <si>
    <t>9220</t>
  </si>
  <si>
    <t>Landwirtschaftsschule Abensberg</t>
  </si>
  <si>
    <t>9220 - Landwirtschaftsschule Abensberg</t>
  </si>
  <si>
    <t>9223</t>
  </si>
  <si>
    <t>Landwirtschaftsschule Landau a.d.Isar</t>
  </si>
  <si>
    <t>9223 - Landwirtschaftsschule Landau a.d.Isar</t>
  </si>
  <si>
    <t>9224</t>
  </si>
  <si>
    <t>Landwirtschaftsschule Landshut</t>
  </si>
  <si>
    <t>9224 - Landwirtschaftsschule Landshut</t>
  </si>
  <si>
    <t>9225</t>
  </si>
  <si>
    <t>Landwirtschaftsschule Passau</t>
  </si>
  <si>
    <t>9225 - Landwirtschaftsschule Passau</t>
  </si>
  <si>
    <t>9226</t>
  </si>
  <si>
    <t>Landwirtschaftsschule Pfarrkirchen</t>
  </si>
  <si>
    <t>9226 - Landwirtschaftsschule Pfarrkirchen</t>
  </si>
  <si>
    <t>9227</t>
  </si>
  <si>
    <t>Landwirtschaftsschule Regen</t>
  </si>
  <si>
    <t>9227 - Landwirtschaftsschule Regen</t>
  </si>
  <si>
    <t>9229</t>
  </si>
  <si>
    <t>Landwirtschaftsschule Straubing</t>
  </si>
  <si>
    <t>9229 - Landwirtschaftsschule Straubing</t>
  </si>
  <si>
    <t>9230</t>
  </si>
  <si>
    <t>Landwirtschaftsschule Amberg</t>
  </si>
  <si>
    <t>9230 - Landwirtschaftsschule Amberg</t>
  </si>
  <si>
    <t>9231</t>
  </si>
  <si>
    <t>Landwirtschaftsschule Cham</t>
  </si>
  <si>
    <t>9231 - Landwirtschaftsschule Cham</t>
  </si>
  <si>
    <t>9232</t>
  </si>
  <si>
    <t>Landwirtschaftsschule Nabburg</t>
  </si>
  <si>
    <t>9232 - Landwirtschaftsschule Nabburg</t>
  </si>
  <si>
    <t>9234</t>
  </si>
  <si>
    <t>Landwirtschaftsschule Regensburg</t>
  </si>
  <si>
    <t>9234 - Landwirtschaftsschule Regensburg</t>
  </si>
  <si>
    <t>9235</t>
  </si>
  <si>
    <t>Landwirtschaftsschule Tirschenreuth</t>
  </si>
  <si>
    <t>9235 - Landwirtschaftsschule Tirschenreuth</t>
  </si>
  <si>
    <t>9236</t>
  </si>
  <si>
    <t>Landwirtschaftsschule Weiden</t>
  </si>
  <si>
    <t>9236 - Landwirtschaftsschule Weiden</t>
  </si>
  <si>
    <t>9237</t>
  </si>
  <si>
    <t>Landwirtschaftsschule Bamberg</t>
  </si>
  <si>
    <t>9237 - Landwirtschaftsschule Bamberg</t>
  </si>
  <si>
    <t>9238</t>
  </si>
  <si>
    <t>Landwirtschaftsschule Bayreuth</t>
  </si>
  <si>
    <t>9238 - Landwirtschaftsschule Bayreuth</t>
  </si>
  <si>
    <t>9239</t>
  </si>
  <si>
    <t>Landwirtschaftsschule Coburg</t>
  </si>
  <si>
    <t>9239 - Landwirtschaftsschule Coburg</t>
  </si>
  <si>
    <t>9240</t>
  </si>
  <si>
    <t>9240 - Fachschule für Agrarwirtschaft, Ökologischer Landbau, Weilheim i.OB</t>
  </si>
  <si>
    <t>9241</t>
  </si>
  <si>
    <t>Landwirtschaftsschule Kulmbach</t>
  </si>
  <si>
    <t>9241 - Landwirtschaftsschule Kulmbach</t>
  </si>
  <si>
    <t>9242</t>
  </si>
  <si>
    <t>Landwirtschaftsschule Münchberg</t>
  </si>
  <si>
    <t>9242 - Landwirtschaftsschule Münchberg</t>
  </si>
  <si>
    <t>9244</t>
  </si>
  <si>
    <t>Landwirtschaftsschule Ansbach</t>
  </si>
  <si>
    <t>9244 - Landwirtschaftsschule Ansbach</t>
  </si>
  <si>
    <t>9245</t>
  </si>
  <si>
    <t>Landwirtschaftsschule Dinkelsbühl</t>
  </si>
  <si>
    <t>9245 - Landwirtschaftsschule Dinkelsbühl</t>
  </si>
  <si>
    <t>9246</t>
  </si>
  <si>
    <t>Landwirtschaftsschule Fürth</t>
  </si>
  <si>
    <t>9246 - Landwirtschaftsschule Fürth</t>
  </si>
  <si>
    <t>9249</t>
  </si>
  <si>
    <t>Landwirtschaftsschule Roth</t>
  </si>
  <si>
    <t>9249 - Landwirtschaftsschule Roth</t>
  </si>
  <si>
    <t>9251</t>
  </si>
  <si>
    <t>Landwirtschaftsschule Uffenheim</t>
  </si>
  <si>
    <t>9251 - Landwirtschaftsschule Uffenheim</t>
  </si>
  <si>
    <t>9252</t>
  </si>
  <si>
    <t>Landwirtschaftsschule Weißenburg</t>
  </si>
  <si>
    <t>9252 - Landwirtschaftsschule Weißenburg</t>
  </si>
  <si>
    <t>9253</t>
  </si>
  <si>
    <t>Landwirtschaftsschule Wertingen</t>
  </si>
  <si>
    <t>9253 - Landwirtschaftsschule Wertingen</t>
  </si>
  <si>
    <t>9254</t>
  </si>
  <si>
    <t>Landwirtschaftsschule Bischofsheim</t>
  </si>
  <si>
    <t>9254 - Landwirtschaftsschule Bischofsheim</t>
  </si>
  <si>
    <t>9255</t>
  </si>
  <si>
    <t>Landwirtschaftsschule Kitzingen</t>
  </si>
  <si>
    <t>9255 - Landwirtschaftsschule Kitzingen</t>
  </si>
  <si>
    <t>9256</t>
  </si>
  <si>
    <t>Landwirtschaftsschule Schweinfurt</t>
  </si>
  <si>
    <t>9256 - Landwirtschaftsschule Schweinfurt</t>
  </si>
  <si>
    <t>9257</t>
  </si>
  <si>
    <t>Landwirtschaftsschule Würzburg</t>
  </si>
  <si>
    <t>9257 - Landwirtschaftsschule Würzburg</t>
  </si>
  <si>
    <t>9258</t>
  </si>
  <si>
    <t>Landwirtschaftsschule Friedberg</t>
  </si>
  <si>
    <t>9258 - Landwirtschaftsschule Friedberg</t>
  </si>
  <si>
    <t>9259</t>
  </si>
  <si>
    <t>Landwirtschaftsschule Immenstadt i.Allgäu</t>
  </si>
  <si>
    <t>9259 - Landwirtschaftsschule Immenstadt i.Allgäu</t>
  </si>
  <si>
    <t>9260</t>
  </si>
  <si>
    <t>Landwirtschaftsschule Kaufbeuren</t>
  </si>
  <si>
    <t>9260 - Landwirtschaftsschule Kaufbeuren</t>
  </si>
  <si>
    <t>9261</t>
  </si>
  <si>
    <t>Landwirtschaftsschule Kempten</t>
  </si>
  <si>
    <t>9261 - Landwirtschaftsschule Kempten</t>
  </si>
  <si>
    <t>9262</t>
  </si>
  <si>
    <t>Landwirtschaftsschule Krumbach</t>
  </si>
  <si>
    <t>9262 - Landwirtschaftsschule Krumbach</t>
  </si>
  <si>
    <t>9264</t>
  </si>
  <si>
    <t>Landwirtschaftsschule Memmingen</t>
  </si>
  <si>
    <t>9264 - Landwirtschaftsschule Memmingen</t>
  </si>
  <si>
    <t>9265</t>
  </si>
  <si>
    <t>Landwirtschaftsschule Mindelheim</t>
  </si>
  <si>
    <t>9265 - Landwirtschaftsschule Mindelheim</t>
  </si>
  <si>
    <t>9266</t>
  </si>
  <si>
    <t>Landwirtschaftsschule Nördlingen</t>
  </si>
  <si>
    <t>9266 - Landwirtschaftsschule Nördlingen</t>
  </si>
  <si>
    <t>9267</t>
  </si>
  <si>
    <t>Landwirtschaftsschule Schwabmünchen</t>
  </si>
  <si>
    <t>9267 - Landwirtschaftsschule Schwabmünchen</t>
  </si>
  <si>
    <t>9268</t>
  </si>
  <si>
    <t>Landwirtschaftsschule Augsburg in Stadtbergen</t>
  </si>
  <si>
    <t>9268 - Landwirtschaftsschule Augsburg in Stadtbergen</t>
  </si>
  <si>
    <t>9270</t>
  </si>
  <si>
    <t>Landwirtschaftsschule Holzkirchen</t>
  </si>
  <si>
    <t>9270 - Landwirtschaftsschule Holzkirchen</t>
  </si>
  <si>
    <t>9271</t>
  </si>
  <si>
    <t>9271 - Staatliche Technikerschule für Agrarwirtschaft Landsberg a.Lech Fachrichtung Landbau</t>
  </si>
  <si>
    <t>9272</t>
  </si>
  <si>
    <t>9272 - Staatliche Technikerschule für Agrarwirtschaft Triesdorf Fachrichtung Landbau</t>
  </si>
  <si>
    <t>9273</t>
  </si>
  <si>
    <t>9273 - Staatl. Fachschule für Agrarwirtschaft Landshut-Schönbrunn Fachrichtung ökologischer Land</t>
  </si>
  <si>
    <t>9274</t>
  </si>
  <si>
    <t>9274 - Staatl. Technikerschule für Agrarwirtsch. Kaufbeuren, Fachricht. Hauswirtschaft u. Ernährung</t>
  </si>
  <si>
    <t>9277</t>
  </si>
  <si>
    <t>9277 - Kath. Fachschule für Dorfhelferinnen und Dorfhelfer Neuburg a.d.Donau</t>
  </si>
  <si>
    <t>9279</t>
  </si>
  <si>
    <t>Staatl. Fachakademie für Landwirtschaft Triesdorf Fachrichtung Ernährungs- und Versorgungsmanagement</t>
  </si>
  <si>
    <t>9279 - Staatl. Fachakademie für Landwirtschaft Triesdorf Fachrichtung Ernährungs- und Versorgungsmanagement</t>
  </si>
  <si>
    <t>9282</t>
  </si>
  <si>
    <t>9282 - Staatl. Fachschule für Agrarwirtschaft Kempten Fachrichtung Milchwirtschaft und Molkereiwesen</t>
  </si>
  <si>
    <t>9284</t>
  </si>
  <si>
    <t>Staatl. Höhere Landbauschule Rotthalmünster</t>
  </si>
  <si>
    <t>9284 - Staatl. Höhere Landbauschule Rotthalmünster</t>
  </si>
  <si>
    <t>9285</t>
  </si>
  <si>
    <t>Staatl. Höhere Landbauschule Triesdorf</t>
  </si>
  <si>
    <t>9285 - Staatl. Höhere Landbauschule Triesdorf</t>
  </si>
  <si>
    <t>9286</t>
  </si>
  <si>
    <t>9286 - Staatl. Fachschule für Agrarwirtschaft Fürth Fachrichtung Gartenbau Fachgebiet Gemüsebau</t>
  </si>
  <si>
    <t>9287</t>
  </si>
  <si>
    <t>9287 - Staatl. Fachschule für Agrarwirtschaft Landshut, Fachricht. Gartenbau, Garten- u. Landschaftsbau</t>
  </si>
  <si>
    <t>9292</t>
  </si>
  <si>
    <t>9292 - Staatl. Fachschule für Agrarwirtschaft Triesdorf Fachrichtung Milchwirtschaftl. Laborwesen</t>
  </si>
  <si>
    <t>9294</t>
  </si>
  <si>
    <t>9294 - Staatl.Technikerschule f.Agrarwirtsch. Veitshöchh. Fachricht. Garten-, Landschafts- und Weinbau</t>
  </si>
  <si>
    <t>9295</t>
  </si>
  <si>
    <t>9295 - Staatl. Technikerschule f. Agrarwirtschaft Kempten Fachrichtung Milchwirtschaft und Molkereiwesen</t>
  </si>
  <si>
    <t>9296</t>
  </si>
  <si>
    <t>9296 - Staatl. Bayerische Technikerschule für Waldwirtschaft Lohr a.Main</t>
  </si>
  <si>
    <t>Staatsinstitut für die Ausbildung von Fachlehrern - Abt. I Augsburg</t>
  </si>
  <si>
    <t>A202 - Staatsinstitut für die Ausbildung von Fachlehrern - Abt. I Augsburg</t>
  </si>
  <si>
    <t>Staatsinstitut für die Ausbildung von Fachlehrern - Abt. II München</t>
  </si>
  <si>
    <t>A203 - Staatsinstitut für die Ausbildung von Fachlehrern - Abt. II München</t>
  </si>
  <si>
    <t>Staatsinstitut für die Ausbildung von Fachlehrern - Abt. III Ansbach</t>
  </si>
  <si>
    <t>A204 - Staatsinstitut für die Ausbildung von Fachlehrern - Abt. III Ansbach</t>
  </si>
  <si>
    <t>Staatsinstitut für die Ausbildung von Fachlehrern - Abt. V Bayreuth</t>
  </si>
  <si>
    <t>A206 - Staatsinstitut für die Ausbildung von Fachlehrern - Abt. V Bayreuth</t>
  </si>
  <si>
    <t>Staatsinstitut für die Ausbildung von Fachlehrern - Abt. IV berufl. Schulen Ansbach</t>
  </si>
  <si>
    <t>A207 - Staatsinstitut für die Ausbildung von Fachlehrern - Abt. IV berufl. Schulen Ansbach</t>
  </si>
  <si>
    <t>Staatsinstitut für die Ausbildung von Förderlehrern - Abt.II Freising</t>
  </si>
  <si>
    <t>A215 - Staatsinstitut für die Ausbildung von Förderlehrern - Abt.II Freising</t>
  </si>
  <si>
    <t>Staatsinstitut für die Ausbildung von Förderlehrern - Abt. I Bayreuth</t>
  </si>
  <si>
    <t>A217 - Staatsinstitut für die Ausbildung von Förderlehrern - Abt. I Bayreuth</t>
  </si>
  <si>
    <t>Der Antragsteller erklärt, dass die in diesem Antrag gemachten Angaben vollständig und richtig sind.</t>
  </si>
  <si>
    <t>Nr. 7</t>
  </si>
  <si>
    <t>Nr. 8_1</t>
  </si>
  <si>
    <t>Nr. 8_2</t>
  </si>
  <si>
    <t>Nr. 10_3</t>
  </si>
  <si>
    <t>Nr. 10_4</t>
  </si>
  <si>
    <t>Nr. 10_6</t>
  </si>
  <si>
    <t>Nr. 10_8</t>
  </si>
  <si>
    <t>Nr. 10_9</t>
  </si>
  <si>
    <t>Nr. 5_2 Folge</t>
  </si>
  <si>
    <t>Nr. 5_1 Folge</t>
  </si>
  <si>
    <t>ERST-
BEWILLIGUNG</t>
  </si>
  <si>
    <t>Bewilligte Geräte</t>
  </si>
  <si>
    <t>Beantragte Geräte (Erstbewilligung)</t>
  </si>
  <si>
    <t>Bewilligte Zuwendung</t>
  </si>
  <si>
    <t>Zusätzlich bewilligte Geräte</t>
  </si>
  <si>
    <t>Insgesamt bewilligte Geräte</t>
  </si>
  <si>
    <t>Auszahlung gesamt bisher</t>
  </si>
  <si>
    <t>Auszahlung mit Erstbewilligung</t>
  </si>
  <si>
    <t>Auszahlung mit Nachbewilligung</t>
  </si>
  <si>
    <t>GESAMT-BEWILLIGUNG</t>
  </si>
  <si>
    <t>nach Abrechnung</t>
  </si>
  <si>
    <t>Sonderbudget Lehrerdienstgeräte</t>
  </si>
  <si>
    <t>5.1.2 Kostenanteile Dritter / Rechtsgrund</t>
  </si>
  <si>
    <t>5.1.3 Eigene Mittel (einschließlich Spenden)</t>
  </si>
  <si>
    <t>Lehrerdienstgeräte mit Zubehör</t>
  </si>
  <si>
    <t>Lehrerdienstgeräte ohne Zubehör</t>
  </si>
  <si>
    <t>12.</t>
  </si>
  <si>
    <t>Garantieverlängerungen/Versicherungen</t>
  </si>
  <si>
    <t>Externe Dienst-/Beratungsleistungen</t>
  </si>
  <si>
    <t>Schulübergreifend</t>
  </si>
  <si>
    <t>0000</t>
  </si>
  <si>
    <t>Software gemäß SoLD Nr. 3.1 Buchst. d</t>
  </si>
  <si>
    <r>
      <rPr>
        <b/>
        <u/>
        <sz val="11"/>
        <color theme="0"/>
        <rFont val="Calibri"/>
        <family val="2"/>
        <scheme val="minor"/>
      </rPr>
      <t>Rechnungs-
datum</t>
    </r>
    <r>
      <rPr>
        <b/>
        <sz val="11"/>
        <color theme="0"/>
        <rFont val="Calibri"/>
        <family val="2"/>
        <scheme val="minor"/>
      </rPr>
      <t xml:space="preserve">
</t>
    </r>
  </si>
  <si>
    <t>… darunter Verwaltungskostenpauschale</t>
  </si>
  <si>
    <t>Abrechnungsdatum</t>
  </si>
  <si>
    <t>Verwendungsnachweisprüfung</t>
  </si>
  <si>
    <t>Die erste der Maßnahme zuzurechnende vertragliche Verpflichtung wurde frühestens am 23.07.2020 eingegangen.</t>
  </si>
  <si>
    <t>lehrerdienstgeraete@stmuk.bayern.de</t>
  </si>
  <si>
    <t>Bedarf an Lehrerdienstgeräten</t>
  </si>
  <si>
    <t>SoLD</t>
  </si>
  <si>
    <t>Gerätezahl</t>
  </si>
  <si>
    <t>Sonderbudget</t>
  </si>
  <si>
    <t>Pauschale</t>
  </si>
  <si>
    <t>Antragsgrenze</t>
  </si>
  <si>
    <t>Elektronische Übermittlung der Bescheide</t>
  </si>
  <si>
    <t>Zuwendungen aus anderen Programmen</t>
  </si>
  <si>
    <t>RICHTLINIE
Sonderbudget
Lehrerdienstgeräte</t>
  </si>
  <si>
    <t>davon berück-
sichtigungsfähig</t>
  </si>
  <si>
    <t>Lehrerdienstgeräte
lt. Abrechnung
insgesamt</t>
  </si>
  <si>
    <t>Investive Ausgaben lt. Abrechnung</t>
  </si>
  <si>
    <t>zuw. Kosten laut MD</t>
  </si>
  <si>
    <t>Gerätezahl im Sonderbudget Lehrerdienstgeräte gemäß Anlage zur SoLD</t>
  </si>
  <si>
    <t>Budgetbetrag im Sonderbudget Lehrerdienstgeräte gemäß Anlage zur SoLD</t>
  </si>
  <si>
    <t>Bewilligte staatliche Leistungen</t>
  </si>
  <si>
    <t>Die nicht berücksichtigungsfähigen Beträge, Rückforderungen und Rückzahlungen wurden abgesetzt.</t>
  </si>
  <si>
    <t>Die getätigten Ausgaben waren zur Erfüllung des im Bewilligungsbescheid benannten Zwecks notwendig und es wurde bei der Umsetzung der Maßnahmen wirtschaftlich und sparsam verfahren.</t>
  </si>
  <si>
    <t>Die Inventarisierung der mit der staatlichen Leistung beschafften Gegenstände wurde vorgenommen.</t>
  </si>
  <si>
    <t>Die im Bewilligungsbescheid genannten Bedingungen und Auflagen einschließlich der dort enthaltenen allgemeinen und besonderen Nebenbestimmungen wurden eingehalten.</t>
  </si>
  <si>
    <t>Dem Unterzeichner ist bekannt, dass die staatliche Leistung im Falle ihrer zweckwidrigen Verwendung der Rückforderung und Verzinsung unterliegt.</t>
  </si>
  <si>
    <t>Leistungsempfänger</t>
  </si>
  <si>
    <t>Name laut Anlage zur SoLD</t>
  </si>
  <si>
    <t>Beantragung SoLD</t>
  </si>
  <si>
    <t>Beantragung Nachbewilligung</t>
  </si>
  <si>
    <t>Nr. 7.3 SoLD</t>
  </si>
  <si>
    <t>Nr. 7.2 SoLD</t>
  </si>
  <si>
    <t>5.1.1 Staatliche Leistung</t>
  </si>
  <si>
    <t>(insbes. v.H-Satz der staatl. Leistung)</t>
  </si>
  <si>
    <t>Grundsätzlich berücksichtigungsfähige Kosten</t>
  </si>
  <si>
    <t>Anzahl nach Prüfung</t>
  </si>
  <si>
    <t>zuw. Kosten nach Prüfung</t>
  </si>
  <si>
    <t>Maßnahme berück-sichtigungs-fähig</t>
  </si>
  <si>
    <t xml:space="preserve">berücksichtigungs-fähige Ausgaben </t>
  </si>
  <si>
    <t>VERWENDUNGS-NACHWEIS-PRÜFUNG</t>
  </si>
  <si>
    <t>berücksichtigungs-fähige Lehrer-dienstgeräte</t>
  </si>
  <si>
    <t>…  davon laut Antragsteller grundsätzlich berücksichtigungsfähig</t>
  </si>
  <si>
    <t>… damit maximal auszahlbare staatliche Leistung</t>
  </si>
  <si>
    <t>… darunter maximal auszahlbare Verwaltungskostenpauschale</t>
  </si>
  <si>
    <t>… dadurch auszahlbare Verwaltungskostenpauschale</t>
  </si>
  <si>
    <t>Nach Prüfung berücksichtigungsfähige investive Kosten</t>
  </si>
  <si>
    <t>ERSTE NACH-
BEWILLIGUNG</t>
  </si>
  <si>
    <t>ZWEITE NACH-
BEWILLIGUNG</t>
  </si>
  <si>
    <t>Berücksichtigungsfähige Geräteeinheiten nach Prüfung</t>
  </si>
  <si>
    <t>… damit berücksichtigungsfähige Eigenmittel des Schulaufwandsträgers</t>
  </si>
  <si>
    <t>Zusätzlich bewilligte staatliche Leistung</t>
  </si>
  <si>
    <t>Beantragte Geräte (Nachbewilligungsrunden)</t>
  </si>
  <si>
    <t>… dadurch auszahlbarer investiver Anteil</t>
  </si>
  <si>
    <t>Tatsächlich auszahlbare staatliche Leistung insgesamt</t>
  </si>
  <si>
    <t>… lt. Verträgen ingesamt entstehende berücksichtigungsfähige Kosten</t>
  </si>
  <si>
    <t>Der Antragsteller erklärt, dass die beschafften Lehrerdienstgeräte Personen nach Nr. 6.2 Satz 3 SoLD zur Erfüllung der dienstlichen Aufgaben in den Bereichen Unterricht und Schulverwaltung unentgeltlich zur Nutzung überlassen werden.</t>
  </si>
  <si>
    <t>Der Antragsteller erklärt, dass zur Erfüllung des Leistungszwecks die Verwaltung der beschafften Lehrerdienstgeräte als Teil des Schulvermögens der Schulleiterin bzw. dem Schulleiter gemäß Art. 14 Abs. 1 Bayerisches Schulfinanzierungsgesetz (BaySchFG) übertragen und der Nutzung gemäß Nr. 2.3 SoLD nach Maßgabe des Ausstattungsplans im Medienkonzept der Schulen zugestimmt wird.</t>
  </si>
  <si>
    <t>Der Antragsteller erklärt, dass im Falle der Beantragung von Einmalzahlungen für Miet-, Mietkauf- und Leasingverträge höchstens der auf die Zweckbindungsfrist gemäß Nr. 5.3 SoLD entfallende Kostenanteil nach Maßgabe der Zeitanteile abgerechnet wird.</t>
  </si>
  <si>
    <t>Der Leistungsempfänger erklärt mit Vorlage dieses Verwendungsnachweises:</t>
  </si>
  <si>
    <t>Beantragte staatliche Leistung (Erstbewilligung)</t>
  </si>
  <si>
    <t>Beantragte staatliche Leistung (Nachbewilligungsrunden)</t>
  </si>
  <si>
    <t>Insgesamt bewilligte staatliche Leistung</t>
  </si>
  <si>
    <t>Gegenstand (bei Zubehör: für X Geräte)</t>
  </si>
  <si>
    <t>Anlage (als Bestandteil der elektronischen Projektmappe):</t>
  </si>
  <si>
    <t>Der Leistungsempfänger ist ein/eine:</t>
  </si>
  <si>
    <t>Die Einnahmen und Ausgaben sind im Zusammenhang mit dem beschriebenen Projekt angefallen und die staatliche Leistung wurde ausschließlich zur Erfüllung des im Bewilligungsbescheid benannten Zwecks verwendet.</t>
  </si>
  <si>
    <r>
      <rPr>
        <b/>
        <u/>
        <sz val="11"/>
        <color rgb="FFFF0000"/>
        <rFont val="Calibri"/>
        <family val="2"/>
        <scheme val="minor"/>
      </rPr>
      <t>Elektronische Projektmappe (.xlsx)</t>
    </r>
    <r>
      <rPr>
        <u/>
        <sz val="11"/>
        <color theme="1"/>
        <rFont val="Calibri"/>
        <family val="2"/>
        <scheme val="minor"/>
      </rPr>
      <t xml:space="preserve"> ausschließlich per E-Mail:</t>
    </r>
    <r>
      <rPr>
        <sz val="11"/>
        <color theme="1"/>
        <rFont val="Calibri"/>
        <family val="2"/>
        <scheme val="minor"/>
      </rPr>
      <t xml:space="preserve">
</t>
    </r>
  </si>
  <si>
    <t>Antrag auf Gewährung einer staatlichen Leistung im Sonderbudget Lehrerdienstgeräte</t>
  </si>
  <si>
    <t>Verwendungsnachweis für eine staatliche Leistung  im Sonderbudget Lehrerdienstgeräte</t>
  </si>
  <si>
    <t>Erklärungen des Leistungsempfängers</t>
  </si>
  <si>
    <t>Auftragsvolumina</t>
  </si>
  <si>
    <t>1k502</t>
  </si>
  <si>
    <t>Untersiemau, Gemeinde</t>
  </si>
  <si>
    <t>Evangelische Schulstiftung Fürth</t>
  </si>
  <si>
    <t>Kammlach, Schulverband</t>
  </si>
  <si>
    <t>Freistaat Bayern - Studienkolleg bei den Fachhochschulen des Freistaates Bayern in Coburg</t>
  </si>
  <si>
    <t>Die Bescheide im Vollzug des Sonderbudget Lehrerdienstgeräte können elektronisch bekannt gegeben werden, wenn der Leistungsempfänger hierfür einen Zugang eröffnet (Art. 3 Abs. 1 Satz 2 BayEGovG). Der ausschließlich elektronischen Übermittlung der Bescheide an nachfolgende E-Mail-Adresse wird zugestimmt.</t>
  </si>
  <si>
    <t>3.1 Bewilligte staatliche Leistung im Sonderbudget Lehrerdienstgeräte</t>
  </si>
  <si>
    <t>Bewilligte Leistung gemäß SoLD</t>
  </si>
  <si>
    <t>bewilligte Leistung</t>
  </si>
  <si>
    <t>Bewilligungsdatum</t>
  </si>
  <si>
    <t>Zubehör: Eingabegeräte, Schutzhüllen, Adapter, …</t>
  </si>
  <si>
    <t>Zubehör: Mobile Endgeräte für Mobile Device Management</t>
  </si>
  <si>
    <r>
      <rPr>
        <u/>
        <sz val="11"/>
        <color theme="1"/>
        <rFont val="Calibri"/>
        <family val="2"/>
        <scheme val="minor"/>
      </rPr>
      <t xml:space="preserve">Geräteanzahl
</t>
    </r>
    <r>
      <rPr>
        <sz val="11"/>
        <color theme="1"/>
        <rFont val="Calibri"/>
        <family val="2"/>
        <scheme val="minor"/>
      </rPr>
      <t xml:space="preserve">
(Geräte für MDM
zählen nicht zur Mindestgerätezahl an Lehrerdienstgeräten)</t>
    </r>
  </si>
  <si>
    <t>Erforderlich zum Abrechnungszeitpunkt
(Bearbeitung durch Leistungsempfänger)</t>
  </si>
  <si>
    <t>Grundlegende Angaben zur Maßnahme
(Bearbeitung durch Leistungsempfänger)</t>
  </si>
  <si>
    <r>
      <rPr>
        <b/>
        <u/>
        <sz val="11"/>
        <color theme="5" tint="-0.499984740745262"/>
        <rFont val="Calibri"/>
        <family val="2"/>
        <scheme val="minor"/>
      </rPr>
      <t>Zusätzlich</t>
    </r>
    <r>
      <rPr>
        <b/>
        <sz val="11"/>
        <color theme="5" tint="-0.499984740745262"/>
        <rFont val="Calibri"/>
        <family val="2"/>
        <scheme val="minor"/>
      </rPr>
      <t xml:space="preserve"> erforderlich zur Einreichung Verwendungsnachweis
(Bearbeitung durch Leistungsempfänger)</t>
    </r>
  </si>
  <si>
    <r>
      <rPr>
        <b/>
        <u/>
        <sz val="11"/>
        <color theme="0"/>
        <rFont val="Calibri"/>
        <family val="2"/>
        <scheme val="minor"/>
      </rPr>
      <t>Auftragswert</t>
    </r>
    <r>
      <rPr>
        <b/>
        <sz val="11"/>
        <color theme="0"/>
        <rFont val="Calibri"/>
        <family val="2"/>
        <scheme val="minor"/>
      </rPr>
      <t xml:space="preserve">
Berücksichtigungs-
fähige Gesamtkosten gem. Auftrag/Vertrag</t>
    </r>
  </si>
  <si>
    <r>
      <rPr>
        <b/>
        <u/>
        <sz val="11"/>
        <color theme="0"/>
        <rFont val="Calibri"/>
        <family val="2"/>
        <scheme val="minor"/>
      </rPr>
      <t>Auftragsdatum</t>
    </r>
    <r>
      <rPr>
        <b/>
        <sz val="11"/>
        <color theme="0"/>
        <rFont val="Calibri"/>
        <family val="2"/>
        <scheme val="minor"/>
      </rPr>
      <t xml:space="preserve">
(bei Nutzung von Rahmenverträgen:
Tag des Abrufs)</t>
    </r>
  </si>
  <si>
    <t>Gesamtkosten
gemäß Rechnung</t>
  </si>
  <si>
    <r>
      <t xml:space="preserve">… darunter </t>
    </r>
    <r>
      <rPr>
        <b/>
        <u/>
        <sz val="11"/>
        <color theme="0"/>
        <rFont val="Calibri"/>
        <family val="2"/>
        <scheme val="minor"/>
      </rPr>
      <t>berück-sichtigungsfähig</t>
    </r>
    <r>
      <rPr>
        <b/>
        <sz val="11"/>
        <color theme="0"/>
        <rFont val="Calibri"/>
        <family val="2"/>
        <scheme val="minor"/>
      </rPr>
      <t xml:space="preserve"> (einschl. Miet-, 
Leasing-, Lizenz-ausgaben innerhalb Zweckbindungsfrist)</t>
    </r>
  </si>
  <si>
    <t>… darunter inbegriffen eine Verwaltungskostenpauschale gemäß Anlage zur SoLD von bis zu</t>
  </si>
  <si>
    <t>Bitte geben Sie hier den Bedarf an Lehrerdienstgeräten an.</t>
  </si>
  <si>
    <t>Gesamtbedarf an Lehrerdienstgeräten (bitte Stückzahl angeben)</t>
  </si>
  <si>
    <t>Beantragte Leistung unter Begrenzung auf Sonderbudget Lehrerdienstgeräte sowie Gesamtbedarf:</t>
  </si>
  <si>
    <t>Beantragte staatliche Leistung im Sonderbudget Lehrerdienstgeräte</t>
  </si>
  <si>
    <t>… darunter inbegriffen eine Verwaltungskostenpauschale gemäß Nr. 6.4 SoLD in Höhe von bis zu</t>
  </si>
  <si>
    <t>Mindestgeräteanzahl gemäß Nr. 6.2 Satz 6 SoLD:</t>
  </si>
  <si>
    <t>Hiermit wird die Erhöhung der staatlichen Leistung bis maximal zur Antragsgrenze gemäß Anlage zur SoLD beantragt, die nur im Rahmen durchgeführter Nachbewilligungsrunden bewilligt werden kann.</t>
  </si>
  <si>
    <t>Zusätzliche staatliche Leistung gemäß Nr. 7.3 SoLD (Nachbewilligungsrunden)</t>
  </si>
  <si>
    <t>Zusatzgeräte gemäß Nr. 7.3 SoLD (Nachbewilligungsrunden)</t>
  </si>
  <si>
    <t>Der Antragsteller hat zur Kenntnis genommen, dass nicht für Maßnahmen gemäß SoLD eingesetzte Restmittel auf Anforderung der Regierung ohne Verzinsung zurückzuzahlen sind.</t>
  </si>
  <si>
    <t>Hiermit wird die Auszahlung der Leistung in voller Höhe mit Erlass des Bescheids beantragt.</t>
  </si>
  <si>
    <t>Der Antragsteller hat zur Kenntnis genommen, dass die Auszahlung erst nach abgeschlossener Verwendungs-nachweisprüfung erfolgt.</t>
  </si>
  <si>
    <t>Der Antragsteller versichert, dass die gemäß SoLD geförderten IT-Ausstattungsgegenstände nicht zusätzlich aus Förderprogrammen des Bundes (v. a. DigitalPakt Schule gemäß dBIR, SoLe), der Europäischen Union (EU) oder aus Haushaltsmitteln des Freistaats Bayern (insbes. nach BaySchFG, BayFAG) gefördert wurden oder werden und auch künftig keine zusätzliche Förderung beantragt wird.</t>
  </si>
  <si>
    <t>6k242</t>
  </si>
  <si>
    <t>Unterpleichfeld, Gemeinde</t>
  </si>
  <si>
    <t xml:space="preserve">Pleichach-Kürnachtal - Mittelschule -, Schulverband  </t>
  </si>
  <si>
    <t>Prüfung bestätigt?</t>
  </si>
  <si>
    <t>Antragsgrenze gemäß Anlage zur SoLD</t>
  </si>
  <si>
    <t>Hiermit wird eine staatliche Leistung aus dem "Sonderbudget Lehrerdienstgeräte (SoLD)" des Bayerischen Staatsministeriums für Unterricht und Kultus (KMBek vom 11.01.2021, Az. I.5-BS4400.27/390/1) beantragt.</t>
  </si>
  <si>
    <r>
      <t xml:space="preserve">Der Antragsteller erklärt, dass Maßnahmen </t>
    </r>
    <r>
      <rPr>
        <b/>
        <sz val="11"/>
        <rFont val="Calibri"/>
        <family val="2"/>
        <scheme val="minor"/>
      </rPr>
      <t>nicht vor dem 23.07.2020</t>
    </r>
    <r>
      <rPr>
        <sz val="11"/>
        <rFont val="Calibri"/>
        <family val="2"/>
        <scheme val="minor"/>
      </rPr>
      <t xml:space="preserve"> durch Abschluss eines rechtsverbindlichen Leistungs- oder Liefervertrags </t>
    </r>
    <r>
      <rPr>
        <b/>
        <sz val="11"/>
        <rFont val="Calibri"/>
        <family val="2"/>
        <scheme val="minor"/>
      </rPr>
      <t>begonnen</t>
    </r>
    <r>
      <rPr>
        <sz val="11"/>
        <rFont val="Calibri"/>
        <family val="2"/>
        <scheme val="minor"/>
      </rPr>
      <t xml:space="preserve"> bzw. dass Leistungen ausschließlich für selbstständige, fachlich trennbare Abschnitte einer laufenden Investitionsmaßnahme beantragt werden, die nicht vor dem 23.07.2020 begonnen wurden.</t>
    </r>
  </si>
  <si>
    <t>Der Antragsteller erklärt, dass die bewilligten Mittel unter Beachtung der Grundsätze von Wirtschaftlichkeit und Sparsamkeit gem. Art. 7 BayHO dem Leistungszweck entsprechend verwendet werden. Bei nicht zweckentsprechender Verwendung vor Ablauf der Zweckbindungsfrist nach Nr. 5.3 SoLD sind die Leistungen anteilig zurückzubezahlen.</t>
  </si>
  <si>
    <t>Der Antragsteller erklärt, dass die beschafften Lehrerdienstgeräte in die digitale kommunale Bildungsinfrastruktur einschließlich der Administrationsstrukturen integriert werden und innerhalb der Schule im konkret vor Ort technisch leistbaren Umfang Zugriff auf die IT-Ressourcen der Schule im dienstlich jeweils erforderlichen Umfang ermöglicht wird.</t>
  </si>
  <si>
    <r>
      <rPr>
        <u/>
        <sz val="11"/>
        <color theme="1"/>
        <rFont val="Calibri"/>
        <family val="2"/>
        <scheme val="minor"/>
      </rPr>
      <t>Gegenstand der staatlichen Leistung</t>
    </r>
    <r>
      <rPr>
        <sz val="11"/>
        <color theme="1"/>
        <rFont val="Calibri"/>
        <family val="2"/>
        <scheme val="minor"/>
      </rPr>
      <t xml:space="preserve">
(Aufführen aller investiven Ausgaben)
 (bitte aus Dropdown auswählen)</t>
    </r>
  </si>
  <si>
    <r>
      <rPr>
        <u/>
        <sz val="11"/>
        <color theme="1"/>
        <rFont val="Calibri"/>
        <family val="2"/>
        <scheme val="minor"/>
      </rPr>
      <t>Schule</t>
    </r>
    <r>
      <rPr>
        <sz val="11"/>
        <color theme="1"/>
        <rFont val="Calibri"/>
        <family val="2"/>
        <scheme val="minor"/>
      </rPr>
      <t xml:space="preserve">
(für schulübergreifende Maßnahmen die Auswahl "schulübergreifend" nutzen)
 (bitte aus Dropdown auswählen)</t>
    </r>
  </si>
  <si>
    <t>Der Antragsteller erklärt, dass ihm bekannt ist, dass die im Bescheid festgelegte Leistungshöhe nur bei Beschaffung der erforderlichen Mindestgerätezahl vollständig erreichbar ist. Die staatliche Leistung wird auf das Vielfache der tatsächlich beschafften Lehrerdienstgeräte (Einheit) mit 1.000 € begrenzt, darüber hinausgehende Kosten sind vom Antragsteller zu tragen. Hierfür stehen im Haushaltsplan des Antragstellers ausreichende Mittel zur Verfügung. Die staatliche Leistung vermindert sich auch, insoweit die berücksichtigungsfähigen Investitionsausgaben hinter 75 % des Festbetrags bzw. bei Unterschreitung der Gerätemindestzahl des entsprechend reduzierten Festbetrags zurückbleiben.</t>
  </si>
  <si>
    <t>Trägerart</t>
  </si>
  <si>
    <t>3853 - Heimvolksschule St. Maria - Grundschule, Fürstenzell</t>
  </si>
  <si>
    <t>Heimvolksschule St. Maria - Grundschule, Fürstenzell</t>
  </si>
  <si>
    <t>2p073</t>
  </si>
  <si>
    <t>3754 - Heimvolksschule St. Maria - Mittelschule, Fürstenzell</t>
  </si>
  <si>
    <t>Heimvolksschule St. Maria - Mittelschule, Fürstenzell</t>
  </si>
  <si>
    <t>Arche Teach and Work International gGmbH</t>
  </si>
  <si>
    <t>1p234</t>
  </si>
  <si>
    <t>1p237</t>
  </si>
  <si>
    <t>4k900</t>
  </si>
  <si>
    <t>4p069</t>
  </si>
  <si>
    <t>6p075</t>
  </si>
  <si>
    <t>Bayerisches Rotes Kreuz Kreisverband München</t>
  </si>
  <si>
    <t>BBS Akademie Süd gGmbH</t>
  </si>
  <si>
    <t>Pschick Group Schulen gGmbH</t>
  </si>
  <si>
    <t>Döpfer-Schulen Regensburg gGmbH</t>
  </si>
  <si>
    <t>Memmelsdorf, Gemeinde (Koop)</t>
  </si>
  <si>
    <t>Hochfränkisches Bildungszentrum für Gesundheit und Pflege gGmbH</t>
  </si>
  <si>
    <t>Montessori Initiative Fürth e. V.</t>
  </si>
  <si>
    <t>Montessori Lohr am Main e. V.</t>
  </si>
  <si>
    <t>0081</t>
  </si>
  <si>
    <t>0789</t>
  </si>
  <si>
    <t>0807</t>
  </si>
  <si>
    <t>1430</t>
  </si>
  <si>
    <t>2376</t>
  </si>
  <si>
    <t>3252</t>
  </si>
  <si>
    <t>3273</t>
  </si>
  <si>
    <t>3628</t>
  </si>
  <si>
    <t>3701</t>
  </si>
  <si>
    <t>3803</t>
  </si>
  <si>
    <t>3904</t>
  </si>
  <si>
    <t>4052</t>
  </si>
  <si>
    <t>4102</t>
  </si>
  <si>
    <t>4663</t>
  </si>
  <si>
    <t>4846</t>
  </si>
  <si>
    <t>5099</t>
  </si>
  <si>
    <t>5249</t>
  </si>
  <si>
    <t>5299</t>
  </si>
  <si>
    <t>5314</t>
  </si>
  <si>
    <t>5335</t>
  </si>
  <si>
    <t>5646</t>
  </si>
  <si>
    <t>6030</t>
  </si>
  <si>
    <t>6098</t>
  </si>
  <si>
    <t>6239</t>
  </si>
  <si>
    <t>6276</t>
  </si>
  <si>
    <t>3305</t>
  </si>
  <si>
    <t>6440</t>
  </si>
  <si>
    <t>6568</t>
  </si>
  <si>
    <t>6709</t>
  </si>
  <si>
    <t>6735</t>
  </si>
  <si>
    <t>6839</t>
  </si>
  <si>
    <t>6854</t>
  </si>
  <si>
    <t>6897</t>
  </si>
  <si>
    <t>7744</t>
  </si>
  <si>
    <t>7761</t>
  </si>
  <si>
    <t>8249</t>
  </si>
  <si>
    <t>9288</t>
  </si>
  <si>
    <t>8425</t>
  </si>
  <si>
    <t>3304</t>
  </si>
  <si>
    <t>Spätberufenenschule St. Josef der Oblaten des Hl. Franz von Sales Fockenfeld</t>
  </si>
  <si>
    <t>Städtische Berufsoberschule Schwabach</t>
  </si>
  <si>
    <t>Staatliche Berufsoberschule Lindau (Bodensee)</t>
  </si>
  <si>
    <t>Private SABEL Wirtschaftsschule  München II der Stiftung SABEL  Schulen, staatlich genehmigt</t>
  </si>
  <si>
    <t>Grundschule Karlstein in Bad Reichenhall</t>
  </si>
  <si>
    <t>kbo-Fachschule für Heilerziehungspflege, Kliniken des Bezirks Oberbayern, Haar</t>
  </si>
  <si>
    <t>Berufsfachschule f. Diätassistenten Vilsh. d.Dt.Erwachsenen-Bildungswerk gemeinn. GmbH</t>
  </si>
  <si>
    <t>Georg-von-Pasterwiz-Mittelschule Hohenau</t>
  </si>
  <si>
    <t>Mittelschule Bodenkirchen</t>
  </si>
  <si>
    <t>Adalbert-Stifter-Mittelschule Wegscheid</t>
  </si>
  <si>
    <t>Alois-Reichenberger-Mittelschule Kirchroth</t>
  </si>
  <si>
    <t>Fachschule für Heilerziehungspflegehilfe des Berufsbildungszentrums Erbendorf e.V.</t>
  </si>
  <si>
    <t>Priv. Berufsfachschule für operationstechn. Ass. d.Kliniken Nordoberpfalz AG in Neustadt a.d.Waldn.</t>
  </si>
  <si>
    <t>Mittelschule Rötz</t>
  </si>
  <si>
    <t>Mittelschule Wernberg-Köblitz</t>
  </si>
  <si>
    <t>Fachschule f. Altenpflege des Bayer. Roten Kreuzes Bayreuth</t>
  </si>
  <si>
    <t>Berufsfachschule für Fremdsprachenberufe der Deutschen Angestellten-Akademie in Bamberg</t>
  </si>
  <si>
    <t>Fachschule für Kunststofftechnik des Landkreises Hof in Rehau</t>
  </si>
  <si>
    <t>Berufsfachschule f.Altenpflegehilfe der Bamberger Akad. f. Gesundheitsberufe gemeinn. GmbH</t>
  </si>
  <si>
    <t>Berufsfachschule für Massage Bamberg</t>
  </si>
  <si>
    <t>Mittelschule Bindlach</t>
  </si>
  <si>
    <t>Berufsfachschule für Krankenpflegehilfe am Klinikum Fürth</t>
  </si>
  <si>
    <t>Fachschule für Heilerziehungspflegehilfe Nürnberg der Diakoneo KdöR</t>
  </si>
  <si>
    <t>Berufsfachschule für Diätassisstenten Erlangen der DEB, gemeinnützigen Schulträger-GmbH</t>
  </si>
  <si>
    <t>Berufsfachschule für Krankenpflege am Klinikum Altmühlfranken Gunzenhausen der Diakoneo KdöR</t>
  </si>
  <si>
    <t>Campus di Monaco, private internationale Montessori-Grundschule München der In-ternationale Montessorischule gGmbH</t>
  </si>
  <si>
    <t>Fachschule für Heilerziehungspflegehilfe Neuendettelsau der Diakoneo KdöR</t>
  </si>
  <si>
    <t>Mittelschule Fürth, Seeackerstraße</t>
  </si>
  <si>
    <t>Mittelschule Dentlein a.Forst</t>
  </si>
  <si>
    <t>Mittelschule Lichtenau</t>
  </si>
  <si>
    <t>Mittelschule Happurg</t>
  </si>
  <si>
    <t>Inklusive Montessori-Mittelschule des Montessori-Vereins Ansbach e.V.</t>
  </si>
  <si>
    <t>Mittelschule Neuhof a.d.Zenn</t>
  </si>
  <si>
    <t>MoMAS Montessori Schule Main-Spessart in Lohr am Main, private Grundschule</t>
  </si>
  <si>
    <t>Rudolf-v.-Scherenberg Mittelschule Dettelbach</t>
  </si>
  <si>
    <t>Berufl. Schulen Wittelsbacher Land Staatl. Berufsfachschule f.Ernährung u.Versorgung Friedb.</t>
  </si>
  <si>
    <t>Staatl. Höhere Landbauschule Weiden-Almesbach</t>
  </si>
  <si>
    <t>Grundschule Kempten (Allgäu) am Aybühlweg</t>
  </si>
  <si>
    <t>Private Berufsfachschule für Physiotherapie der Pschick Group Schulen gem. GmbH Rosenheim</t>
  </si>
  <si>
    <t>0081 - Spätberufenenschule St. Josef der Oblaten des Hl. Franz von Sales Fockenfeld</t>
  </si>
  <si>
    <t>0789 - Städtische Berufsoberschule Schwabach</t>
  </si>
  <si>
    <t>0807 - Staatliche Berufsoberschule Lindau (Bodensee)</t>
  </si>
  <si>
    <t>1430 - Private SABEL Wirtschaftsschule  München II der Stiftung SABEL  Schulen, staatlich genehmigt</t>
  </si>
  <si>
    <t>2376 - Grundschule Karlstein in Bad Reichenhall</t>
  </si>
  <si>
    <t>3252 - kbo-Fachschule für Heilerziehungspflege, Kliniken des Bezirks Oberbayern, Haar</t>
  </si>
  <si>
    <t>3273 - Berufsfachschule f. Diätassistenten Vilsh. d.Dt.Erwachsenen-Bildungswerk gemeinn. GmbH</t>
  </si>
  <si>
    <t>3628 - Georg-von-Pasterwiz-Mittelschule Hohenau</t>
  </si>
  <si>
    <t>3701 - Mittelschule Bodenkirchen</t>
  </si>
  <si>
    <t>3803 - Adalbert-Stifter-Mittelschule Wegscheid</t>
  </si>
  <si>
    <t>3904 - Alois-Reichenberger-Mittelschule Kirchroth</t>
  </si>
  <si>
    <t>4052 - Fachschule für Heilerziehungspflegehilfe des Berufsbildungszentrums Erbendorf e.V.</t>
  </si>
  <si>
    <t>4102 - Priv. Berufsfachschule für operationstechn. Ass. d.Kliniken Nordoberpfalz AG in Neustadt a.d.Waldn.</t>
  </si>
  <si>
    <t>4663 - Mittelschule Rötz</t>
  </si>
  <si>
    <t>4846 - Mittelschule Wernberg-Köblitz</t>
  </si>
  <si>
    <t>5099 - Fachschule f. Altenpflege des Bayer. Roten Kreuzes Bayreuth</t>
  </si>
  <si>
    <t>5249 - Berufsfachschule für Fremdsprachenberufe der Deutschen Angestellten-Akademie in Bamberg</t>
  </si>
  <si>
    <t>5299 - Fachschule für Kunststofftechnik des Landkreises Hof in Rehau</t>
  </si>
  <si>
    <t>5314 - Berufsfachschule f.Altenpflegehilfe der Bamberger Akad. f. Gesundheitsberufe gemeinn. GmbH</t>
  </si>
  <si>
    <t>5335 - Berufsfachschule für Massage Bamberg</t>
  </si>
  <si>
    <t>5646 - Mittelschule Bindlach</t>
  </si>
  <si>
    <t>6030 - Berufsfachschule für Krankenpflegehilfe am Klinikum Fürth</t>
  </si>
  <si>
    <t>6098 - Fachschule für Heilerziehungspflegehilfe Nürnberg der Diakoneo KdöR</t>
  </si>
  <si>
    <t>6239 - Berufsfachschule für Diätassisstenten Erlangen der DEB, gemeinnützigen Schulträger-GmbH</t>
  </si>
  <si>
    <t>6276 - Berufsfachschule für Krankenpflege am Klinikum Altmühlfranken Gunzenhausen der Diakoneo KdöR</t>
  </si>
  <si>
    <t>3305 - Campus di Monaco, private internationale Montessori-Grundschule München der In-ternationale Montessorischule gGmbH</t>
  </si>
  <si>
    <t>6440 - Fachschule für Heilerziehungspflegehilfe Neuendettelsau der Diakoneo KdöR</t>
  </si>
  <si>
    <t>6568 - Mittelschule Fürth, Seeackerstraße</t>
  </si>
  <si>
    <t>6709 - Mittelschule Dentlein a.Forst</t>
  </si>
  <si>
    <t>6735 - Mittelschule Lichtenau</t>
  </si>
  <si>
    <t>6839 - Mittelschule Happurg</t>
  </si>
  <si>
    <t>6854 - Inklusive Montessori-Mittelschule des Montessori-Vereins Ansbach e.V.</t>
  </si>
  <si>
    <t>6897 - Mittelschule Neuhof a.d.Zenn</t>
  </si>
  <si>
    <t>7744 - MoMAS Montessori Schule Main-Spessart in Lohr am Main, private Grundschule</t>
  </si>
  <si>
    <t>7761 - Rudolf-v.-Scherenberg Mittelschule Dettelbach</t>
  </si>
  <si>
    <t>8249 - Berufl. Schulen Wittelsbacher Land Staatl. Berufsfachschule f.Ernährung u.Versorgung Friedb.</t>
  </si>
  <si>
    <t>9288 - Staatl. Höhere Landbauschule Weiden-Almesbach</t>
  </si>
  <si>
    <t>8425 - Grundschule Kempten (Allgäu) am Aybühlweg</t>
  </si>
  <si>
    <t>3304 - Private Berufsfachschule für Physiotherapie der Pschick Group Schulen gem. GmbH Rosenheim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</si>
</sst>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1">
    <numFmt numFmtId="44" formatCode="_-* #,##0.00\ &quot;€&quot;_-;\-* #,##0.00\ &quot;€&quot;_-;_-* &quot;-&quot;??\ &quot;€&quot;_-;_-@_-"/>
    <numFmt numFmtId="164" formatCode="0000"/>
    <numFmt numFmtId="165" formatCode="_-* #,##0.00\ &quot;€&quot;_-;&quot;bitte überschreiben&quot;;_-* &quot;-&quot;??\ &quot;€&quot;_-;&quot;&quot;"/>
    <numFmt numFmtId="166" formatCode="0.0%"/>
    <numFmt numFmtId="167" formatCode="###,###,###"/>
    <numFmt numFmtId="168" formatCode="###,###\ &quot;Einheiten&quot;"/>
    <numFmt numFmtId="169" formatCode="###,##0\ &quot;Einheiten &quot;"/>
    <numFmt numFmtId="170" formatCode="###,##0\ &quot;Einheiten&quot;"/>
    <numFmt numFmtId="171" formatCode="###,##0\ &quot;Stück&quot;"/>
    <numFmt numFmtId="172" formatCode="##,##0\ &quot;Einheiten&quot;"/>
    <numFmt numFmtId="173" formatCode="##0\ &quot;mal &quot;"/>
  </numFmts>
  <fonts count="60" x14ac:knownFonts="1">
    <font>
      <sz val="11"/>
      <color theme="1"/>
      <name val="Calibri"/>
      <family val="2"/>
      <scheme val="minor"/>
    </font>
    <font>
      <sz val="11"/>
      <color theme="1"/>
      <name val="Calibri"/>
      <family val="2"/>
      <scheme val="minor"/>
    </font>
    <font>
      <b/>
      <sz val="11"/>
      <color theme="0"/>
      <name val="Calibri"/>
      <family val="2"/>
      <scheme val="minor"/>
    </font>
    <font>
      <b/>
      <sz val="11"/>
      <color theme="1"/>
      <name val="Calibri"/>
      <family val="2"/>
      <scheme val="minor"/>
    </font>
    <font>
      <sz val="10"/>
      <color theme="1"/>
      <name val="Calibri"/>
      <family val="2"/>
      <scheme val="minor"/>
    </font>
    <font>
      <b/>
      <sz val="11"/>
      <color rgb="FF0070C0"/>
      <name val="Calibri"/>
      <family val="2"/>
      <scheme val="minor"/>
    </font>
    <font>
      <u/>
      <sz val="11"/>
      <color theme="1"/>
      <name val="Calibri"/>
      <family val="2"/>
      <scheme val="minor"/>
    </font>
    <font>
      <sz val="11"/>
      <color theme="0"/>
      <name val="Calibri"/>
      <family val="2"/>
      <scheme val="minor"/>
    </font>
    <font>
      <sz val="8"/>
      <color theme="1"/>
      <name val="Calibri"/>
      <family val="2"/>
      <scheme val="minor"/>
    </font>
    <font>
      <b/>
      <sz val="11"/>
      <color theme="4" tint="-0.499984740745262"/>
      <name val="Calibri"/>
      <family val="2"/>
      <scheme val="minor"/>
    </font>
    <font>
      <sz val="11"/>
      <color theme="9" tint="-0.499984740745262"/>
      <name val="Calibri"/>
      <family val="2"/>
      <scheme val="minor"/>
    </font>
    <font>
      <sz val="14"/>
      <color theme="9" tint="-0.499984740745262"/>
      <name val="Calibri"/>
      <family val="2"/>
      <scheme val="minor"/>
    </font>
    <font>
      <b/>
      <sz val="10"/>
      <color theme="1"/>
      <name val="Calibri"/>
      <family val="2"/>
      <scheme val="minor"/>
    </font>
    <font>
      <b/>
      <sz val="12"/>
      <color theme="1"/>
      <name val="Calibri"/>
      <family val="2"/>
      <scheme val="minor"/>
    </font>
    <font>
      <b/>
      <sz val="11"/>
      <color rgb="FFFF0000"/>
      <name val="Calibri"/>
      <family val="2"/>
      <scheme val="minor"/>
    </font>
    <font>
      <sz val="10"/>
      <name val="Calibri"/>
      <family val="2"/>
      <scheme val="minor"/>
    </font>
    <font>
      <b/>
      <sz val="18"/>
      <color theme="9" tint="-0.499984740745262"/>
      <name val="Calibri"/>
      <family val="2"/>
      <scheme val="minor"/>
    </font>
    <font>
      <sz val="11"/>
      <name val="Calibri"/>
      <family val="2"/>
      <scheme val="minor"/>
    </font>
    <font>
      <sz val="8"/>
      <name val="Calibri"/>
      <family val="2"/>
      <scheme val="minor"/>
    </font>
    <font>
      <b/>
      <sz val="11"/>
      <name val="Calibri"/>
      <family val="2"/>
      <scheme val="minor"/>
    </font>
    <font>
      <b/>
      <sz val="10"/>
      <color rgb="FF000000"/>
      <name val="Calibri"/>
      <family val="2"/>
      <scheme val="minor"/>
    </font>
    <font>
      <sz val="10"/>
      <color indexed="8"/>
      <name val="Arial"/>
      <family val="2"/>
    </font>
    <font>
      <sz val="11"/>
      <name val="Calibri"/>
      <family val="2"/>
    </font>
    <font>
      <sz val="11"/>
      <color indexed="8"/>
      <name val="Calibri"/>
      <family val="2"/>
    </font>
    <font>
      <sz val="12"/>
      <color theme="1"/>
      <name val="Calibri"/>
      <family val="2"/>
      <scheme val="minor"/>
    </font>
    <font>
      <b/>
      <sz val="11"/>
      <color theme="9"/>
      <name val="Calibri"/>
      <family val="2"/>
      <scheme val="minor"/>
    </font>
    <font>
      <b/>
      <sz val="11"/>
      <color theme="1" tint="0.499984740745262"/>
      <name val="Calibri"/>
      <family val="2"/>
      <scheme val="minor"/>
    </font>
    <font>
      <b/>
      <u/>
      <sz val="11"/>
      <color theme="9"/>
      <name val="Calibri"/>
      <family val="2"/>
      <scheme val="minor"/>
    </font>
    <font>
      <sz val="10"/>
      <color rgb="FF000000"/>
      <name val="Calibri"/>
      <family val="2"/>
    </font>
    <font>
      <u/>
      <sz val="11"/>
      <color theme="1" tint="0.499984740745262"/>
      <name val="Calibri"/>
      <family val="2"/>
      <scheme val="minor"/>
    </font>
    <font>
      <sz val="11"/>
      <color theme="1" tint="0.499984740745262"/>
      <name val="Calibri"/>
      <family val="2"/>
      <scheme val="minor"/>
    </font>
    <font>
      <sz val="9"/>
      <name val="Calibri"/>
      <family val="2"/>
      <scheme val="minor"/>
    </font>
    <font>
      <sz val="9"/>
      <color theme="1"/>
      <name val="Calibri"/>
      <family val="2"/>
      <scheme val="minor"/>
    </font>
    <font>
      <sz val="11"/>
      <color theme="1"/>
      <name val="Wingdings 2"/>
      <family val="1"/>
      <charset val="2"/>
    </font>
    <font>
      <b/>
      <sz val="12"/>
      <name val="Calibri"/>
      <family val="2"/>
      <scheme val="minor"/>
    </font>
    <font>
      <b/>
      <u/>
      <sz val="12"/>
      <color theme="1"/>
      <name val="Calibri"/>
      <family val="2"/>
      <scheme val="minor"/>
    </font>
    <font>
      <b/>
      <sz val="10"/>
      <name val="Calibri"/>
      <family val="2"/>
      <scheme val="minor"/>
    </font>
    <font>
      <b/>
      <sz val="14"/>
      <color rgb="FFFF0000"/>
      <name val="Courier New"/>
      <family val="3"/>
    </font>
    <font>
      <b/>
      <sz val="8"/>
      <color theme="1"/>
      <name val="Calibri"/>
      <family val="2"/>
      <scheme val="minor"/>
    </font>
    <font>
      <b/>
      <u/>
      <sz val="11"/>
      <color rgb="FFFF0000"/>
      <name val="Calibri"/>
      <family val="2"/>
      <scheme val="minor"/>
    </font>
    <font>
      <sz val="10"/>
      <color rgb="FF3D3D3C"/>
      <name val="Arial"/>
      <family val="2"/>
    </font>
    <font>
      <b/>
      <u/>
      <sz val="11"/>
      <color theme="0"/>
      <name val="Calibri"/>
      <family val="2"/>
      <scheme val="minor"/>
    </font>
    <font>
      <u/>
      <sz val="11"/>
      <color theme="10"/>
      <name val="Calibri"/>
      <family val="2"/>
      <scheme val="minor"/>
    </font>
    <font>
      <u/>
      <sz val="11"/>
      <color theme="0"/>
      <name val="Calibri"/>
      <family val="2"/>
      <scheme val="minor"/>
    </font>
    <font>
      <b/>
      <sz val="11"/>
      <color rgb="FFFFFFFF"/>
      <name val="Calibri"/>
      <family val="2"/>
    </font>
    <font>
      <sz val="11"/>
      <color rgb="FFFF0000"/>
      <name val="Calibri"/>
      <family val="2"/>
      <scheme val="minor"/>
    </font>
    <font>
      <sz val="9"/>
      <color rgb="FFFF0000"/>
      <name val="Calibri"/>
      <family val="2"/>
      <scheme val="minor"/>
    </font>
    <font>
      <sz val="11"/>
      <color theme="1"/>
      <name val="Calibri"/>
      <family val="2"/>
    </font>
    <font>
      <b/>
      <u/>
      <sz val="11"/>
      <color theme="1"/>
      <name val="Calibri"/>
      <family val="2"/>
      <scheme val="minor"/>
    </font>
    <font>
      <sz val="12"/>
      <color theme="1"/>
      <name val="Calibri"/>
      <family val="2"/>
      <scheme val="minor"/>
    </font>
    <font>
      <sz val="11"/>
      <color theme="1"/>
      <name val="Calibri"/>
      <family val="2"/>
      <scheme val="minor"/>
    </font>
    <font>
      <b/>
      <sz val="11"/>
      <color theme="1"/>
      <name val="Calibri"/>
      <family val="2"/>
      <scheme val="minor"/>
    </font>
    <font>
      <sz val="14"/>
      <color theme="1" tint="0.249977111117893"/>
      <name val="Calibri"/>
      <family val="2"/>
      <scheme val="minor"/>
    </font>
    <font>
      <sz val="11"/>
      <color theme="8" tint="-0.499984740745262"/>
      <name val="Calibri"/>
      <family val="2"/>
      <scheme val="minor"/>
    </font>
    <font>
      <i/>
      <sz val="11"/>
      <name val="Calibri"/>
      <family val="2"/>
      <scheme val="minor"/>
    </font>
    <font>
      <b/>
      <sz val="13"/>
      <name val="Calibri"/>
      <family val="2"/>
      <scheme val="minor"/>
    </font>
    <font>
      <b/>
      <sz val="11"/>
      <color theme="7" tint="-0.499984740745262"/>
      <name val="Calibri"/>
      <family val="2"/>
      <scheme val="minor"/>
    </font>
    <font>
      <b/>
      <sz val="11"/>
      <color theme="5" tint="-0.499984740745262"/>
      <name val="Calibri"/>
      <family val="2"/>
      <scheme val="minor"/>
    </font>
    <font>
      <b/>
      <u/>
      <sz val="11"/>
      <color theme="5" tint="-0.499984740745262"/>
      <name val="Calibri"/>
      <family val="2"/>
      <scheme val="minor"/>
    </font>
    <font>
      <sz val="10"/>
      <color rgb="FFFF0000"/>
      <name val="Calibri"/>
      <family val="2"/>
      <scheme val="minor"/>
    </font>
  </fonts>
  <fills count="28">
    <fill>
      <patternFill patternType="none"/>
    </fill>
    <fill>
      <patternFill patternType="gray125"/>
    </fill>
    <fill>
      <patternFill patternType="solid">
        <fgColor theme="9" tint="0.79998168889431442"/>
        <bgColor indexed="64"/>
      </patternFill>
    </fill>
    <fill>
      <patternFill patternType="solid">
        <fgColor theme="8"/>
        <bgColor indexed="64"/>
      </patternFill>
    </fill>
    <fill>
      <patternFill patternType="solid">
        <fgColor theme="0" tint="-0.249977111117893"/>
        <bgColor indexed="64"/>
      </patternFill>
    </fill>
    <fill>
      <patternFill patternType="solid">
        <fgColor theme="0" tint="-0.14999847407452621"/>
        <bgColor indexed="64"/>
      </patternFill>
    </fill>
    <fill>
      <patternFill patternType="solid">
        <fgColor theme="8" tint="0.79998168889431442"/>
        <bgColor indexed="64"/>
      </patternFill>
    </fill>
    <fill>
      <patternFill patternType="solid">
        <fgColor theme="9"/>
        <bgColor indexed="64"/>
      </patternFill>
    </fill>
    <fill>
      <patternFill patternType="solid">
        <fgColor theme="9"/>
        <bgColor theme="8"/>
      </patternFill>
    </fill>
    <fill>
      <patternFill patternType="solid">
        <fgColor theme="9" tint="0.79998168889431442"/>
        <bgColor theme="8"/>
      </patternFill>
    </fill>
    <fill>
      <patternFill patternType="solid">
        <fgColor theme="9"/>
        <bgColor theme="9"/>
      </patternFill>
    </fill>
    <fill>
      <patternFill patternType="solid">
        <fgColor theme="0" tint="-0.24994659260841701"/>
        <bgColor indexed="64"/>
      </patternFill>
    </fill>
    <fill>
      <patternFill patternType="solid">
        <fgColor theme="9" tint="0.39997558519241921"/>
        <bgColor indexed="64"/>
      </patternFill>
    </fill>
    <fill>
      <patternFill patternType="solid">
        <fgColor theme="7" tint="0.79998168889431442"/>
        <bgColor indexed="64"/>
      </patternFill>
    </fill>
    <fill>
      <patternFill patternType="solid">
        <fgColor theme="7" tint="0.39997558519241921"/>
        <bgColor indexed="64"/>
      </patternFill>
    </fill>
    <fill>
      <patternFill patternType="solid">
        <fgColor theme="0" tint="-4.9989318521683403E-2"/>
        <bgColor indexed="64"/>
      </patternFill>
    </fill>
    <fill>
      <patternFill patternType="solid">
        <fgColor theme="1" tint="0.499984740745262"/>
        <bgColor indexed="64"/>
      </patternFill>
    </fill>
    <fill>
      <patternFill patternType="solid">
        <fgColor rgb="FF70AD47"/>
        <bgColor rgb="FF000000"/>
      </patternFill>
    </fill>
    <fill>
      <patternFill patternType="solid">
        <fgColor theme="0"/>
        <bgColor indexed="64"/>
      </patternFill>
    </fill>
    <fill>
      <patternFill patternType="solid">
        <fgColor rgb="FFFFFF00"/>
        <bgColor indexed="64"/>
      </patternFill>
    </fill>
    <fill>
      <patternFill patternType="solid">
        <fgColor theme="5"/>
        <bgColor indexed="64"/>
      </patternFill>
    </fill>
    <fill>
      <patternFill patternType="solid">
        <fgColor theme="5" tint="0.79998168889431442"/>
        <bgColor indexed="64"/>
      </patternFill>
    </fill>
    <fill>
      <patternFill patternType="solid">
        <fgColor theme="5" tint="0.79998168889431442"/>
        <bgColor theme="9" tint="0.79998168889431442"/>
      </patternFill>
    </fill>
    <fill>
      <patternFill patternType="solid">
        <fgColor theme="7" tint="0.79998168889431442"/>
        <bgColor theme="9" tint="0.79998168889431442"/>
      </patternFill>
    </fill>
    <fill>
      <patternFill patternType="solid">
        <fgColor theme="7"/>
        <bgColor indexed="64"/>
      </patternFill>
    </fill>
    <fill>
      <patternFill patternType="solid">
        <fgColor theme="0" tint="-0.34998626667073579"/>
        <bgColor indexed="64"/>
      </patternFill>
    </fill>
    <fill>
      <patternFill patternType="solid">
        <fgColor theme="4" tint="0.79998168889431442"/>
        <bgColor indexed="64"/>
      </patternFill>
    </fill>
    <fill>
      <patternFill patternType="solid">
        <fgColor rgb="FFFF0000"/>
        <bgColor indexed="64"/>
      </patternFill>
    </fill>
  </fills>
  <borders count="220">
    <border>
      <left/>
      <right/>
      <top/>
      <bottom/>
      <diagonal/>
    </border>
    <border>
      <left style="hair">
        <color theme="8"/>
      </left>
      <right style="hair">
        <color theme="8"/>
      </right>
      <top style="thin">
        <color theme="8"/>
      </top>
      <bottom style="thin">
        <color theme="8"/>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auto="1"/>
      </left>
      <right/>
      <top style="thin">
        <color auto="1"/>
      </top>
      <bottom style="hair">
        <color auto="1"/>
      </bottom>
      <diagonal/>
    </border>
    <border>
      <left/>
      <right/>
      <top style="thin">
        <color auto="1"/>
      </top>
      <bottom style="hair">
        <color auto="1"/>
      </bottom>
      <diagonal/>
    </border>
    <border>
      <left/>
      <right style="thin">
        <color auto="1"/>
      </right>
      <top style="thin">
        <color auto="1"/>
      </top>
      <bottom style="hair">
        <color auto="1"/>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hair">
        <color auto="1"/>
      </left>
      <right style="hair">
        <color auto="1"/>
      </right>
      <top style="thin">
        <color auto="1"/>
      </top>
      <bottom/>
      <diagonal/>
    </border>
    <border>
      <left/>
      <right style="hair">
        <color auto="1"/>
      </right>
      <top/>
      <bottom style="thin">
        <color auto="1"/>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medium">
        <color theme="9"/>
      </left>
      <right style="hair">
        <color theme="9"/>
      </right>
      <top style="medium">
        <color theme="9"/>
      </top>
      <bottom style="thin">
        <color theme="9"/>
      </bottom>
      <diagonal/>
    </border>
    <border>
      <left style="hair">
        <color theme="9"/>
      </left>
      <right style="hair">
        <color theme="9"/>
      </right>
      <top style="medium">
        <color theme="9"/>
      </top>
      <bottom style="thin">
        <color theme="9"/>
      </bottom>
      <diagonal/>
    </border>
    <border>
      <left style="hair">
        <color theme="9"/>
      </left>
      <right style="medium">
        <color theme="9"/>
      </right>
      <top style="medium">
        <color theme="9"/>
      </top>
      <bottom style="thin">
        <color theme="9"/>
      </bottom>
      <diagonal/>
    </border>
    <border>
      <left style="medium">
        <color theme="9"/>
      </left>
      <right style="hair">
        <color theme="9"/>
      </right>
      <top style="thin">
        <color theme="9"/>
      </top>
      <bottom style="thin">
        <color theme="9"/>
      </bottom>
      <diagonal/>
    </border>
    <border>
      <left style="hair">
        <color theme="9"/>
      </left>
      <right style="hair">
        <color theme="9"/>
      </right>
      <top style="thin">
        <color theme="9"/>
      </top>
      <bottom style="thin">
        <color theme="9"/>
      </bottom>
      <diagonal/>
    </border>
    <border>
      <left style="hair">
        <color theme="9"/>
      </left>
      <right style="medium">
        <color theme="9"/>
      </right>
      <top style="thin">
        <color theme="9"/>
      </top>
      <bottom style="thin">
        <color theme="9"/>
      </bottom>
      <diagonal/>
    </border>
    <border>
      <left style="medium">
        <color theme="9"/>
      </left>
      <right style="hair">
        <color theme="9"/>
      </right>
      <top style="thin">
        <color theme="9"/>
      </top>
      <bottom style="medium">
        <color theme="9"/>
      </bottom>
      <diagonal/>
    </border>
    <border>
      <left style="hair">
        <color theme="9"/>
      </left>
      <right style="hair">
        <color theme="9"/>
      </right>
      <top style="thin">
        <color theme="9"/>
      </top>
      <bottom style="medium">
        <color theme="9"/>
      </bottom>
      <diagonal/>
    </border>
    <border>
      <left style="hair">
        <color theme="9"/>
      </left>
      <right style="medium">
        <color theme="9"/>
      </right>
      <top style="thin">
        <color theme="9"/>
      </top>
      <bottom style="medium">
        <color theme="9"/>
      </bottom>
      <diagonal/>
    </border>
    <border>
      <left style="medium">
        <color theme="9"/>
      </left>
      <right/>
      <top style="medium">
        <color theme="9"/>
      </top>
      <bottom/>
      <diagonal/>
    </border>
    <border>
      <left/>
      <right/>
      <top style="medium">
        <color theme="9"/>
      </top>
      <bottom/>
      <diagonal/>
    </border>
    <border>
      <left/>
      <right style="medium">
        <color theme="9"/>
      </right>
      <top style="medium">
        <color theme="9"/>
      </top>
      <bottom/>
      <diagonal/>
    </border>
    <border>
      <left style="medium">
        <color theme="9"/>
      </left>
      <right/>
      <top/>
      <bottom/>
      <diagonal/>
    </border>
    <border>
      <left/>
      <right style="hair">
        <color theme="9"/>
      </right>
      <top style="thin">
        <color theme="9"/>
      </top>
      <bottom style="thin">
        <color theme="9"/>
      </bottom>
      <diagonal/>
    </border>
    <border>
      <left style="hair">
        <color theme="9"/>
      </left>
      <right/>
      <top style="thin">
        <color theme="9"/>
      </top>
      <bottom style="thin">
        <color theme="9"/>
      </bottom>
      <diagonal/>
    </border>
    <border>
      <left style="hair">
        <color theme="9"/>
      </left>
      <right style="hair">
        <color theme="9"/>
      </right>
      <top/>
      <bottom/>
      <diagonal/>
    </border>
    <border>
      <left style="medium">
        <color theme="9"/>
      </left>
      <right/>
      <top style="thin">
        <color theme="9"/>
      </top>
      <bottom style="medium">
        <color theme="9"/>
      </bottom>
      <diagonal/>
    </border>
    <border>
      <left/>
      <right/>
      <top/>
      <bottom style="thin">
        <color theme="9"/>
      </bottom>
      <diagonal/>
    </border>
    <border>
      <left/>
      <right style="hair">
        <color theme="9"/>
      </right>
      <top style="thin">
        <color theme="9"/>
      </top>
      <bottom/>
      <diagonal/>
    </border>
    <border>
      <left/>
      <right style="hair">
        <color theme="9"/>
      </right>
      <top/>
      <bottom style="thin">
        <color theme="9"/>
      </bottom>
      <diagonal/>
    </border>
    <border>
      <left style="hair">
        <color theme="9"/>
      </left>
      <right/>
      <top/>
      <bottom style="thin">
        <color theme="9"/>
      </bottom>
      <diagonal/>
    </border>
    <border>
      <left style="thin">
        <color rgb="FFC0C0C0"/>
      </left>
      <right/>
      <top/>
      <bottom style="thin">
        <color rgb="FFC0C0C0"/>
      </bottom>
      <diagonal/>
    </border>
    <border>
      <left style="thin">
        <color indexed="22"/>
      </left>
      <right style="thin">
        <color indexed="22"/>
      </right>
      <top style="thin">
        <color indexed="22"/>
      </top>
      <bottom style="thin">
        <color indexed="22"/>
      </bottom>
      <diagonal/>
    </border>
    <border>
      <left style="hair">
        <color auto="1"/>
      </left>
      <right style="hair">
        <color auto="1"/>
      </right>
      <top style="thin">
        <color auto="1"/>
      </top>
      <bottom style="thin">
        <color auto="1"/>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22"/>
      </left>
      <right style="thin">
        <color indexed="22"/>
      </right>
      <top style="thin">
        <color indexed="22"/>
      </top>
      <bottom style="thin">
        <color indexed="22"/>
      </bottom>
      <diagonal/>
    </border>
    <border>
      <left style="thin">
        <color auto="1"/>
      </left>
      <right/>
      <top style="thin">
        <color auto="1"/>
      </top>
      <bottom/>
      <diagonal/>
    </border>
    <border>
      <left/>
      <right style="thin">
        <color auto="1"/>
      </right>
      <top style="thin">
        <color auto="1"/>
      </top>
      <bottom/>
      <diagonal/>
    </border>
    <border>
      <left style="medium">
        <color theme="9"/>
      </left>
      <right style="hair">
        <color theme="9"/>
      </right>
      <top style="thin">
        <color theme="9"/>
      </top>
      <bottom/>
      <diagonal/>
    </border>
    <border>
      <left style="thin">
        <color indexed="22"/>
      </left>
      <right style="thin">
        <color indexed="22"/>
      </right>
      <top style="thin">
        <color indexed="22"/>
      </top>
      <bottom style="thin">
        <color indexed="22"/>
      </bottom>
      <diagonal/>
    </border>
    <border>
      <left style="hair">
        <color theme="0" tint="-4.9989318521683403E-2"/>
      </left>
      <right style="hair">
        <color theme="0" tint="-4.9989318521683403E-2"/>
      </right>
      <top/>
      <bottom style="thin">
        <color theme="0" tint="-4.9989318521683403E-2"/>
      </bottom>
      <diagonal/>
    </border>
    <border>
      <left/>
      <right/>
      <top style="thin">
        <color theme="9"/>
      </top>
      <bottom style="thin">
        <color theme="9"/>
      </bottom>
      <diagonal/>
    </border>
    <border>
      <left style="hair">
        <color theme="9"/>
      </left>
      <right/>
      <top style="thin">
        <color theme="9"/>
      </top>
      <bottom/>
      <diagonal/>
    </border>
    <border>
      <left style="medium">
        <color theme="9"/>
      </left>
      <right/>
      <top style="medium">
        <color theme="9"/>
      </top>
      <bottom style="thin">
        <color theme="9"/>
      </bottom>
      <diagonal/>
    </border>
    <border>
      <left/>
      <right style="medium">
        <color theme="9"/>
      </right>
      <top style="medium">
        <color theme="9"/>
      </top>
      <bottom style="thin">
        <color theme="9"/>
      </bottom>
      <diagonal/>
    </border>
    <border>
      <left style="medium">
        <color theme="9"/>
      </left>
      <right/>
      <top style="thin">
        <color theme="9"/>
      </top>
      <bottom style="thin">
        <color theme="9"/>
      </bottom>
      <diagonal/>
    </border>
    <border>
      <left/>
      <right style="medium">
        <color theme="9"/>
      </right>
      <top style="thin">
        <color theme="9"/>
      </top>
      <bottom style="thin">
        <color theme="9"/>
      </bottom>
      <diagonal/>
    </border>
    <border>
      <left/>
      <right style="medium">
        <color theme="9"/>
      </right>
      <top style="thin">
        <color theme="9"/>
      </top>
      <bottom style="medium">
        <color theme="9"/>
      </bottom>
      <diagonal/>
    </border>
    <border>
      <left/>
      <right/>
      <top style="medium">
        <color theme="8"/>
      </top>
      <bottom style="medium">
        <color theme="8"/>
      </bottom>
      <diagonal/>
    </border>
    <border>
      <left style="medium">
        <color theme="0" tint="-4.9989318521683403E-2"/>
      </left>
      <right/>
      <top style="medium">
        <color theme="0" tint="-4.9989318521683403E-2"/>
      </top>
      <bottom style="thin">
        <color theme="0" tint="-4.9989318521683403E-2"/>
      </bottom>
      <diagonal/>
    </border>
    <border>
      <left style="medium">
        <color theme="0" tint="-4.9989318521683403E-2"/>
      </left>
      <right/>
      <top style="thin">
        <color theme="0" tint="-4.9989318521683403E-2"/>
      </top>
      <bottom style="thin">
        <color theme="0" tint="-4.9989318521683403E-2"/>
      </bottom>
      <diagonal/>
    </border>
    <border>
      <left style="hair">
        <color theme="8"/>
      </left>
      <right style="hair">
        <color theme="8"/>
      </right>
      <top/>
      <bottom style="thin">
        <color theme="8"/>
      </bottom>
      <diagonal/>
    </border>
    <border>
      <left style="hair">
        <color theme="0" tint="-0.499984740745262"/>
      </left>
      <right style="hair">
        <color theme="0" tint="-0.499984740745262"/>
      </right>
      <top/>
      <bottom style="medium">
        <color theme="0" tint="-0.499984740745262"/>
      </bottom>
      <diagonal/>
    </border>
    <border>
      <left/>
      <right/>
      <top style="medium">
        <color theme="9"/>
      </top>
      <bottom style="medium">
        <color theme="9"/>
      </bottom>
      <diagonal/>
    </border>
    <border>
      <left style="thin">
        <color indexed="64"/>
      </left>
      <right style="thin">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right/>
      <top style="thin">
        <color indexed="64"/>
      </top>
      <bottom style="thin">
        <color indexed="64"/>
      </bottom>
      <diagonal/>
    </border>
    <border>
      <left/>
      <right style="hair">
        <color auto="1"/>
      </right>
      <top style="thin">
        <color auto="1"/>
      </top>
      <bottom/>
      <diagonal/>
    </border>
    <border>
      <left/>
      <right style="hair">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right style="thin">
        <color auto="1"/>
      </right>
      <top style="thin">
        <color auto="1"/>
      </top>
      <bottom style="hair">
        <color auto="1"/>
      </bottom>
      <diagonal/>
    </border>
    <border>
      <left style="thin">
        <color auto="1"/>
      </left>
      <right/>
      <top style="thin">
        <color auto="1"/>
      </top>
      <bottom style="hair">
        <color auto="1"/>
      </bottom>
      <diagonal/>
    </border>
    <border>
      <left style="hair">
        <color auto="1"/>
      </left>
      <right style="thin">
        <color auto="1"/>
      </right>
      <top/>
      <bottom style="thin">
        <color auto="1"/>
      </bottom>
      <diagonal/>
    </border>
    <border>
      <left/>
      <right/>
      <top style="thin">
        <color auto="1"/>
      </top>
      <bottom style="hair">
        <color auto="1"/>
      </bottom>
      <diagonal/>
    </border>
    <border>
      <left style="hair">
        <color theme="9"/>
      </left>
      <right/>
      <top/>
      <bottom/>
      <diagonal/>
    </border>
    <border>
      <left style="hair">
        <color rgb="FF70AD47"/>
      </left>
      <right style="hair">
        <color rgb="FF70AD47"/>
      </right>
      <top/>
      <bottom/>
      <diagonal/>
    </border>
    <border>
      <left style="thin">
        <color auto="1"/>
      </left>
      <right/>
      <top style="thin">
        <color auto="1"/>
      </top>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medium">
        <color theme="0" tint="-0.499984740745262"/>
      </left>
      <right style="hair">
        <color theme="0" tint="-0.499984740745262"/>
      </right>
      <top/>
      <bottom style="medium">
        <color theme="0" tint="-0.499984740745262"/>
      </bottom>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hair">
        <color indexed="64"/>
      </left>
      <right/>
      <top style="hair">
        <color indexed="64"/>
      </top>
      <bottom/>
      <diagonal/>
    </border>
    <border>
      <left/>
      <right style="hair">
        <color auto="1"/>
      </right>
      <top style="hair">
        <color indexed="64"/>
      </top>
      <bottom/>
      <diagonal/>
    </border>
    <border>
      <left style="hair">
        <color theme="8"/>
      </left>
      <right style="hair">
        <color theme="8"/>
      </right>
      <top style="medium">
        <color theme="8"/>
      </top>
      <bottom style="thin">
        <color theme="8"/>
      </bottom>
      <diagonal/>
    </border>
    <border>
      <left style="hair">
        <color theme="8"/>
      </left>
      <right style="hair">
        <color theme="8"/>
      </right>
      <top style="thin">
        <color theme="8"/>
      </top>
      <bottom style="medium">
        <color theme="8"/>
      </bottom>
      <diagonal/>
    </border>
    <border>
      <left/>
      <right style="hair">
        <color theme="8"/>
      </right>
      <top style="thin">
        <color theme="8"/>
      </top>
      <bottom style="medium">
        <color theme="8"/>
      </bottom>
      <diagonal/>
    </border>
    <border>
      <left style="medium">
        <color theme="8"/>
      </left>
      <right/>
      <top/>
      <bottom/>
      <diagonal/>
    </border>
    <border>
      <left style="hair">
        <color theme="8"/>
      </left>
      <right style="thin">
        <color theme="0" tint="-4.9989318521683403E-2"/>
      </right>
      <top style="thin">
        <color theme="8"/>
      </top>
      <bottom style="hair">
        <color theme="0" tint="-4.9989318521683403E-2"/>
      </bottom>
      <diagonal/>
    </border>
    <border>
      <left style="hair">
        <color theme="8"/>
      </left>
      <right style="thin">
        <color theme="0" tint="-4.9989318521683403E-2"/>
      </right>
      <top style="hair">
        <color theme="0" tint="-4.9989318521683403E-2"/>
      </top>
      <bottom style="hair">
        <color theme="0" tint="-4.9989318521683403E-2"/>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top style="thin">
        <color auto="1"/>
      </top>
      <bottom style="hair">
        <color auto="1"/>
      </bottom>
      <diagonal/>
    </border>
    <border>
      <left/>
      <right/>
      <top style="thin">
        <color auto="1"/>
      </top>
      <bottom style="hair">
        <color auto="1"/>
      </bottom>
      <diagonal/>
    </border>
    <border>
      <left style="thin">
        <color auto="1"/>
      </left>
      <right style="thin">
        <color indexed="64"/>
      </right>
      <top style="hair">
        <color auto="1"/>
      </top>
      <bottom style="thin">
        <color indexed="64"/>
      </bottom>
      <diagonal/>
    </border>
    <border>
      <left style="thin">
        <color indexed="22"/>
      </left>
      <right style="thin">
        <color indexed="22"/>
      </right>
      <top style="thin">
        <color indexed="22"/>
      </top>
      <bottom/>
      <diagonal/>
    </border>
    <border>
      <left style="thin">
        <color indexed="22"/>
      </left>
      <right style="thin">
        <color indexed="22"/>
      </right>
      <top style="thin">
        <color indexed="22"/>
      </top>
      <bottom/>
      <diagonal/>
    </border>
    <border>
      <left style="thin">
        <color indexed="22"/>
      </left>
      <right style="thin">
        <color indexed="22"/>
      </right>
      <top/>
      <bottom style="thin">
        <color indexed="22"/>
      </bottom>
      <diagonal/>
    </border>
    <border>
      <left style="thin">
        <color indexed="64"/>
      </left>
      <right style="thin">
        <color indexed="64"/>
      </right>
      <top/>
      <bottom style="thin">
        <color indexed="64"/>
      </bottom>
      <diagonal/>
    </border>
    <border>
      <left style="thin">
        <color indexed="22"/>
      </left>
      <right style="thin">
        <color indexed="22"/>
      </right>
      <top style="thin">
        <color indexed="22"/>
      </top>
      <bottom style="thin">
        <color indexed="22"/>
      </bottom>
      <diagonal/>
    </border>
    <border>
      <left/>
      <right/>
      <top style="thin">
        <color indexed="64"/>
      </top>
      <bottom/>
      <diagonal/>
    </border>
    <border>
      <left/>
      <right/>
      <top style="medium">
        <color theme="0" tint="-0.499984740745262"/>
      </top>
      <bottom/>
      <diagonal/>
    </border>
    <border>
      <left style="medium">
        <color theme="9"/>
      </left>
      <right style="medium">
        <color theme="9"/>
      </right>
      <top/>
      <bottom/>
      <diagonal/>
    </border>
    <border>
      <left style="medium">
        <color theme="9"/>
      </left>
      <right style="hair">
        <color rgb="FF70AD47"/>
      </right>
      <top/>
      <bottom/>
      <diagonal/>
    </border>
    <border>
      <left style="medium">
        <color theme="9"/>
      </left>
      <right/>
      <top/>
      <bottom style="thin">
        <color theme="9"/>
      </bottom>
      <diagonal/>
    </border>
    <border>
      <left/>
      <right style="medium">
        <color theme="9"/>
      </right>
      <top/>
      <bottom style="thin">
        <color theme="9"/>
      </bottom>
      <diagonal/>
    </border>
    <border>
      <left/>
      <right/>
      <top style="thin">
        <color auto="1"/>
      </top>
      <bottom style="medium">
        <color indexed="64"/>
      </bottom>
      <diagonal/>
    </border>
    <border>
      <left style="hair">
        <color auto="1"/>
      </left>
      <right/>
      <top style="thin">
        <color auto="1"/>
      </top>
      <bottom style="thin">
        <color auto="1"/>
      </bottom>
      <diagonal/>
    </border>
    <border>
      <left style="hair">
        <color auto="1"/>
      </left>
      <right/>
      <top/>
      <bottom style="thin">
        <color indexed="64"/>
      </bottom>
      <diagonal/>
    </border>
    <border>
      <left style="hair">
        <color auto="1"/>
      </left>
      <right style="thin">
        <color auto="1"/>
      </right>
      <top style="thin">
        <color auto="1"/>
      </top>
      <bottom style="thin">
        <color indexed="64"/>
      </bottom>
      <diagonal/>
    </border>
    <border>
      <left style="hair">
        <color auto="1"/>
      </left>
      <right style="thin">
        <color auto="1"/>
      </right>
      <top style="thin">
        <color auto="1"/>
      </top>
      <bottom/>
      <diagonal/>
    </border>
    <border>
      <left style="thin">
        <color auto="1"/>
      </left>
      <right/>
      <top style="thin">
        <color auto="1"/>
      </top>
      <bottom style="hair">
        <color auto="1"/>
      </bottom>
      <diagonal/>
    </border>
    <border>
      <left/>
      <right/>
      <top style="thin">
        <color auto="1"/>
      </top>
      <bottom style="hair">
        <color auto="1"/>
      </bottom>
      <diagonal/>
    </border>
    <border>
      <left style="hair">
        <color auto="1"/>
      </left>
      <right style="hair">
        <color auto="1"/>
      </right>
      <top style="thin">
        <color auto="1"/>
      </top>
      <bottom style="hair">
        <color auto="1"/>
      </bottom>
      <diagonal/>
    </border>
    <border>
      <left style="hair">
        <color auto="1"/>
      </left>
      <right style="thin">
        <color indexed="64"/>
      </right>
      <top style="thin">
        <color auto="1"/>
      </top>
      <bottom style="hair">
        <color auto="1"/>
      </bottom>
      <diagonal/>
    </border>
    <border>
      <left style="hair">
        <color auto="1"/>
      </left>
      <right style="hair">
        <color auto="1"/>
      </right>
      <top style="hair">
        <color auto="1"/>
      </top>
      <bottom style="thin">
        <color auto="1"/>
      </bottom>
      <diagonal/>
    </border>
    <border>
      <left style="hair">
        <color auto="1"/>
      </left>
      <right/>
      <top style="hair">
        <color auto="1"/>
      </top>
      <bottom style="thin">
        <color auto="1"/>
      </bottom>
      <diagonal/>
    </border>
    <border>
      <left/>
      <right style="hair">
        <color auto="1"/>
      </right>
      <top style="thin">
        <color auto="1"/>
      </top>
      <bottom style="hair">
        <color auto="1"/>
      </bottom>
      <diagonal/>
    </border>
    <border>
      <left/>
      <right style="hair">
        <color auto="1"/>
      </right>
      <top style="hair">
        <color auto="1"/>
      </top>
      <bottom style="thin">
        <color auto="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top style="thin">
        <color auto="1"/>
      </top>
      <bottom style="hair">
        <color auto="1"/>
      </bottom>
      <diagonal/>
    </border>
    <border>
      <left/>
      <right/>
      <top style="thin">
        <color auto="1"/>
      </top>
      <bottom style="hair">
        <color auto="1"/>
      </bottom>
      <diagonal/>
    </border>
    <border>
      <left/>
      <right style="hair">
        <color auto="1"/>
      </right>
      <top style="thin">
        <color auto="1"/>
      </top>
      <bottom style="hair">
        <color auto="1"/>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medium">
        <color theme="9"/>
      </left>
      <right/>
      <top style="medium">
        <color theme="8"/>
      </top>
      <bottom style="medium">
        <color theme="8"/>
      </bottom>
      <diagonal/>
    </border>
    <border>
      <left style="thin">
        <color auto="1"/>
      </left>
      <right style="thin">
        <color indexed="64"/>
      </right>
      <top style="thin">
        <color auto="1"/>
      </top>
      <bottom style="hair">
        <color auto="1"/>
      </bottom>
      <diagonal/>
    </border>
    <border>
      <left style="thin">
        <color indexed="22"/>
      </left>
      <right style="thin">
        <color indexed="22"/>
      </right>
      <top style="thin">
        <color indexed="22"/>
      </top>
      <bottom style="thin">
        <color indexed="22"/>
      </bottom>
      <diagonal/>
    </border>
    <border>
      <left style="thin">
        <color indexed="22"/>
      </left>
      <right style="thin">
        <color indexed="22"/>
      </right>
      <top style="thin">
        <color indexed="22"/>
      </top>
      <bottom style="thin">
        <color indexed="22"/>
      </bottom>
      <diagonal/>
    </border>
    <border>
      <left style="thin">
        <color indexed="22"/>
      </left>
      <right style="thin">
        <color indexed="22"/>
      </right>
      <top style="thin">
        <color indexed="22"/>
      </top>
      <bottom style="thin">
        <color indexed="22"/>
      </bottom>
      <diagonal/>
    </border>
    <border>
      <left style="hair">
        <color auto="1"/>
      </left>
      <right style="hair">
        <color auto="1"/>
      </right>
      <top style="thin">
        <color auto="1"/>
      </top>
      <bottom style="thin">
        <color auto="1"/>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auto="1"/>
      </top>
      <bottom style="hair">
        <color auto="1"/>
      </bottom>
      <diagonal/>
    </border>
    <border>
      <left style="hair">
        <color auto="1"/>
      </left>
      <right/>
      <top/>
      <bottom/>
      <diagonal/>
    </border>
    <border>
      <left style="hair">
        <color theme="0"/>
      </left>
      <right style="hair">
        <color theme="0"/>
      </right>
      <top/>
      <bottom style="hair">
        <color theme="0"/>
      </bottom>
      <diagonal/>
    </border>
    <border>
      <left style="hair">
        <color theme="0"/>
      </left>
      <right style="hair">
        <color theme="0"/>
      </right>
      <top style="hair">
        <color theme="0"/>
      </top>
      <bottom style="hair">
        <color theme="0"/>
      </bottom>
      <diagonal/>
    </border>
    <border>
      <left style="hair">
        <color theme="0"/>
      </left>
      <right style="hair">
        <color theme="0"/>
      </right>
      <top style="hair">
        <color theme="0"/>
      </top>
      <bottom/>
      <diagonal/>
    </border>
    <border>
      <left style="thin">
        <color indexed="64"/>
      </left>
      <right style="thin">
        <color auto="1"/>
      </right>
      <top style="thin">
        <color auto="1"/>
      </top>
      <bottom style="thin">
        <color auto="1"/>
      </bottom>
      <diagonal/>
    </border>
    <border>
      <left style="thin">
        <color indexed="64"/>
      </left>
      <right style="thin">
        <color auto="1"/>
      </right>
      <top style="thin">
        <color auto="1"/>
      </top>
      <bottom/>
      <diagonal/>
    </border>
    <border>
      <left style="thin">
        <color auto="1"/>
      </left>
      <right/>
      <top style="thin">
        <color auto="1"/>
      </top>
      <bottom style="thin">
        <color indexed="64"/>
      </bottom>
      <diagonal/>
    </border>
    <border>
      <left/>
      <right/>
      <top style="thin">
        <color auto="1"/>
      </top>
      <bottom style="thin">
        <color indexed="64"/>
      </bottom>
      <diagonal/>
    </border>
    <border>
      <left/>
      <right style="thin">
        <color auto="1"/>
      </right>
      <top style="thin">
        <color auto="1"/>
      </top>
      <bottom style="thin">
        <color indexed="64"/>
      </bottom>
      <diagonal/>
    </border>
    <border>
      <left style="thin">
        <color auto="1"/>
      </left>
      <right style="hair">
        <color auto="1"/>
      </right>
      <top style="thin">
        <color auto="1"/>
      </top>
      <bottom style="thin">
        <color indexed="64"/>
      </bottom>
      <diagonal/>
    </border>
    <border>
      <left style="hair">
        <color auto="1"/>
      </left>
      <right style="hair">
        <color auto="1"/>
      </right>
      <top style="thin">
        <color auto="1"/>
      </top>
      <bottom style="thin">
        <color indexed="64"/>
      </bottom>
      <diagonal/>
    </border>
    <border>
      <left style="hair">
        <color auto="1"/>
      </left>
      <right style="thin">
        <color indexed="64"/>
      </right>
      <top style="thin">
        <color auto="1"/>
      </top>
      <bottom style="hair">
        <color auto="1"/>
      </bottom>
      <diagonal/>
    </border>
    <border>
      <left style="hair">
        <color auto="1"/>
      </left>
      <right style="thin">
        <color indexed="64"/>
      </right>
      <top style="thin">
        <color indexed="64"/>
      </top>
      <bottom style="thin">
        <color indexed="64"/>
      </bottom>
      <diagonal/>
    </border>
    <border>
      <left style="hair">
        <color theme="9"/>
      </left>
      <right style="hair">
        <color theme="9"/>
      </right>
      <top style="thin">
        <color theme="9"/>
      </top>
      <bottom/>
      <diagonal/>
    </border>
    <border>
      <left style="hair">
        <color theme="9"/>
      </left>
      <right style="medium">
        <color theme="9"/>
      </right>
      <top style="thin">
        <color theme="9"/>
      </top>
      <bottom/>
      <diagonal/>
    </border>
    <border>
      <left/>
      <right style="hair">
        <color indexed="64"/>
      </right>
      <top style="thin">
        <color indexed="64"/>
      </top>
      <bottom style="thin">
        <color indexed="64"/>
      </bottom>
      <diagonal/>
    </border>
    <border>
      <left style="hair">
        <color auto="1"/>
      </left>
      <right/>
      <top style="thin">
        <color auto="1"/>
      </top>
      <bottom style="thin">
        <color indexed="64"/>
      </bottom>
      <diagonal/>
    </border>
    <border>
      <left style="hair">
        <color theme="0"/>
      </left>
      <right style="hair">
        <color theme="0"/>
      </right>
      <top/>
      <bottom/>
      <diagonal/>
    </border>
    <border>
      <left style="medium">
        <color theme="1" tint="0.499984740745262"/>
      </left>
      <right/>
      <top style="medium">
        <color theme="1" tint="0.499984740745262"/>
      </top>
      <bottom/>
      <diagonal/>
    </border>
    <border>
      <left/>
      <right/>
      <top style="medium">
        <color theme="1" tint="0.499984740745262"/>
      </top>
      <bottom/>
      <diagonal/>
    </border>
    <border>
      <left/>
      <right style="medium">
        <color theme="1" tint="0.499984740745262"/>
      </right>
      <top style="medium">
        <color theme="1" tint="0.499984740745262"/>
      </top>
      <bottom/>
      <diagonal/>
    </border>
    <border>
      <left style="medium">
        <color theme="1" tint="0.499984740745262"/>
      </left>
      <right/>
      <top/>
      <bottom/>
      <diagonal/>
    </border>
    <border>
      <left/>
      <right style="medium">
        <color theme="1" tint="0.499984740745262"/>
      </right>
      <top/>
      <bottom/>
      <diagonal/>
    </border>
    <border>
      <left style="medium">
        <color theme="1" tint="0.499984740745262"/>
      </left>
      <right/>
      <top/>
      <bottom style="medium">
        <color theme="1" tint="0.499984740745262"/>
      </bottom>
      <diagonal/>
    </border>
    <border>
      <left/>
      <right/>
      <top/>
      <bottom style="medium">
        <color theme="1" tint="0.499984740745262"/>
      </bottom>
      <diagonal/>
    </border>
    <border>
      <left/>
      <right style="medium">
        <color theme="1" tint="0.499984740745262"/>
      </right>
      <top/>
      <bottom style="medium">
        <color theme="1" tint="0.499984740745262"/>
      </bottom>
      <diagonal/>
    </border>
    <border>
      <left style="medium">
        <color theme="1" tint="0.499984740745262"/>
      </left>
      <right style="hair">
        <color theme="0"/>
      </right>
      <top style="medium">
        <color theme="1" tint="0.499984740745262"/>
      </top>
      <bottom style="hair">
        <color theme="0"/>
      </bottom>
      <diagonal/>
    </border>
    <border>
      <left style="hair">
        <color theme="0"/>
      </left>
      <right style="hair">
        <color theme="0"/>
      </right>
      <top style="medium">
        <color theme="1" tint="0.499984740745262"/>
      </top>
      <bottom style="hair">
        <color theme="0"/>
      </bottom>
      <diagonal/>
    </border>
    <border>
      <left style="hair">
        <color theme="0"/>
      </left>
      <right style="medium">
        <color theme="1" tint="0.499984740745262"/>
      </right>
      <top style="medium">
        <color theme="1" tint="0.499984740745262"/>
      </top>
      <bottom style="hair">
        <color theme="0"/>
      </bottom>
      <diagonal/>
    </border>
    <border>
      <left style="medium">
        <color theme="1" tint="0.499984740745262"/>
      </left>
      <right style="hair">
        <color theme="0"/>
      </right>
      <top style="hair">
        <color theme="0"/>
      </top>
      <bottom style="hair">
        <color theme="0"/>
      </bottom>
      <diagonal/>
    </border>
    <border>
      <left style="hair">
        <color theme="0"/>
      </left>
      <right style="medium">
        <color theme="1" tint="0.499984740745262"/>
      </right>
      <top style="hair">
        <color theme="0"/>
      </top>
      <bottom style="hair">
        <color theme="0"/>
      </bottom>
      <diagonal/>
    </border>
    <border>
      <left style="medium">
        <color theme="1" tint="0.499984740745262"/>
      </left>
      <right style="hair">
        <color theme="0"/>
      </right>
      <top style="hair">
        <color theme="0"/>
      </top>
      <bottom/>
      <diagonal/>
    </border>
    <border>
      <left style="hair">
        <color theme="0"/>
      </left>
      <right style="medium">
        <color theme="1" tint="0.499984740745262"/>
      </right>
      <top/>
      <bottom/>
      <diagonal/>
    </border>
    <border>
      <left style="medium">
        <color theme="1" tint="0.499984740745262"/>
      </left>
      <right style="hair">
        <color theme="0"/>
      </right>
      <top/>
      <bottom/>
      <diagonal/>
    </border>
    <border>
      <left style="hair">
        <color theme="0"/>
      </left>
      <right style="medium">
        <color theme="1" tint="0.499984740745262"/>
      </right>
      <top/>
      <bottom style="hair">
        <color theme="0"/>
      </bottom>
      <diagonal/>
    </border>
    <border>
      <left style="hair">
        <color theme="0"/>
      </left>
      <right style="medium">
        <color theme="1" tint="0.499984740745262"/>
      </right>
      <top style="hair">
        <color theme="0"/>
      </top>
      <bottom/>
      <diagonal/>
    </border>
    <border>
      <left/>
      <right style="medium">
        <color theme="1" tint="0.499984740745262"/>
      </right>
      <top/>
      <bottom style="hair">
        <color theme="0"/>
      </bottom>
      <diagonal/>
    </border>
    <border>
      <left/>
      <right style="medium">
        <color theme="1" tint="0.499984740745262"/>
      </right>
      <top style="hair">
        <color theme="0"/>
      </top>
      <bottom style="hair">
        <color theme="0"/>
      </bottom>
      <diagonal/>
    </border>
    <border>
      <left/>
      <right style="medium">
        <color theme="1" tint="0.499984740745262"/>
      </right>
      <top style="hair">
        <color theme="0"/>
      </top>
      <bottom/>
      <diagonal/>
    </border>
    <border>
      <left style="medium">
        <color theme="1" tint="0.499984740745262"/>
      </left>
      <right style="hair">
        <color theme="0"/>
      </right>
      <top/>
      <bottom style="medium">
        <color theme="1" tint="0.499984740745262"/>
      </bottom>
      <diagonal/>
    </border>
    <border>
      <left style="medium">
        <color theme="1" tint="0.499984740745262"/>
      </left>
      <right style="hair">
        <color theme="0"/>
      </right>
      <top style="thin">
        <color theme="1" tint="0.499984740745262"/>
      </top>
      <bottom/>
      <diagonal/>
    </border>
    <border>
      <left style="hair">
        <color theme="0"/>
      </left>
      <right style="hair">
        <color theme="0"/>
      </right>
      <top style="thin">
        <color theme="1" tint="0.499984740745262"/>
      </top>
      <bottom/>
      <diagonal/>
    </border>
    <border>
      <left style="hair">
        <color theme="0"/>
      </left>
      <right style="medium">
        <color theme="1" tint="0.499984740745262"/>
      </right>
      <top style="thin">
        <color theme="1" tint="0.499984740745262"/>
      </top>
      <bottom/>
      <diagonal/>
    </border>
    <border>
      <left style="medium">
        <color theme="1" tint="0.499984740745262"/>
      </left>
      <right style="hair">
        <color theme="0"/>
      </right>
      <top/>
      <bottom style="thin">
        <color theme="1" tint="0.499984740745262"/>
      </bottom>
      <diagonal/>
    </border>
    <border>
      <left style="hair">
        <color theme="0"/>
      </left>
      <right style="hair">
        <color theme="0"/>
      </right>
      <top/>
      <bottom style="thin">
        <color theme="1" tint="0.499984740745262"/>
      </bottom>
      <diagonal/>
    </border>
    <border>
      <left style="hair">
        <color theme="0"/>
      </left>
      <right style="medium">
        <color theme="1" tint="0.499984740745262"/>
      </right>
      <top/>
      <bottom style="thin">
        <color theme="1" tint="0.499984740745262"/>
      </bottom>
      <diagonal/>
    </border>
    <border>
      <left/>
      <right style="medium">
        <color theme="1" tint="0.499984740745262"/>
      </right>
      <top style="thin">
        <color theme="1" tint="0.499984740745262"/>
      </top>
      <bottom/>
      <diagonal/>
    </border>
    <border>
      <left/>
      <right style="medium">
        <color theme="1" tint="0.499984740745262"/>
      </right>
      <top/>
      <bottom style="thin">
        <color theme="1" tint="0.499984740745262"/>
      </bottom>
      <diagonal/>
    </border>
    <border>
      <left/>
      <right style="hair">
        <color auto="1"/>
      </right>
      <top style="thin">
        <color auto="1"/>
      </top>
      <bottom style="thin">
        <color indexed="64"/>
      </bottom>
      <diagonal/>
    </border>
    <border>
      <left style="hair">
        <color theme="0"/>
      </left>
      <right style="hair">
        <color theme="0"/>
      </right>
      <top style="hair">
        <color theme="0"/>
      </top>
      <bottom style="dotted">
        <color theme="0"/>
      </bottom>
      <diagonal/>
    </border>
    <border>
      <left/>
      <right style="medium">
        <color theme="1" tint="0.499984740745262"/>
      </right>
      <top style="hair">
        <color theme="0"/>
      </top>
      <bottom style="dotted">
        <color theme="0"/>
      </bottom>
      <diagonal/>
    </border>
    <border>
      <left style="hair">
        <color theme="0"/>
      </left>
      <right style="hair">
        <color theme="0"/>
      </right>
      <top style="dotted">
        <color theme="0"/>
      </top>
      <bottom style="medium">
        <color theme="1" tint="0.499984740745262"/>
      </bottom>
      <diagonal/>
    </border>
    <border>
      <left style="hair">
        <color theme="0"/>
      </left>
      <right style="medium">
        <color theme="1" tint="0.499984740745262"/>
      </right>
      <top style="dotted">
        <color theme="0"/>
      </top>
      <bottom style="medium">
        <color theme="1" tint="0.499984740745262"/>
      </bottom>
      <diagonal/>
    </border>
    <border>
      <left style="thin">
        <color theme="0"/>
      </left>
      <right/>
      <top/>
      <bottom style="thin">
        <color theme="0"/>
      </bottom>
      <diagonal/>
    </border>
    <border>
      <left style="thin">
        <color theme="0"/>
      </left>
      <right/>
      <top style="thin">
        <color theme="0"/>
      </top>
      <bottom style="thin">
        <color theme="0"/>
      </bottom>
      <diagonal/>
    </border>
    <border>
      <left/>
      <right style="thin">
        <color theme="0"/>
      </right>
      <top/>
      <bottom style="thin">
        <color theme="0"/>
      </bottom>
      <diagonal/>
    </border>
    <border>
      <left style="thin">
        <color theme="0"/>
      </left>
      <right style="thin">
        <color theme="0"/>
      </right>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diagonal/>
    </border>
    <border>
      <left/>
      <right style="medium">
        <color theme="9"/>
      </right>
      <top/>
      <bottom/>
      <diagonal/>
    </border>
    <border>
      <left style="hair">
        <color auto="1"/>
      </left>
      <right style="thin">
        <color indexed="64"/>
      </right>
      <top style="thin">
        <color auto="1"/>
      </top>
      <bottom style="thin">
        <color auto="1"/>
      </bottom>
      <diagonal/>
    </border>
    <border>
      <left style="hair">
        <color auto="1"/>
      </left>
      <right style="hair">
        <color auto="1"/>
      </right>
      <top style="thin">
        <color auto="1"/>
      </top>
      <bottom style="thin">
        <color auto="1"/>
      </bottom>
      <diagonal/>
    </border>
    <border>
      <left style="thin">
        <color indexed="22"/>
      </left>
      <right style="thin">
        <color indexed="22"/>
      </right>
      <top style="thin">
        <color indexed="22"/>
      </top>
      <bottom style="thin">
        <color indexed="22"/>
      </bottom>
      <diagonal/>
    </border>
  </borders>
  <cellStyleXfs count="8">
    <xf numFmtId="0" fontId="0" fillId="0" borderId="0"/>
    <xf numFmtId="44" fontId="1" fillId="0" borderId="0" applyFont="0" applyFill="0" applyBorder="0" applyAlignment="0" applyProtection="0"/>
    <xf numFmtId="9" fontId="1" fillId="0" borderId="0" applyFont="0" applyFill="0" applyBorder="0" applyAlignment="0" applyProtection="0"/>
    <xf numFmtId="0" fontId="21" fillId="0" borderId="0"/>
    <xf numFmtId="0" fontId="21" fillId="0" borderId="0"/>
    <xf numFmtId="44" fontId="1" fillId="0" borderId="0" applyFont="0" applyFill="0" applyBorder="0" applyAlignment="0" applyProtection="0"/>
    <xf numFmtId="44" fontId="1" fillId="0" borderId="0" applyFont="0" applyFill="0" applyBorder="0" applyAlignment="0" applyProtection="0"/>
    <xf numFmtId="0" fontId="42" fillId="0" borderId="0" applyNumberFormat="0" applyFill="0" applyBorder="0" applyAlignment="0" applyProtection="0"/>
  </cellStyleXfs>
  <cellXfs count="693">
    <xf numFmtId="0" fontId="0" fillId="0" borderId="0" xfId="0"/>
    <xf numFmtId="0" fontId="0" fillId="0" borderId="0" xfId="0" applyAlignment="1">
      <alignment vertical="top"/>
    </xf>
    <xf numFmtId="0" fontId="3" fillId="0" borderId="0" xfId="0" applyFont="1"/>
    <xf numFmtId="0" fontId="0" fillId="0" borderId="0" xfId="0" applyAlignment="1">
      <alignment vertical="center"/>
    </xf>
    <xf numFmtId="0" fontId="5" fillId="0" borderId="0" xfId="0" applyFont="1" applyAlignment="1">
      <alignment vertical="center"/>
    </xf>
    <xf numFmtId="0" fontId="2" fillId="8" borderId="26" xfId="0" applyFont="1" applyFill="1" applyBorder="1" applyAlignment="1">
      <alignment vertical="top" wrapText="1"/>
    </xf>
    <xf numFmtId="0" fontId="0" fillId="7" borderId="28" xfId="0" applyFill="1" applyBorder="1" applyAlignment="1">
      <alignment vertical="top" wrapText="1"/>
    </xf>
    <xf numFmtId="0" fontId="7" fillId="0" borderId="0" xfId="0" applyFont="1"/>
    <xf numFmtId="0" fontId="10" fillId="2" borderId="31" xfId="0" applyFont="1" applyFill="1" applyBorder="1"/>
    <xf numFmtId="0" fontId="10" fillId="2" borderId="34" xfId="0" applyFont="1" applyFill="1" applyBorder="1"/>
    <xf numFmtId="0" fontId="2" fillId="9" borderId="29" xfId="0" applyFont="1" applyFill="1" applyBorder="1"/>
    <xf numFmtId="0" fontId="2" fillId="9" borderId="32" xfId="0" applyFont="1" applyFill="1" applyBorder="1"/>
    <xf numFmtId="0" fontId="0" fillId="0" borderId="0" xfId="0" applyBorder="1"/>
    <xf numFmtId="0" fontId="0" fillId="0" borderId="0" xfId="0" applyAlignment="1">
      <alignment horizontal="center"/>
    </xf>
    <xf numFmtId="0" fontId="20" fillId="5" borderId="47" xfId="0" applyFont="1" applyFill="1" applyBorder="1" applyAlignment="1">
      <alignment horizontal="center" vertical="center"/>
    </xf>
    <xf numFmtId="0" fontId="0" fillId="0" borderId="0" xfId="0" applyFont="1"/>
    <xf numFmtId="0" fontId="22" fillId="0" borderId="48" xfId="3" applyFont="1" applyFill="1" applyBorder="1" applyAlignment="1">
      <alignment horizontal="center" wrapText="1"/>
    </xf>
    <xf numFmtId="0" fontId="4" fillId="0" borderId="0" xfId="0" applyFont="1"/>
    <xf numFmtId="0" fontId="0" fillId="0" borderId="4" xfId="0" applyBorder="1" applyAlignment="1">
      <alignment horizontal="center" vertical="center"/>
    </xf>
    <xf numFmtId="0" fontId="0" fillId="2" borderId="0" xfId="0" applyFill="1" applyAlignment="1">
      <alignment horizontal="center"/>
    </xf>
    <xf numFmtId="0" fontId="0" fillId="13" borderId="0" xfId="0" applyFill="1" applyAlignment="1">
      <alignment horizontal="center"/>
    </xf>
    <xf numFmtId="0" fontId="0" fillId="2" borderId="0" xfId="0" applyNumberFormat="1" applyFill="1" applyAlignment="1">
      <alignment horizontal="center"/>
    </xf>
    <xf numFmtId="0" fontId="0" fillId="13" borderId="0" xfId="0" applyNumberFormat="1" applyFill="1" applyAlignment="1">
      <alignment horizontal="center"/>
    </xf>
    <xf numFmtId="0" fontId="4" fillId="0" borderId="0" xfId="0" applyFont="1" applyAlignment="1">
      <alignment vertical="center"/>
    </xf>
    <xf numFmtId="164" fontId="20" fillId="5" borderId="47" xfId="0" applyNumberFormat="1" applyFont="1" applyFill="1" applyBorder="1" applyAlignment="1">
      <alignment horizontal="left" vertical="center"/>
    </xf>
    <xf numFmtId="164" fontId="22" fillId="0" borderId="58" xfId="3" applyNumberFormat="1" applyFont="1" applyFill="1" applyBorder="1" applyAlignment="1">
      <alignment horizontal="center" wrapText="1"/>
    </xf>
    <xf numFmtId="164" fontId="0" fillId="0" borderId="0" xfId="0" applyNumberFormat="1" applyFont="1"/>
    <xf numFmtId="0" fontId="2" fillId="9" borderId="61" xfId="0" applyFont="1" applyFill="1" applyBorder="1"/>
    <xf numFmtId="0" fontId="0" fillId="7" borderId="43" xfId="0" applyFill="1" applyBorder="1" applyAlignment="1">
      <alignment vertical="top"/>
    </xf>
    <xf numFmtId="0" fontId="10" fillId="2" borderId="64" xfId="0" applyFont="1" applyFill="1" applyBorder="1"/>
    <xf numFmtId="0" fontId="2" fillId="10" borderId="45" xfId="0" applyFont="1" applyFill="1" applyBorder="1"/>
    <xf numFmtId="0" fontId="0" fillId="0" borderId="46" xfId="0" applyBorder="1"/>
    <xf numFmtId="0" fontId="0" fillId="2" borderId="39" xfId="0" applyFont="1" applyFill="1" applyBorder="1" applyAlignment="1">
      <alignment horizontal="center"/>
    </xf>
    <xf numFmtId="0" fontId="0" fillId="2" borderId="40" xfId="0" applyFill="1" applyBorder="1"/>
    <xf numFmtId="0" fontId="0" fillId="2" borderId="44" xfId="0" applyFont="1" applyFill="1" applyBorder="1" applyAlignment="1">
      <alignment horizontal="center"/>
    </xf>
    <xf numFmtId="0" fontId="0" fillId="2" borderId="65" xfId="0" applyFill="1" applyBorder="1"/>
    <xf numFmtId="0" fontId="0" fillId="0" borderId="45" xfId="0" applyBorder="1"/>
    <xf numFmtId="0" fontId="0" fillId="2" borderId="39" xfId="0" applyFill="1" applyBorder="1" applyAlignment="1">
      <alignment horizontal="center"/>
    </xf>
    <xf numFmtId="0" fontId="0" fillId="2" borderId="44" xfId="0" applyFill="1" applyBorder="1" applyAlignment="1">
      <alignment horizontal="center"/>
    </xf>
    <xf numFmtId="0" fontId="7" fillId="7" borderId="28" xfId="0" applyFont="1" applyFill="1" applyBorder="1" applyAlignment="1">
      <alignment vertical="top"/>
    </xf>
    <xf numFmtId="0" fontId="7" fillId="7" borderId="28" xfId="0" applyFont="1" applyFill="1" applyBorder="1" applyAlignment="1">
      <alignment vertical="top" wrapText="1"/>
    </xf>
    <xf numFmtId="0" fontId="2" fillId="7" borderId="66" xfId="0" applyFont="1" applyFill="1" applyBorder="1" applyAlignment="1">
      <alignment vertical="top" wrapText="1"/>
    </xf>
    <xf numFmtId="0" fontId="2" fillId="7" borderId="67" xfId="0" applyFont="1" applyFill="1" applyBorder="1" applyAlignment="1">
      <alignment vertical="top" wrapText="1"/>
    </xf>
    <xf numFmtId="0" fontId="2" fillId="9" borderId="68" xfId="0" applyFont="1" applyFill="1" applyBorder="1"/>
    <xf numFmtId="0" fontId="10" fillId="2" borderId="69" xfId="0" applyFont="1" applyFill="1" applyBorder="1"/>
    <xf numFmtId="0" fontId="2" fillId="9" borderId="42" xfId="0" applyFont="1" applyFill="1" applyBorder="1"/>
    <xf numFmtId="0" fontId="10" fillId="2" borderId="70" xfId="0" applyFont="1" applyFill="1" applyBorder="1"/>
    <xf numFmtId="0" fontId="4" fillId="11" borderId="73" xfId="0" applyFont="1" applyFill="1" applyBorder="1" applyAlignment="1">
      <alignment horizontal="center" vertical="center" wrapText="1"/>
    </xf>
    <xf numFmtId="0" fontId="4" fillId="11" borderId="73" xfId="0" applyNumberFormat="1" applyFont="1" applyFill="1" applyBorder="1" applyAlignment="1">
      <alignment horizontal="center" vertical="center" wrapText="1"/>
    </xf>
    <xf numFmtId="0" fontId="4" fillId="0" borderId="0" xfId="0" applyFont="1" applyAlignment="1">
      <alignment horizontal="left" vertical="top" wrapText="1"/>
    </xf>
    <xf numFmtId="0" fontId="10" fillId="2" borderId="65" xfId="0" applyFont="1" applyFill="1" applyBorder="1"/>
    <xf numFmtId="0" fontId="29" fillId="0" borderId="76" xfId="0" applyFont="1" applyFill="1" applyBorder="1" applyAlignment="1">
      <alignment vertical="top"/>
    </xf>
    <xf numFmtId="0" fontId="30" fillId="0" borderId="76" xfId="0" applyFont="1" applyFill="1" applyBorder="1" applyAlignment="1">
      <alignment vertical="top" wrapText="1"/>
    </xf>
    <xf numFmtId="0" fontId="4" fillId="18" borderId="81" xfId="1" applyNumberFormat="1" applyFont="1" applyFill="1" applyBorder="1" applyAlignment="1">
      <alignment horizontal="center" vertical="center"/>
    </xf>
    <xf numFmtId="44" fontId="4" fillId="18" borderId="81" xfId="1" applyFont="1" applyFill="1" applyBorder="1" applyAlignment="1">
      <alignment horizontal="center" vertical="center"/>
    </xf>
    <xf numFmtId="0" fontId="32" fillId="0" borderId="0" xfId="0" applyFont="1" applyAlignment="1">
      <alignment vertical="center"/>
    </xf>
    <xf numFmtId="0" fontId="16" fillId="0" borderId="0" xfId="0" applyFont="1" applyAlignment="1"/>
    <xf numFmtId="0" fontId="0" fillId="0" borderId="0" xfId="0" applyAlignment="1">
      <alignment horizontal="center"/>
    </xf>
    <xf numFmtId="0" fontId="4" fillId="4" borderId="14" xfId="0" applyFont="1" applyFill="1" applyBorder="1" applyAlignment="1">
      <alignment horizontal="center"/>
    </xf>
    <xf numFmtId="0" fontId="4" fillId="0" borderId="1" xfId="1" applyNumberFormat="1" applyFont="1" applyFill="1" applyBorder="1" applyAlignment="1">
      <alignment horizontal="center" vertical="center"/>
    </xf>
    <xf numFmtId="165" fontId="4" fillId="0" borderId="1" xfId="1" applyNumberFormat="1" applyFont="1" applyFill="1" applyBorder="1" applyAlignment="1">
      <alignment horizontal="center" vertical="center" wrapText="1"/>
    </xf>
    <xf numFmtId="0" fontId="4" fillId="0" borderId="0" xfId="0" applyFont="1" applyAlignment="1">
      <alignment horizontal="center" vertical="top" wrapText="1"/>
    </xf>
    <xf numFmtId="0" fontId="4" fillId="18" borderId="81" xfId="0" applyFont="1" applyFill="1" applyBorder="1" applyAlignment="1">
      <alignment horizontal="center" vertical="center"/>
    </xf>
    <xf numFmtId="0" fontId="4" fillId="0" borderId="0" xfId="0" applyFont="1" applyAlignment="1">
      <alignment horizontal="center"/>
    </xf>
    <xf numFmtId="0" fontId="0" fillId="0" borderId="0" xfId="0" applyFont="1" applyAlignment="1">
      <alignment vertical="center"/>
    </xf>
    <xf numFmtId="0" fontId="0" fillId="4" borderId="13" xfId="0" applyFont="1" applyFill="1" applyBorder="1" applyAlignment="1">
      <alignment horizontal="center"/>
    </xf>
    <xf numFmtId="0" fontId="0" fillId="4" borderId="14" xfId="0" applyFont="1" applyFill="1" applyBorder="1" applyAlignment="1">
      <alignment horizontal="center"/>
    </xf>
    <xf numFmtId="0" fontId="0" fillId="0" borderId="0" xfId="0" applyFont="1" applyAlignment="1">
      <alignment wrapText="1"/>
    </xf>
    <xf numFmtId="0" fontId="13" fillId="4" borderId="11" xfId="0" applyFont="1" applyFill="1" applyBorder="1" applyAlignment="1">
      <alignment horizontal="center"/>
    </xf>
    <xf numFmtId="0" fontId="24" fillId="0" borderId="0" xfId="0" applyFont="1"/>
    <xf numFmtId="0" fontId="0" fillId="4" borderId="77" xfId="0" applyFont="1" applyFill="1" applyBorder="1" applyAlignment="1">
      <alignment horizontal="center" vertical="top"/>
    </xf>
    <xf numFmtId="0" fontId="3" fillId="4" borderId="11" xfId="0" applyFont="1" applyFill="1" applyBorder="1"/>
    <xf numFmtId="0" fontId="0" fillId="4" borderId="13" xfId="0" applyFont="1" applyFill="1" applyBorder="1"/>
    <xf numFmtId="0" fontId="0" fillId="4" borderId="14" xfId="0" applyFont="1" applyFill="1" applyBorder="1"/>
    <xf numFmtId="0" fontId="0" fillId="4" borderId="14" xfId="0" applyFont="1" applyFill="1" applyBorder="1" applyAlignment="1">
      <alignment vertical="center"/>
    </xf>
    <xf numFmtId="0" fontId="3" fillId="4" borderId="77" xfId="0" applyFont="1" applyFill="1" applyBorder="1"/>
    <xf numFmtId="0" fontId="17" fillId="0" borderId="0" xfId="0" applyFont="1" applyAlignment="1">
      <alignment vertical="center"/>
    </xf>
    <xf numFmtId="0" fontId="0" fillId="0" borderId="0" xfId="0" applyFont="1" applyAlignment="1">
      <alignment horizontal="center" vertical="top" wrapText="1"/>
    </xf>
    <xf numFmtId="0" fontId="32" fillId="4" borderId="13" xfId="0" applyFont="1" applyFill="1" applyBorder="1" applyAlignment="1">
      <alignment horizontal="center" vertical="center"/>
    </xf>
    <xf numFmtId="0" fontId="31" fillId="4" borderId="13" xfId="0" applyFont="1" applyFill="1" applyBorder="1" applyAlignment="1">
      <alignment horizontal="center" vertical="center"/>
    </xf>
    <xf numFmtId="0" fontId="3" fillId="4" borderId="79" xfId="0" applyFont="1" applyFill="1" applyBorder="1" applyAlignment="1">
      <alignment horizontal="center" wrapText="1"/>
    </xf>
    <xf numFmtId="0" fontId="0" fillId="2" borderId="80" xfId="1" applyNumberFormat="1" applyFont="1" applyFill="1" applyBorder="1" applyAlignment="1">
      <alignment horizontal="center" vertical="center"/>
    </xf>
    <xf numFmtId="0" fontId="4" fillId="15" borderId="77" xfId="0" applyFont="1" applyFill="1" applyBorder="1" applyAlignment="1">
      <alignment horizontal="center" vertical="center" wrapText="1"/>
    </xf>
    <xf numFmtId="0" fontId="4" fillId="0" borderId="0" xfId="0" applyFont="1" applyAlignment="1">
      <alignment vertical="center" wrapText="1"/>
    </xf>
    <xf numFmtId="0" fontId="4" fillId="0" borderId="0" xfId="0" applyFont="1" applyAlignment="1">
      <alignment wrapText="1"/>
    </xf>
    <xf numFmtId="0" fontId="4" fillId="15" borderId="88" xfId="0" applyFont="1" applyFill="1" applyBorder="1" applyAlignment="1">
      <alignment horizontal="center" vertical="top" wrapText="1"/>
    </xf>
    <xf numFmtId="0" fontId="4" fillId="15" borderId="22" xfId="0" applyFont="1" applyFill="1" applyBorder="1" applyAlignment="1">
      <alignment horizontal="center" vertical="top" wrapText="1"/>
    </xf>
    <xf numFmtId="0" fontId="0" fillId="0" borderId="0" xfId="0" applyFont="1" applyAlignment="1">
      <alignment vertical="center" wrapText="1"/>
    </xf>
    <xf numFmtId="0" fontId="0" fillId="0" borderId="0" xfId="0" applyFont="1" applyAlignment="1">
      <alignment horizontal="center" vertical="center"/>
    </xf>
    <xf numFmtId="0" fontId="13" fillId="4" borderId="11" xfId="0" applyFont="1" applyFill="1" applyBorder="1" applyAlignment="1">
      <alignment horizontal="center" vertical="center"/>
    </xf>
    <xf numFmtId="0" fontId="13" fillId="4" borderId="8" xfId="0" applyFont="1" applyFill="1" applyBorder="1" applyAlignment="1">
      <alignment vertical="center"/>
    </xf>
    <xf numFmtId="0" fontId="13" fillId="4" borderId="9" xfId="0" applyFont="1" applyFill="1" applyBorder="1" applyAlignment="1">
      <alignment vertical="center"/>
    </xf>
    <xf numFmtId="0" fontId="24" fillId="4" borderId="9" xfId="0" applyFont="1" applyFill="1" applyBorder="1" applyAlignment="1">
      <alignment horizontal="center" vertical="center"/>
    </xf>
    <xf numFmtId="0" fontId="24" fillId="4" borderId="10" xfId="0" applyFont="1" applyFill="1" applyBorder="1" applyAlignment="1">
      <alignment horizontal="center" vertical="center"/>
    </xf>
    <xf numFmtId="0" fontId="24" fillId="0" borderId="0" xfId="0" applyFont="1" applyAlignment="1">
      <alignment vertical="center"/>
    </xf>
    <xf numFmtId="0" fontId="13" fillId="4" borderId="13" xfId="0" applyFont="1" applyFill="1" applyBorder="1" applyAlignment="1">
      <alignment horizontal="center"/>
    </xf>
    <xf numFmtId="0" fontId="0" fillId="4" borderId="13" xfId="0" applyFont="1" applyFill="1" applyBorder="1" applyAlignment="1">
      <alignment horizontal="left" vertical="top"/>
    </xf>
    <xf numFmtId="0" fontId="0" fillId="4" borderId="13" xfId="0" applyFont="1" applyFill="1" applyBorder="1" applyAlignment="1">
      <alignment horizontal="left" vertical="top" wrapText="1"/>
    </xf>
    <xf numFmtId="0" fontId="0" fillId="4" borderId="14" xfId="0" applyFont="1" applyFill="1" applyBorder="1" applyAlignment="1">
      <alignment horizontal="left" vertical="top"/>
    </xf>
    <xf numFmtId="0" fontId="14" fillId="0" borderId="0" xfId="0" applyFont="1" applyBorder="1" applyAlignment="1"/>
    <xf numFmtId="0" fontId="24" fillId="15" borderId="29" xfId="0" applyFont="1" applyFill="1" applyBorder="1" applyAlignment="1">
      <alignment horizontal="center" vertical="top" wrapText="1"/>
    </xf>
    <xf numFmtId="0" fontId="24" fillId="15" borderId="32" xfId="0" applyFont="1" applyFill="1" applyBorder="1" applyAlignment="1">
      <alignment horizontal="center" vertical="top" wrapText="1"/>
    </xf>
    <xf numFmtId="0" fontId="4" fillId="15" borderId="59" xfId="0" applyFont="1" applyFill="1" applyBorder="1" applyAlignment="1">
      <alignment vertical="center" wrapText="1"/>
    </xf>
    <xf numFmtId="0" fontId="4" fillId="15" borderId="3" xfId="0" applyFont="1" applyFill="1" applyBorder="1" applyAlignment="1">
      <alignment vertical="center" wrapText="1"/>
    </xf>
    <xf numFmtId="44" fontId="4" fillId="2" borderId="77" xfId="1" applyFont="1" applyFill="1" applyBorder="1" applyAlignment="1">
      <alignment vertical="center" wrapText="1"/>
    </xf>
    <xf numFmtId="0" fontId="4" fillId="15" borderId="77" xfId="0" applyFont="1" applyFill="1" applyBorder="1" applyAlignment="1">
      <alignment vertical="center" wrapText="1"/>
    </xf>
    <xf numFmtId="0" fontId="3" fillId="4" borderId="11" xfId="0" applyFont="1" applyFill="1" applyBorder="1" applyAlignment="1">
      <alignment vertical="center"/>
    </xf>
    <xf numFmtId="0" fontId="0" fillId="4" borderId="12" xfId="0" applyFont="1" applyFill="1" applyBorder="1" applyAlignment="1">
      <alignment vertical="center"/>
    </xf>
    <xf numFmtId="0" fontId="5" fillId="0" borderId="105" xfId="0" applyFont="1" applyBorder="1" applyAlignment="1">
      <alignment vertical="center"/>
    </xf>
    <xf numFmtId="0" fontId="0" fillId="0" borderId="105" xfId="0" applyBorder="1" applyAlignment="1">
      <alignment vertical="center"/>
    </xf>
    <xf numFmtId="0" fontId="3" fillId="0" borderId="105" xfId="0" applyFont="1" applyBorder="1"/>
    <xf numFmtId="44" fontId="4" fillId="11" borderId="106" xfId="1" applyFont="1" applyFill="1" applyBorder="1" applyAlignment="1">
      <alignment horizontal="center" vertical="center" wrapText="1"/>
    </xf>
    <xf numFmtId="44" fontId="4" fillId="11" borderId="107" xfId="1" applyFont="1" applyFill="1" applyBorder="1" applyAlignment="1">
      <alignment horizontal="center" vertical="center" wrapText="1"/>
    </xf>
    <xf numFmtId="0" fontId="36" fillId="15" borderId="77" xfId="0" applyNumberFormat="1" applyFont="1" applyFill="1" applyBorder="1" applyAlignment="1">
      <alignment horizontal="center" vertical="center" wrapText="1"/>
    </xf>
    <xf numFmtId="0" fontId="0" fillId="0" borderId="0" xfId="0" applyAlignment="1">
      <alignment horizontal="center"/>
    </xf>
    <xf numFmtId="0" fontId="3" fillId="18" borderId="2" xfId="0" applyFont="1" applyFill="1" applyBorder="1" applyAlignment="1">
      <alignment horizontal="left" vertical="center"/>
    </xf>
    <xf numFmtId="0" fontId="0" fillId="18" borderId="2" xfId="0" applyFont="1" applyFill="1" applyBorder="1" applyAlignment="1">
      <alignment horizontal="left" vertical="center"/>
    </xf>
    <xf numFmtId="0" fontId="0" fillId="4" borderId="84" xfId="0" applyFill="1" applyBorder="1"/>
    <xf numFmtId="0" fontId="0" fillId="4" borderId="13" xfId="0" applyFill="1" applyBorder="1"/>
    <xf numFmtId="0" fontId="0" fillId="4" borderId="77" xfId="0" applyFont="1" applyFill="1" applyBorder="1" applyAlignment="1">
      <alignment vertical="center"/>
    </xf>
    <xf numFmtId="0" fontId="4" fillId="0" borderId="30" xfId="0" applyFont="1" applyFill="1" applyBorder="1" applyAlignment="1">
      <alignment horizontal="center" vertical="center" wrapText="1"/>
    </xf>
    <xf numFmtId="0" fontId="37" fillId="19" borderId="0" xfId="0" applyFont="1" applyFill="1" applyAlignment="1">
      <alignment horizontal="center" vertical="center"/>
    </xf>
    <xf numFmtId="0" fontId="0" fillId="0" borderId="0" xfId="0" applyAlignment="1">
      <alignment horizontal="center"/>
    </xf>
    <xf numFmtId="0" fontId="0" fillId="0" borderId="0" xfId="0" applyFill="1" applyBorder="1" applyAlignment="1"/>
    <xf numFmtId="0" fontId="18" fillId="0" borderId="0" xfId="0" applyFont="1" applyBorder="1" applyAlignment="1"/>
    <xf numFmtId="0" fontId="8" fillId="0" borderId="0" xfId="0" applyFont="1" applyBorder="1" applyAlignment="1"/>
    <xf numFmtId="0" fontId="0" fillId="0" borderId="0" xfId="0" applyBorder="1" applyAlignment="1"/>
    <xf numFmtId="0" fontId="0" fillId="4" borderId="13" xfId="0" applyFont="1" applyFill="1" applyBorder="1" applyAlignment="1">
      <alignment horizontal="center"/>
    </xf>
    <xf numFmtId="0" fontId="0" fillId="0" borderId="0" xfId="0" applyAlignment="1">
      <alignment horizontal="center"/>
    </xf>
    <xf numFmtId="0" fontId="40" fillId="0" borderId="0" xfId="0" applyFont="1"/>
    <xf numFmtId="0" fontId="4" fillId="0" borderId="26" xfId="0" applyNumberFormat="1" applyFont="1" applyFill="1" applyBorder="1" applyAlignment="1">
      <alignment vertical="center" wrapText="1"/>
    </xf>
    <xf numFmtId="0" fontId="4" fillId="0" borderId="27" xfId="0" applyNumberFormat="1" applyFont="1" applyFill="1" applyBorder="1" applyAlignment="1">
      <alignment vertical="center" wrapText="1"/>
    </xf>
    <xf numFmtId="0" fontId="4" fillId="0" borderId="27" xfId="0" applyFont="1" applyFill="1" applyBorder="1" applyAlignment="1">
      <alignment horizontal="center" vertical="center" wrapText="1"/>
    </xf>
    <xf numFmtId="0" fontId="4" fillId="0" borderId="29" xfId="0" applyNumberFormat="1" applyFont="1" applyFill="1" applyBorder="1" applyAlignment="1">
      <alignment vertical="center" wrapText="1"/>
    </xf>
    <xf numFmtId="0" fontId="4" fillId="0" borderId="30" xfId="0" applyNumberFormat="1" applyFont="1" applyFill="1" applyBorder="1" applyAlignment="1">
      <alignment vertical="center" wrapText="1"/>
    </xf>
    <xf numFmtId="0" fontId="4" fillId="0" borderId="32" xfId="0" applyNumberFormat="1" applyFont="1" applyFill="1" applyBorder="1" applyAlignment="1">
      <alignment vertical="center" wrapText="1"/>
    </xf>
    <xf numFmtId="0" fontId="4" fillId="0" borderId="33" xfId="0" applyFont="1" applyFill="1" applyBorder="1" applyAlignment="1">
      <alignment horizontal="center" vertical="center" wrapText="1"/>
    </xf>
    <xf numFmtId="0" fontId="3" fillId="15" borderId="31" xfId="0" applyFont="1" applyFill="1" applyBorder="1" applyAlignment="1">
      <alignment vertical="top" wrapText="1"/>
    </xf>
    <xf numFmtId="0" fontId="3" fillId="15" borderId="34" xfId="0" applyFont="1" applyFill="1" applyBorder="1" applyAlignment="1">
      <alignment vertical="top" wrapText="1"/>
    </xf>
    <xf numFmtId="0" fontId="2" fillId="10" borderId="32" xfId="0" applyFont="1" applyFill="1" applyBorder="1" applyAlignment="1">
      <alignment horizontal="center" vertical="top" wrapText="1"/>
    </xf>
    <xf numFmtId="0" fontId="2" fillId="10" borderId="33" xfId="0" applyFont="1" applyFill="1" applyBorder="1" applyAlignment="1">
      <alignment horizontal="center" vertical="top" wrapText="1"/>
    </xf>
    <xf numFmtId="0" fontId="2" fillId="10" borderId="34" xfId="0" applyFont="1" applyFill="1" applyBorder="1" applyAlignment="1">
      <alignment horizontal="center" vertical="top"/>
    </xf>
    <xf numFmtId="1" fontId="12" fillId="0" borderId="27" xfId="0" applyNumberFormat="1" applyFont="1" applyFill="1" applyBorder="1" applyAlignment="1">
      <alignment horizontal="center" vertical="center" wrapText="1"/>
    </xf>
    <xf numFmtId="1" fontId="12" fillId="0" borderId="30" xfId="0" applyNumberFormat="1" applyFont="1" applyFill="1" applyBorder="1" applyAlignment="1">
      <alignment horizontal="center" vertical="center" wrapText="1"/>
    </xf>
    <xf numFmtId="1" fontId="12" fillId="0" borderId="33" xfId="0" applyNumberFormat="1" applyFont="1" applyFill="1" applyBorder="1" applyAlignment="1">
      <alignment horizontal="center" vertical="center" wrapText="1"/>
    </xf>
    <xf numFmtId="0" fontId="3" fillId="0" borderId="51" xfId="0" applyFont="1" applyFill="1" applyBorder="1" applyAlignment="1">
      <alignment vertical="center"/>
    </xf>
    <xf numFmtId="0" fontId="3" fillId="4" borderId="13" xfId="0" applyFont="1" applyFill="1" applyBorder="1" applyAlignment="1"/>
    <xf numFmtId="0" fontId="0" fillId="0" borderId="0" xfId="0" applyAlignment="1">
      <alignment horizontal="left" vertical="center"/>
    </xf>
    <xf numFmtId="0" fontId="0" fillId="4" borderId="116" xfId="0" applyFill="1" applyBorder="1"/>
    <xf numFmtId="0" fontId="8" fillId="0" borderId="124" xfId="0" applyFont="1" applyBorder="1" applyAlignment="1">
      <alignment horizontal="center"/>
    </xf>
    <xf numFmtId="44" fontId="0" fillId="2" borderId="127" xfId="1" applyFont="1" applyFill="1" applyBorder="1" applyAlignment="1">
      <alignment horizontal="center" vertical="center"/>
    </xf>
    <xf numFmtId="0" fontId="0" fillId="2" borderId="4" xfId="0" applyFont="1" applyFill="1" applyBorder="1" applyAlignment="1"/>
    <xf numFmtId="0" fontId="0" fillId="0" borderId="2" xfId="0" applyFont="1" applyFill="1" applyBorder="1" applyAlignment="1"/>
    <xf numFmtId="0" fontId="8" fillId="0" borderId="124" xfId="0" applyFont="1" applyBorder="1" applyAlignment="1"/>
    <xf numFmtId="0" fontId="0" fillId="0" borderId="4" xfId="0" applyFont="1" applyFill="1" applyBorder="1" applyAlignment="1">
      <alignment horizontal="center"/>
    </xf>
    <xf numFmtId="14" fontId="0" fillId="2" borderId="4" xfId="0" applyNumberFormat="1" applyFont="1" applyFill="1" applyBorder="1" applyAlignment="1"/>
    <xf numFmtId="0" fontId="32" fillId="0" borderId="131" xfId="0" applyFont="1" applyBorder="1" applyAlignment="1">
      <alignment vertical="center"/>
    </xf>
    <xf numFmtId="0" fontId="0" fillId="2" borderId="133" xfId="0" applyFont="1" applyFill="1" applyBorder="1" applyAlignment="1">
      <alignment vertical="center"/>
    </xf>
    <xf numFmtId="0" fontId="0" fillId="0" borderId="83" xfId="1" applyNumberFormat="1" applyFont="1" applyFill="1" applyBorder="1" applyAlignment="1">
      <alignment horizontal="center" vertical="center" wrapText="1"/>
    </xf>
    <xf numFmtId="44" fontId="4" fillId="0" borderId="77" xfId="1" applyFont="1" applyFill="1" applyBorder="1" applyAlignment="1">
      <alignment vertical="center" wrapText="1"/>
    </xf>
    <xf numFmtId="166" fontId="4" fillId="0" borderId="77" xfId="2" applyNumberFormat="1" applyFont="1" applyFill="1" applyBorder="1" applyAlignment="1">
      <alignment horizontal="center" vertical="center" wrapText="1"/>
    </xf>
    <xf numFmtId="44" fontId="4" fillId="0" borderId="78" xfId="1" applyFont="1" applyFill="1" applyBorder="1" applyAlignment="1">
      <alignment vertical="center" wrapText="1"/>
    </xf>
    <xf numFmtId="44" fontId="4" fillId="0" borderId="83" xfId="1" applyFont="1" applyFill="1" applyBorder="1" applyAlignment="1">
      <alignment vertical="center" wrapText="1"/>
    </xf>
    <xf numFmtId="0" fontId="15" fillId="15" borderId="82" xfId="0" applyFont="1" applyFill="1" applyBorder="1" applyAlignment="1">
      <alignment horizontal="center" vertical="center" wrapText="1"/>
    </xf>
    <xf numFmtId="0" fontId="4" fillId="15" borderId="21" xfId="0" applyFont="1" applyFill="1" applyBorder="1" applyAlignment="1">
      <alignment horizontal="center" vertical="center" wrapText="1"/>
    </xf>
    <xf numFmtId="0" fontId="15" fillId="15" borderId="128" xfId="0" applyFont="1" applyFill="1" applyBorder="1" applyAlignment="1">
      <alignment horizontal="center" vertical="center" wrapText="1"/>
    </xf>
    <xf numFmtId="0" fontId="2" fillId="10" borderId="0" xfId="0" applyFont="1" applyFill="1" applyBorder="1" applyAlignment="1">
      <alignment horizontal="center" vertical="top" wrapText="1"/>
    </xf>
    <xf numFmtId="0" fontId="2" fillId="10" borderId="90" xfId="0" applyFont="1" applyFill="1" applyBorder="1" applyAlignment="1">
      <alignment horizontal="center" vertical="top" wrapText="1"/>
    </xf>
    <xf numFmtId="0" fontId="7" fillId="0" borderId="102" xfId="0" applyNumberFormat="1" applyFont="1" applyFill="1" applyBorder="1" applyAlignment="1">
      <alignment horizontal="center" vertical="top" wrapText="1"/>
    </xf>
    <xf numFmtId="0" fontId="7" fillId="0" borderId="74" xfId="0" applyFont="1" applyFill="1" applyBorder="1" applyAlignment="1">
      <alignment horizontal="center" vertical="top" wrapText="1"/>
    </xf>
    <xf numFmtId="14" fontId="28" fillId="22" borderId="27" xfId="0" applyNumberFormat="1" applyFont="1" applyFill="1" applyBorder="1" applyAlignment="1">
      <alignment vertical="center" wrapText="1"/>
    </xf>
    <xf numFmtId="44" fontId="28" fillId="22" borderId="27" xfId="1" applyFont="1" applyFill="1" applyBorder="1" applyAlignment="1">
      <alignment vertical="center" wrapText="1"/>
    </xf>
    <xf numFmtId="14" fontId="28" fillId="21" borderId="30" xfId="0" applyNumberFormat="1" applyFont="1" applyFill="1" applyBorder="1" applyAlignment="1">
      <alignment vertical="center" wrapText="1"/>
    </xf>
    <xf numFmtId="44" fontId="28" fillId="21" borderId="30" xfId="1" applyFont="1" applyFill="1" applyBorder="1" applyAlignment="1">
      <alignment vertical="center" wrapText="1"/>
    </xf>
    <xf numFmtId="14" fontId="28" fillId="22" borderId="30" xfId="0" applyNumberFormat="1" applyFont="1" applyFill="1" applyBorder="1" applyAlignment="1">
      <alignment vertical="center" wrapText="1"/>
    </xf>
    <xf numFmtId="44" fontId="28" fillId="22" borderId="30" xfId="1" applyFont="1" applyFill="1" applyBorder="1" applyAlignment="1">
      <alignment vertical="center" wrapText="1"/>
    </xf>
    <xf numFmtId="14" fontId="28" fillId="21" borderId="33" xfId="0" applyNumberFormat="1" applyFont="1" applyFill="1" applyBorder="1" applyAlignment="1">
      <alignment vertical="center" wrapText="1"/>
    </xf>
    <xf numFmtId="44" fontId="28" fillId="21" borderId="33" xfId="1" applyFont="1" applyFill="1" applyBorder="1" applyAlignment="1">
      <alignment vertical="center" wrapText="1"/>
    </xf>
    <xf numFmtId="14" fontId="28" fillId="23" borderId="27" xfId="1" applyNumberFormat="1" applyFont="1" applyFill="1" applyBorder="1" applyAlignment="1">
      <alignment vertical="center" wrapText="1"/>
    </xf>
    <xf numFmtId="44" fontId="28" fillId="23" borderId="27" xfId="1" applyFont="1" applyFill="1" applyBorder="1" applyAlignment="1">
      <alignment vertical="center" wrapText="1"/>
    </xf>
    <xf numFmtId="14" fontId="28" fillId="13" borderId="30" xfId="1" applyNumberFormat="1" applyFont="1" applyFill="1" applyBorder="1" applyAlignment="1">
      <alignment vertical="center" wrapText="1"/>
    </xf>
    <xf numFmtId="44" fontId="28" fillId="13" borderId="30" xfId="1" applyFont="1" applyFill="1" applyBorder="1" applyAlignment="1">
      <alignment vertical="center" wrapText="1"/>
    </xf>
    <xf numFmtId="14" fontId="28" fillId="23" borderId="30" xfId="1" applyNumberFormat="1" applyFont="1" applyFill="1" applyBorder="1" applyAlignment="1">
      <alignment vertical="center" wrapText="1"/>
    </xf>
    <xf numFmtId="44" fontId="28" fillId="23" borderId="30" xfId="1" applyFont="1" applyFill="1" applyBorder="1" applyAlignment="1">
      <alignment vertical="center" wrapText="1"/>
    </xf>
    <xf numFmtId="14" fontId="28" fillId="13" borderId="33" xfId="1" applyNumberFormat="1" applyFont="1" applyFill="1" applyBorder="1" applyAlignment="1">
      <alignment vertical="center" wrapText="1"/>
    </xf>
    <xf numFmtId="44" fontId="28" fillId="13" borderId="33" xfId="1" applyFont="1" applyFill="1" applyBorder="1" applyAlignment="1">
      <alignment vertical="center" wrapText="1"/>
    </xf>
    <xf numFmtId="0" fontId="0" fillId="2" borderId="18" xfId="1" applyNumberFormat="1" applyFont="1" applyFill="1" applyBorder="1" applyAlignment="1">
      <alignment horizontal="left" vertical="top" indent="3"/>
    </xf>
    <xf numFmtId="0" fontId="44" fillId="17" borderId="121" xfId="0" applyFont="1" applyFill="1" applyBorder="1" applyAlignment="1">
      <alignment vertical="top" wrapText="1"/>
    </xf>
    <xf numFmtId="44" fontId="44" fillId="17" borderId="121" xfId="0" applyNumberFormat="1" applyFont="1" applyFill="1" applyBorder="1" applyAlignment="1">
      <alignment vertical="top" wrapText="1"/>
    </xf>
    <xf numFmtId="0" fontId="44" fillId="17" borderId="91" xfId="0" applyFont="1" applyFill="1" applyBorder="1" applyAlignment="1">
      <alignment vertical="top" wrapText="1"/>
    </xf>
    <xf numFmtId="44" fontId="44" fillId="17" borderId="91" xfId="0" applyNumberFormat="1" applyFont="1" applyFill="1" applyBorder="1" applyAlignment="1">
      <alignment vertical="top" wrapText="1"/>
    </xf>
    <xf numFmtId="0" fontId="44" fillId="3" borderId="104" xfId="0" applyNumberFormat="1" applyFont="1" applyFill="1" applyBorder="1" applyAlignment="1">
      <alignment horizontal="center" vertical="center" wrapText="1"/>
    </xf>
    <xf numFmtId="0" fontId="0" fillId="18" borderId="143" xfId="0" applyFont="1" applyFill="1" applyBorder="1" applyAlignment="1">
      <alignment vertical="center"/>
    </xf>
    <xf numFmtId="0" fontId="3" fillId="4" borderId="145" xfId="0" applyFont="1" applyFill="1" applyBorder="1" applyAlignment="1"/>
    <xf numFmtId="0" fontId="3" fillId="4" borderId="116" xfId="0" applyFont="1" applyFill="1" applyBorder="1" applyAlignment="1"/>
    <xf numFmtId="44" fontId="2" fillId="3" borderId="103" xfId="0" applyNumberFormat="1" applyFont="1" applyFill="1" applyBorder="1" applyAlignment="1">
      <alignment vertical="center" wrapText="1"/>
    </xf>
    <xf numFmtId="44" fontId="45" fillId="0" borderId="0" xfId="0" applyNumberFormat="1" applyFont="1" applyAlignment="1">
      <alignment horizontal="left" vertical="center"/>
    </xf>
    <xf numFmtId="0" fontId="2" fillId="16" borderId="73" xfId="0" applyFont="1" applyFill="1" applyBorder="1" applyAlignment="1">
      <alignment horizontal="center" vertical="top" wrapText="1"/>
    </xf>
    <xf numFmtId="0" fontId="2" fillId="16" borderId="63" xfId="0" applyFont="1" applyFill="1" applyBorder="1" applyAlignment="1">
      <alignment horizontal="center" vertical="top" wrapText="1"/>
    </xf>
    <xf numFmtId="0" fontId="2" fillId="16" borderId="63" xfId="0" applyFont="1" applyFill="1" applyBorder="1" applyAlignment="1">
      <alignment horizontal="left" vertical="top" wrapText="1"/>
    </xf>
    <xf numFmtId="44" fontId="0" fillId="0" borderId="0" xfId="0" applyNumberFormat="1"/>
    <xf numFmtId="0" fontId="3" fillId="19" borderId="0" xfId="0" applyFont="1" applyFill="1"/>
    <xf numFmtId="0" fontId="19" fillId="6" borderId="71" xfId="0" applyFont="1" applyFill="1" applyBorder="1" applyAlignment="1">
      <alignment horizontal="center" vertical="center" wrapText="1"/>
    </xf>
    <xf numFmtId="164" fontId="22" fillId="0" borderId="148" xfId="3" applyNumberFormat="1" applyFont="1" applyFill="1" applyBorder="1" applyAlignment="1">
      <alignment horizontal="center" wrapText="1"/>
    </xf>
    <xf numFmtId="0" fontId="0" fillId="2" borderId="97" xfId="1" applyNumberFormat="1" applyFont="1" applyFill="1" applyBorder="1" applyAlignment="1">
      <alignment horizontal="left" vertical="top" wrapText="1" indent="3"/>
    </xf>
    <xf numFmtId="164" fontId="22" fillId="0" borderId="150" xfId="3" applyNumberFormat="1" applyFont="1" applyFill="1" applyBorder="1" applyAlignment="1">
      <alignment horizontal="center" wrapText="1"/>
    </xf>
    <xf numFmtId="0" fontId="0" fillId="0" borderId="4" xfId="0" applyBorder="1" applyAlignment="1">
      <alignment horizontal="center" vertical="center" wrapText="1"/>
    </xf>
    <xf numFmtId="0" fontId="0" fillId="0" borderId="4" xfId="0" applyBorder="1" applyAlignment="1">
      <alignment horizontal="left" vertical="center"/>
    </xf>
    <xf numFmtId="0" fontId="0" fillId="2" borderId="0" xfId="0" applyFill="1" applyAlignment="1">
      <alignment horizontal="left"/>
    </xf>
    <xf numFmtId="0" fontId="0" fillId="2" borderId="0" xfId="0" applyNumberFormat="1" applyFill="1" applyAlignment="1">
      <alignment horizontal="left"/>
    </xf>
    <xf numFmtId="0" fontId="0" fillId="13" borderId="0" xfId="0" applyFill="1" applyAlignment="1">
      <alignment horizontal="left"/>
    </xf>
    <xf numFmtId="0" fontId="0" fillId="13" borderId="0" xfId="0" applyNumberFormat="1" applyFill="1" applyAlignment="1">
      <alignment horizontal="left"/>
    </xf>
    <xf numFmtId="0" fontId="0" fillId="0" borderId="0" xfId="0" applyAlignment="1">
      <alignment horizontal="left"/>
    </xf>
    <xf numFmtId="44" fontId="0" fillId="0" borderId="0" xfId="1" applyFont="1"/>
    <xf numFmtId="0" fontId="0" fillId="0" borderId="0" xfId="1" applyNumberFormat="1" applyFont="1" applyFill="1" applyBorder="1" applyAlignment="1">
      <alignment horizontal="center" vertical="top" wrapText="1"/>
    </xf>
    <xf numFmtId="44" fontId="0" fillId="0" borderId="0" xfId="1" applyFont="1" applyFill="1" applyBorder="1" applyAlignment="1">
      <alignment horizontal="center" vertical="top" wrapText="1"/>
    </xf>
    <xf numFmtId="0" fontId="0" fillId="0" borderId="0" xfId="0" applyFill="1" applyAlignment="1">
      <alignment horizontal="center"/>
    </xf>
    <xf numFmtId="0" fontId="0" fillId="0" borderId="0" xfId="0" applyNumberFormat="1" applyFill="1" applyAlignment="1">
      <alignment horizontal="center"/>
    </xf>
    <xf numFmtId="0" fontId="0" fillId="0" borderId="156" xfId="1" applyNumberFormat="1" applyFont="1" applyFill="1" applyBorder="1" applyAlignment="1">
      <alignment horizontal="center" vertical="top" wrapText="1"/>
    </xf>
    <xf numFmtId="0" fontId="0" fillId="0" borderId="153" xfId="1" applyNumberFormat="1" applyFont="1" applyFill="1" applyBorder="1" applyAlignment="1">
      <alignment horizontal="center"/>
    </xf>
    <xf numFmtId="44" fontId="0" fillId="0" borderId="0" xfId="1" applyFont="1" applyFill="1" applyAlignment="1">
      <alignment horizontal="center" vertical="top" wrapText="1"/>
    </xf>
    <xf numFmtId="164" fontId="22" fillId="0" borderId="149" xfId="3" applyNumberFormat="1" applyFont="1" applyFill="1" applyBorder="1" applyAlignment="1">
      <alignment horizontal="center" wrapText="1"/>
    </xf>
    <xf numFmtId="0" fontId="23" fillId="0" borderId="149" xfId="4" applyNumberFormat="1" applyFont="1" applyFill="1" applyBorder="1" applyAlignment="1">
      <alignment horizontal="center"/>
    </xf>
    <xf numFmtId="0" fontId="47" fillId="0" borderId="0" xfId="0" applyFont="1" applyFill="1" applyBorder="1" applyAlignment="1">
      <alignment vertical="top" wrapText="1"/>
    </xf>
    <xf numFmtId="0" fontId="47" fillId="0" borderId="49" xfId="0" applyNumberFormat="1" applyFont="1" applyFill="1" applyBorder="1" applyAlignment="1">
      <alignment vertical="top" wrapText="1"/>
    </xf>
    <xf numFmtId="0" fontId="0" fillId="15" borderId="30" xfId="0" applyNumberFormat="1" applyFont="1" applyFill="1" applyBorder="1" applyAlignment="1">
      <alignment horizontal="center" vertical="top" wrapText="1"/>
    </xf>
    <xf numFmtId="0" fontId="48" fillId="0" borderId="0" xfId="0" applyFont="1" applyAlignment="1">
      <alignment horizontal="center"/>
    </xf>
    <xf numFmtId="0" fontId="17" fillId="15" borderId="158" xfId="0" applyFont="1" applyFill="1" applyBorder="1" applyAlignment="1">
      <alignment horizontal="left" vertical="center"/>
    </xf>
    <xf numFmtId="0" fontId="17" fillId="13" borderId="158" xfId="0" applyFont="1" applyFill="1" applyBorder="1" applyAlignment="1">
      <alignment horizontal="left" vertical="center"/>
    </xf>
    <xf numFmtId="0" fontId="19" fillId="15" borderId="158" xfId="0" applyFont="1" applyFill="1" applyBorder="1" applyAlignment="1">
      <alignment horizontal="left" vertical="center"/>
    </xf>
    <xf numFmtId="0" fontId="17" fillId="15" borderId="159" xfId="0" applyFont="1" applyFill="1" applyBorder="1" applyAlignment="1">
      <alignment horizontal="left" vertical="center"/>
    </xf>
    <xf numFmtId="0" fontId="0" fillId="0" borderId="79" xfId="0" applyFont="1" applyFill="1" applyBorder="1" applyAlignment="1">
      <alignment horizontal="left" vertical="center"/>
    </xf>
    <xf numFmtId="0" fontId="3" fillId="0" borderId="108" xfId="0" applyFont="1" applyFill="1" applyBorder="1" applyAlignment="1">
      <alignment horizontal="left" vertical="center"/>
    </xf>
    <xf numFmtId="0" fontId="32" fillId="0" borderId="131" xfId="0" applyFont="1" applyFill="1" applyBorder="1" applyAlignment="1">
      <alignment vertical="center"/>
    </xf>
    <xf numFmtId="44" fontId="4" fillId="15" borderId="147" xfId="1" applyFont="1" applyFill="1" applyBorder="1" applyAlignment="1">
      <alignment vertical="center" wrapText="1"/>
    </xf>
    <xf numFmtId="44" fontId="4" fillId="15" borderId="112" xfId="1" applyFont="1" applyFill="1" applyBorder="1" applyAlignment="1">
      <alignment vertical="center" wrapText="1"/>
    </xf>
    <xf numFmtId="0" fontId="0" fillId="16" borderId="72" xfId="0" applyFill="1" applyBorder="1" applyAlignment="1">
      <alignment horizontal="center" vertical="top" wrapText="1"/>
    </xf>
    <xf numFmtId="0" fontId="0" fillId="0" borderId="120" xfId="0" applyFill="1" applyBorder="1" applyAlignment="1">
      <alignment horizontal="center" vertical="top" wrapText="1"/>
    </xf>
    <xf numFmtId="0" fontId="7" fillId="0" borderId="41" xfId="0" applyFont="1" applyBorder="1" applyAlignment="1">
      <alignment horizontal="center" vertical="top" wrapText="1"/>
    </xf>
    <xf numFmtId="0" fontId="2" fillId="10" borderId="38" xfId="0" applyFont="1" applyFill="1" applyBorder="1" applyAlignment="1">
      <alignment horizontal="center" vertical="top" wrapText="1"/>
    </xf>
    <xf numFmtId="0" fontId="0" fillId="0" borderId="105" xfId="0" applyBorder="1" applyAlignment="1">
      <alignment horizontal="center" vertical="top"/>
    </xf>
    <xf numFmtId="0" fontId="0" fillId="0" borderId="0" xfId="0" applyAlignment="1">
      <alignment horizontal="center" vertical="top"/>
    </xf>
    <xf numFmtId="44" fontId="1" fillId="0" borderId="168" xfId="1" applyFont="1" applyFill="1" applyBorder="1" applyAlignment="1">
      <alignment vertical="center"/>
    </xf>
    <xf numFmtId="0" fontId="0" fillId="0" borderId="0" xfId="0" applyAlignment="1">
      <alignment horizontal="center"/>
    </xf>
    <xf numFmtId="0" fontId="24" fillId="15" borderId="61" xfId="0" applyFont="1" applyFill="1" applyBorder="1" applyAlignment="1">
      <alignment horizontal="center" vertical="top" wrapText="1"/>
    </xf>
    <xf numFmtId="0" fontId="3" fillId="15" borderId="170" xfId="0" applyFont="1" applyFill="1" applyBorder="1" applyAlignment="1">
      <alignment vertical="top" wrapText="1"/>
    </xf>
    <xf numFmtId="164" fontId="0" fillId="15" borderId="169" xfId="0" quotePrefix="1" applyNumberFormat="1" applyFont="1" applyFill="1" applyBorder="1" applyAlignment="1">
      <alignment horizontal="center" vertical="top" wrapText="1"/>
    </xf>
    <xf numFmtId="14" fontId="0" fillId="21" borderId="0" xfId="0" applyNumberFormat="1" applyFill="1" applyAlignment="1">
      <alignment horizontal="center" vertical="center"/>
    </xf>
    <xf numFmtId="0" fontId="4" fillId="15" borderId="125" xfId="0" applyFont="1" applyFill="1" applyBorder="1" applyAlignment="1">
      <alignment horizontal="center" vertical="center" wrapText="1"/>
    </xf>
    <xf numFmtId="0" fontId="0" fillId="26" borderId="153" xfId="0" applyNumberFormat="1" applyFill="1" applyBorder="1" applyAlignment="1">
      <alignment horizontal="center"/>
    </xf>
    <xf numFmtId="0" fontId="0" fillId="26" borderId="151" xfId="0" applyNumberFormat="1" applyFont="1" applyFill="1" applyBorder="1" applyAlignment="1">
      <alignment horizontal="left"/>
    </xf>
    <xf numFmtId="167" fontId="0" fillId="0" borderId="0" xfId="0" applyNumberFormat="1" applyAlignment="1">
      <alignment horizontal="center"/>
    </xf>
    <xf numFmtId="44" fontId="3" fillId="13" borderId="109" xfId="1" applyFont="1" applyFill="1" applyBorder="1" applyAlignment="1"/>
    <xf numFmtId="0" fontId="3" fillId="4" borderId="13" xfId="0" applyFont="1" applyFill="1" applyBorder="1" applyAlignment="1">
      <alignment vertical="center"/>
    </xf>
    <xf numFmtId="0" fontId="0" fillId="4" borderId="116" xfId="0" applyFont="1" applyFill="1" applyBorder="1" applyAlignment="1">
      <alignment horizontal="center" vertical="center"/>
    </xf>
    <xf numFmtId="0" fontId="0" fillId="21" borderId="0" xfId="0" applyFill="1" applyAlignment="1">
      <alignment horizontal="center" vertical="center"/>
    </xf>
    <xf numFmtId="44" fontId="0" fillId="2" borderId="126" xfId="1" applyFont="1" applyFill="1" applyBorder="1" applyAlignment="1">
      <alignment vertical="center"/>
    </xf>
    <xf numFmtId="169" fontId="1" fillId="0" borderId="167" xfId="1" applyNumberFormat="1" applyFont="1" applyFill="1" applyBorder="1" applyAlignment="1">
      <alignment horizontal="right" vertical="center"/>
    </xf>
    <xf numFmtId="0" fontId="11" fillId="0" borderId="0" xfId="0" applyFont="1" applyFill="1" applyBorder="1" applyAlignment="1">
      <alignment vertical="center" wrapText="1"/>
    </xf>
    <xf numFmtId="0" fontId="0" fillId="0" borderId="0" xfId="0" applyFill="1" applyAlignment="1">
      <alignment vertical="center" wrapText="1"/>
    </xf>
    <xf numFmtId="0" fontId="49" fillId="4" borderId="96" xfId="0" applyFont="1" applyFill="1" applyBorder="1" applyAlignment="1">
      <alignment horizontal="center" vertical="top" wrapText="1"/>
    </xf>
    <xf numFmtId="0" fontId="50" fillId="4" borderId="75" xfId="0" applyNumberFormat="1" applyFont="1" applyFill="1" applyBorder="1" applyAlignment="1">
      <alignment horizontal="center" vertical="top" wrapText="1"/>
    </xf>
    <xf numFmtId="0" fontId="51" fillId="4" borderId="75" xfId="0" applyNumberFormat="1" applyFont="1" applyFill="1" applyBorder="1" applyAlignment="1">
      <alignment vertical="top" wrapText="1"/>
    </xf>
    <xf numFmtId="0" fontId="17" fillId="13" borderId="159" xfId="0" applyFont="1" applyFill="1" applyBorder="1" applyAlignment="1">
      <alignment horizontal="left" vertical="center"/>
    </xf>
    <xf numFmtId="0" fontId="17" fillId="13" borderId="157" xfId="0" applyFont="1" applyFill="1" applyBorder="1" applyAlignment="1">
      <alignment horizontal="left" vertical="center"/>
    </xf>
    <xf numFmtId="0" fontId="19" fillId="15" borderId="157" xfId="0" applyFont="1" applyFill="1" applyBorder="1" applyAlignment="1">
      <alignment horizontal="left" vertical="center"/>
    </xf>
    <xf numFmtId="0" fontId="17" fillId="2" borderId="173" xfId="0" applyFont="1" applyFill="1" applyBorder="1" applyAlignment="1">
      <alignment horizontal="left" vertical="center"/>
    </xf>
    <xf numFmtId="0" fontId="17" fillId="21" borderId="173" xfId="0" applyFont="1" applyFill="1" applyBorder="1" applyAlignment="1">
      <alignment horizontal="left" vertical="center"/>
    </xf>
    <xf numFmtId="0" fontId="17" fillId="15" borderId="183" xfId="0" applyFont="1" applyFill="1" applyBorder="1" applyAlignment="1">
      <alignment horizontal="left" vertical="center"/>
    </xf>
    <xf numFmtId="170" fontId="19" fillId="15" borderId="184" xfId="0" applyNumberFormat="1" applyFont="1" applyFill="1" applyBorder="1" applyAlignment="1">
      <alignment horizontal="right" vertical="center"/>
    </xf>
    <xf numFmtId="44" fontId="19" fillId="15" borderId="186" xfId="0" applyNumberFormat="1" applyFont="1" applyFill="1" applyBorder="1" applyAlignment="1">
      <alignment horizontal="left" vertical="center"/>
    </xf>
    <xf numFmtId="170" fontId="19" fillId="15" borderId="188" xfId="0" applyNumberFormat="1" applyFont="1" applyFill="1" applyBorder="1" applyAlignment="1">
      <alignment horizontal="right" vertical="center"/>
    </xf>
    <xf numFmtId="44" fontId="19" fillId="2" borderId="188" xfId="1" applyFont="1" applyFill="1" applyBorder="1" applyAlignment="1">
      <alignment horizontal="right" vertical="center"/>
    </xf>
    <xf numFmtId="168" fontId="19" fillId="2" borderId="188" xfId="0" applyNumberFormat="1" applyFont="1" applyFill="1" applyBorder="1" applyAlignment="1">
      <alignment horizontal="right" vertical="center"/>
    </xf>
    <xf numFmtId="170" fontId="19" fillId="13" borderId="190" xfId="0" applyNumberFormat="1" applyFont="1" applyFill="1" applyBorder="1" applyAlignment="1">
      <alignment horizontal="right" vertical="center"/>
    </xf>
    <xf numFmtId="44" fontId="19" fillId="13" borderId="186" xfId="0" applyNumberFormat="1" applyFont="1" applyFill="1" applyBorder="1" applyAlignment="1">
      <alignment horizontal="left" vertical="center"/>
    </xf>
    <xf numFmtId="44" fontId="17" fillId="13" borderId="191" xfId="1" applyFont="1" applyFill="1" applyBorder="1" applyAlignment="1">
      <alignment horizontal="left" vertical="center"/>
    </xf>
    <xf numFmtId="44" fontId="17" fillId="21" borderId="188" xfId="1" applyFont="1" applyFill="1" applyBorder="1" applyAlignment="1">
      <alignment horizontal="left" vertical="center"/>
    </xf>
    <xf numFmtId="170" fontId="19" fillId="15" borderId="192" xfId="0" applyNumberFormat="1" applyFont="1" applyFill="1" applyBorder="1" applyAlignment="1">
      <alignment vertical="center"/>
    </xf>
    <xf numFmtId="44" fontId="19" fillId="15" borderId="193" xfId="0" applyNumberFormat="1" applyFont="1" applyFill="1" applyBorder="1" applyAlignment="1">
      <alignment vertical="center"/>
    </xf>
    <xf numFmtId="44" fontId="17" fillId="15" borderId="194" xfId="0" applyNumberFormat="1" applyFont="1" applyFill="1" applyBorder="1" applyAlignment="1">
      <alignment vertical="center"/>
    </xf>
    <xf numFmtId="0" fontId="17" fillId="2" borderId="197" xfId="0" applyFont="1" applyFill="1" applyBorder="1" applyAlignment="1">
      <alignment horizontal="left" vertical="center"/>
    </xf>
    <xf numFmtId="170" fontId="19" fillId="2" borderId="198" xfId="0" applyNumberFormat="1" applyFont="1" applyFill="1" applyBorder="1" applyAlignment="1">
      <alignment horizontal="right" vertical="center"/>
    </xf>
    <xf numFmtId="0" fontId="17" fillId="2" borderId="200" xfId="0" applyFont="1" applyFill="1" applyBorder="1" applyAlignment="1">
      <alignment horizontal="left" vertical="center"/>
    </xf>
    <xf numFmtId="44" fontId="19" fillId="2" borderId="201" xfId="1" applyFont="1" applyFill="1" applyBorder="1" applyAlignment="1">
      <alignment horizontal="right" vertical="center"/>
    </xf>
    <xf numFmtId="0" fontId="17" fillId="21" borderId="197" xfId="0" applyFont="1" applyFill="1" applyBorder="1" applyAlignment="1">
      <alignment horizontal="left" vertical="center"/>
    </xf>
    <xf numFmtId="170" fontId="19" fillId="21" borderId="198" xfId="0" applyNumberFormat="1" applyFont="1" applyFill="1" applyBorder="1" applyAlignment="1">
      <alignment horizontal="right" vertical="center"/>
    </xf>
    <xf numFmtId="0" fontId="17" fillId="21" borderId="200" xfId="0" applyFont="1" applyFill="1" applyBorder="1" applyAlignment="1">
      <alignment horizontal="left" vertical="center"/>
    </xf>
    <xf numFmtId="44" fontId="17" fillId="21" borderId="201" xfId="1" applyFont="1" applyFill="1" applyBorder="1" applyAlignment="1">
      <alignment horizontal="left" vertical="center"/>
    </xf>
    <xf numFmtId="0" fontId="19" fillId="2" borderId="197" xfId="0" applyFont="1" applyFill="1" applyBorder="1" applyAlignment="1">
      <alignment horizontal="left" vertical="center"/>
    </xf>
    <xf numFmtId="44" fontId="17" fillId="2" borderId="203" xfId="1" applyFont="1" applyFill="1" applyBorder="1" applyAlignment="1">
      <alignment vertical="center"/>
    </xf>
    <xf numFmtId="166" fontId="4" fillId="0" borderId="77" xfId="1" applyNumberFormat="1" applyFont="1" applyFill="1" applyBorder="1" applyAlignment="1">
      <alignment horizontal="center" vertical="center" wrapText="1"/>
    </xf>
    <xf numFmtId="0" fontId="4" fillId="0" borderId="160" xfId="1" applyNumberFormat="1" applyFont="1" applyFill="1" applyBorder="1" applyAlignment="1">
      <alignment horizontal="center" vertical="center" wrapText="1"/>
    </xf>
    <xf numFmtId="169" fontId="1" fillId="13" borderId="109" xfId="1" applyNumberFormat="1" applyFont="1" applyFill="1" applyBorder="1" applyAlignment="1">
      <alignment horizontal="right"/>
    </xf>
    <xf numFmtId="44" fontId="3" fillId="21" borderId="109" xfId="1" applyFont="1" applyFill="1" applyBorder="1" applyAlignment="1"/>
    <xf numFmtId="44" fontId="1" fillId="21" borderId="164" xfId="1" applyFont="1" applyFill="1" applyBorder="1" applyAlignment="1"/>
    <xf numFmtId="169" fontId="1" fillId="21" borderId="109" xfId="1" applyNumberFormat="1" applyFont="1" applyFill="1" applyBorder="1" applyAlignment="1">
      <alignment horizontal="right"/>
    </xf>
    <xf numFmtId="44" fontId="1" fillId="13" borderId="164" xfId="1" applyFont="1" applyFill="1" applyBorder="1" applyAlignment="1"/>
    <xf numFmtId="169" fontId="3" fillId="2" borderId="168" xfId="1" applyNumberFormat="1" applyFont="1" applyFill="1" applyBorder="1" applyAlignment="1">
      <alignment horizontal="right" vertical="center"/>
    </xf>
    <xf numFmtId="0" fontId="17" fillId="6" borderId="157" xfId="0" applyFont="1" applyFill="1" applyBorder="1" applyAlignment="1">
      <alignment horizontal="left" vertical="center"/>
    </xf>
    <xf numFmtId="44" fontId="17" fillId="6" borderId="192" xfId="1" applyFont="1" applyFill="1" applyBorder="1" applyAlignment="1">
      <alignment vertical="center"/>
    </xf>
    <xf numFmtId="0" fontId="7" fillId="0" borderId="74" xfId="0" applyNumberFormat="1" applyFont="1" applyFill="1" applyBorder="1" applyAlignment="1">
      <alignment horizontal="center" vertical="top" wrapText="1"/>
    </xf>
    <xf numFmtId="44" fontId="19" fillId="6" borderId="192" xfId="1" applyFont="1" applyFill="1" applyBorder="1" applyAlignment="1">
      <alignment vertical="center"/>
    </xf>
    <xf numFmtId="44" fontId="54" fillId="6" borderId="192" xfId="1" applyFont="1" applyFill="1" applyBorder="1" applyAlignment="1">
      <alignment vertical="center"/>
    </xf>
    <xf numFmtId="166" fontId="0" fillId="0" borderId="0" xfId="2" applyNumberFormat="1" applyFont="1" applyAlignment="1">
      <alignment horizontal="center" vertical="center"/>
    </xf>
    <xf numFmtId="166" fontId="0" fillId="0" borderId="0" xfId="0" applyNumberFormat="1" applyAlignment="1">
      <alignment horizontal="center" vertical="center"/>
    </xf>
    <xf numFmtId="0" fontId="19" fillId="6" borderId="157" xfId="0" applyFont="1" applyFill="1" applyBorder="1" applyAlignment="1">
      <alignment horizontal="left" vertical="center"/>
    </xf>
    <xf numFmtId="0" fontId="54" fillId="6" borderId="157" xfId="0" applyFont="1" applyFill="1" applyBorder="1" applyAlignment="1">
      <alignment horizontal="left" vertical="center"/>
    </xf>
    <xf numFmtId="0" fontId="19" fillId="6" borderId="207" xfId="0" applyFont="1" applyFill="1" applyBorder="1" applyAlignment="1">
      <alignment horizontal="left" vertical="center"/>
    </xf>
    <xf numFmtId="44" fontId="19" fillId="6" borderId="208" xfId="0" applyNumberFormat="1" applyFont="1" applyFill="1" applyBorder="1" applyAlignment="1">
      <alignment vertical="center"/>
    </xf>
    <xf numFmtId="0" fontId="54" fillId="6" borderId="205" xfId="0" applyFont="1" applyFill="1" applyBorder="1" applyAlignment="1">
      <alignment horizontal="left" vertical="center"/>
    </xf>
    <xf numFmtId="44" fontId="54" fillId="6" borderId="206" xfId="2" applyNumberFormat="1" applyFont="1" applyFill="1" applyBorder="1" applyAlignment="1">
      <alignment vertical="center"/>
    </xf>
    <xf numFmtId="0" fontId="2" fillId="7" borderId="209" xfId="0" applyFont="1" applyFill="1" applyBorder="1" applyAlignment="1">
      <alignment horizontal="center" vertical="top" wrapText="1"/>
    </xf>
    <xf numFmtId="44" fontId="10" fillId="13" borderId="210" xfId="1" applyFont="1" applyFill="1" applyBorder="1" applyAlignment="1">
      <alignment horizontal="center"/>
    </xf>
    <xf numFmtId="0" fontId="2" fillId="7" borderId="211" xfId="0" applyFont="1" applyFill="1" applyBorder="1" applyAlignment="1">
      <alignment horizontal="center" vertical="top" wrapText="1"/>
    </xf>
    <xf numFmtId="0" fontId="2" fillId="7" borderId="212" xfId="0" applyFont="1" applyFill="1" applyBorder="1" applyAlignment="1">
      <alignment vertical="top" wrapText="1"/>
    </xf>
    <xf numFmtId="0" fontId="2" fillId="7" borderId="212" xfId="0" applyFont="1" applyFill="1" applyBorder="1" applyAlignment="1">
      <alignment horizontal="center" vertical="top" wrapText="1"/>
    </xf>
    <xf numFmtId="0" fontId="10" fillId="2" borderId="213" xfId="0" applyFont="1" applyFill="1" applyBorder="1" applyAlignment="1">
      <alignment horizontal="center"/>
    </xf>
    <xf numFmtId="0" fontId="10" fillId="2" borderId="214" xfId="0" applyFont="1" applyFill="1" applyBorder="1"/>
    <xf numFmtId="0" fontId="10" fillId="2" borderId="215" xfId="0" applyFont="1" applyFill="1" applyBorder="1"/>
    <xf numFmtId="44" fontId="10" fillId="21" borderId="214" xfId="1" applyFont="1" applyFill="1" applyBorder="1" applyAlignment="1">
      <alignment horizontal="center"/>
    </xf>
    <xf numFmtId="0" fontId="2" fillId="3" borderId="211" xfId="0" applyFont="1" applyFill="1" applyBorder="1" applyAlignment="1">
      <alignment horizontal="center" vertical="top" wrapText="1"/>
    </xf>
    <xf numFmtId="0" fontId="2" fillId="3" borderId="212" xfId="0" applyFont="1" applyFill="1" applyBorder="1" applyAlignment="1">
      <alignment vertical="top" wrapText="1"/>
    </xf>
    <xf numFmtId="0" fontId="2" fillId="3" borderId="209" xfId="0" applyFont="1" applyFill="1" applyBorder="1" applyAlignment="1">
      <alignment horizontal="center" vertical="top" wrapText="1"/>
    </xf>
    <xf numFmtId="0" fontId="53" fillId="26" borderId="213" xfId="0" applyFont="1" applyFill="1" applyBorder="1" applyAlignment="1">
      <alignment horizontal="center"/>
    </xf>
    <xf numFmtId="0" fontId="53" fillId="26" borderId="214" xfId="0" applyFont="1" applyFill="1" applyBorder="1"/>
    <xf numFmtId="44" fontId="53" fillId="26" borderId="210" xfId="1" applyFont="1" applyFill="1" applyBorder="1" applyAlignment="1">
      <alignment horizontal="center"/>
    </xf>
    <xf numFmtId="0" fontId="53" fillId="26" borderId="215" xfId="0" applyFont="1" applyFill="1" applyBorder="1"/>
    <xf numFmtId="0" fontId="0" fillId="26" borderId="80" xfId="0" applyNumberFormat="1" applyFont="1" applyFill="1" applyBorder="1" applyAlignment="1">
      <alignment horizontal="left"/>
    </xf>
    <xf numFmtId="0" fontId="0" fillId="0" borderId="163" xfId="1" applyNumberFormat="1" applyFont="1" applyFill="1" applyBorder="1" applyAlignment="1">
      <alignment horizontal="center"/>
    </xf>
    <xf numFmtId="0" fontId="0" fillId="26" borderId="163" xfId="0" applyNumberFormat="1" applyFill="1" applyBorder="1" applyAlignment="1">
      <alignment horizontal="center"/>
    </xf>
    <xf numFmtId="0" fontId="41" fillId="10" borderId="90" xfId="0" applyFont="1" applyFill="1" applyBorder="1" applyAlignment="1">
      <alignment horizontal="center" vertical="top" wrapText="1"/>
    </xf>
    <xf numFmtId="0" fontId="0" fillId="27" borderId="163" xfId="0" applyNumberFormat="1" applyFill="1" applyBorder="1" applyAlignment="1">
      <alignment horizontal="center"/>
    </xf>
    <xf numFmtId="0" fontId="0" fillId="27" borderId="0" xfId="0" applyNumberFormat="1" applyFill="1" applyAlignment="1">
      <alignment horizontal="left"/>
    </xf>
    <xf numFmtId="0" fontId="0" fillId="27" borderId="0" xfId="0" applyNumberFormat="1" applyFill="1" applyAlignment="1">
      <alignment horizontal="center"/>
    </xf>
    <xf numFmtId="0" fontId="0" fillId="27" borderId="0" xfId="1" applyNumberFormat="1" applyFont="1" applyFill="1" applyBorder="1" applyAlignment="1">
      <alignment horizontal="center" vertical="top" wrapText="1"/>
    </xf>
    <xf numFmtId="44" fontId="0" fillId="27" borderId="0" xfId="1" applyFont="1" applyFill="1" applyBorder="1" applyAlignment="1">
      <alignment horizontal="center" vertical="top" wrapText="1"/>
    </xf>
    <xf numFmtId="0" fontId="0" fillId="27" borderId="156" xfId="1" applyNumberFormat="1" applyFont="1" applyFill="1" applyBorder="1" applyAlignment="1">
      <alignment horizontal="center" vertical="top" wrapText="1"/>
    </xf>
    <xf numFmtId="172" fontId="19" fillId="6" borderId="192" xfId="1" applyNumberFormat="1" applyFont="1" applyFill="1" applyBorder="1" applyAlignment="1">
      <alignment vertical="center"/>
    </xf>
    <xf numFmtId="169" fontId="1" fillId="0" borderId="217" xfId="1" applyNumberFormat="1" applyFont="1" applyFill="1" applyBorder="1" applyAlignment="1">
      <alignment horizontal="right" vertical="center"/>
    </xf>
    <xf numFmtId="0" fontId="0" fillId="4" borderId="161" xfId="0" applyFont="1" applyFill="1" applyBorder="1" applyAlignment="1">
      <alignment horizontal="center" vertical="center"/>
    </xf>
    <xf numFmtId="0" fontId="4" fillId="18" borderId="118" xfId="0" applyFont="1" applyFill="1" applyBorder="1"/>
    <xf numFmtId="0" fontId="59" fillId="0" borderId="0" xfId="0" applyFont="1"/>
    <xf numFmtId="0" fontId="4" fillId="18" borderId="0" xfId="0" applyFont="1" applyFill="1" applyBorder="1"/>
    <xf numFmtId="0" fontId="4" fillId="0" borderId="0" xfId="0" applyFont="1" applyBorder="1"/>
    <xf numFmtId="0" fontId="19" fillId="13" borderId="197" xfId="0" applyFont="1" applyFill="1" applyBorder="1" applyAlignment="1">
      <alignment horizontal="left" vertical="center"/>
    </xf>
    <xf numFmtId="171" fontId="19" fillId="13" borderId="202" xfId="0" applyNumberFormat="1" applyFont="1" applyFill="1" applyBorder="1" applyAlignment="1">
      <alignment vertical="center"/>
    </xf>
    <xf numFmtId="0" fontId="17" fillId="13" borderId="173" xfId="0" applyFont="1" applyFill="1" applyBorder="1" applyAlignment="1">
      <alignment horizontal="left" vertical="center"/>
    </xf>
    <xf numFmtId="44" fontId="17" fillId="13" borderId="178" xfId="1" applyFont="1" applyFill="1" applyBorder="1" applyAlignment="1">
      <alignment vertical="center"/>
    </xf>
    <xf numFmtId="44" fontId="19" fillId="2" borderId="202" xfId="0" applyNumberFormat="1" applyFont="1" applyFill="1" applyBorder="1" applyAlignment="1">
      <alignment vertical="center"/>
    </xf>
    <xf numFmtId="0" fontId="0" fillId="6" borderId="0" xfId="0" applyFill="1" applyAlignment="1">
      <alignment horizontal="center" vertical="center"/>
    </xf>
    <xf numFmtId="0" fontId="3" fillId="6" borderId="0" xfId="0" applyFont="1" applyFill="1" applyAlignment="1">
      <alignment horizontal="center" vertical="center"/>
    </xf>
    <xf numFmtId="166" fontId="3" fillId="6" borderId="0" xfId="2" applyNumberFormat="1" applyFont="1" applyFill="1" applyAlignment="1">
      <alignment horizontal="center" vertical="center"/>
    </xf>
    <xf numFmtId="173" fontId="10" fillId="2" borderId="213" xfId="0" applyNumberFormat="1" applyFont="1" applyFill="1" applyBorder="1" applyAlignment="1">
      <alignment horizontal="center"/>
    </xf>
    <xf numFmtId="173" fontId="53" fillId="26" borderId="213" xfId="0" applyNumberFormat="1" applyFont="1" applyFill="1" applyBorder="1" applyAlignment="1">
      <alignment horizontal="center"/>
    </xf>
    <xf numFmtId="0" fontId="0" fillId="13" borderId="163" xfId="0" applyNumberFormat="1" applyFill="1" applyBorder="1" applyAlignment="1">
      <alignment horizontal="center"/>
    </xf>
    <xf numFmtId="0" fontId="0" fillId="13" borderId="218" xfId="0" applyNumberFormat="1" applyFont="1" applyFill="1" applyBorder="1" applyAlignment="1">
      <alignment horizontal="left"/>
    </xf>
    <xf numFmtId="0" fontId="20" fillId="5" borderId="47" xfId="0" applyFont="1" applyFill="1" applyBorder="1" applyAlignment="1">
      <alignment vertical="top"/>
    </xf>
    <xf numFmtId="0" fontId="22" fillId="0" borderId="48" xfId="3" applyFont="1" applyFill="1" applyBorder="1" applyAlignment="1">
      <alignment vertical="top" wrapText="1"/>
    </xf>
    <xf numFmtId="0" fontId="22" fillId="0" borderId="62" xfId="3" applyFont="1" applyFill="1" applyBorder="1" applyAlignment="1">
      <alignment vertical="top" wrapText="1"/>
    </xf>
    <xf numFmtId="0" fontId="22" fillId="0" borderId="0" xfId="3" applyFont="1" applyFill="1" applyBorder="1" applyAlignment="1">
      <alignment vertical="top" wrapText="1"/>
    </xf>
    <xf numFmtId="0" fontId="22" fillId="0" borderId="114" xfId="3" applyFont="1" applyFill="1" applyBorder="1" applyAlignment="1">
      <alignment vertical="top" wrapText="1"/>
    </xf>
    <xf numFmtId="0" fontId="22" fillId="0" borderId="115" xfId="3" applyFont="1" applyFill="1" applyBorder="1" applyAlignment="1">
      <alignment vertical="top" wrapText="1"/>
    </xf>
    <xf numFmtId="0" fontId="47" fillId="0" borderId="48" xfId="0" applyFont="1" applyFill="1" applyBorder="1" applyAlignment="1">
      <alignment vertical="top"/>
    </xf>
    <xf numFmtId="0" fontId="23" fillId="0" borderId="150" xfId="4" applyFont="1" applyFill="1" applyBorder="1" applyAlignment="1">
      <alignment vertical="top"/>
    </xf>
    <xf numFmtId="0" fontId="23" fillId="0" borderId="48" xfId="4" applyFont="1" applyFill="1" applyBorder="1" applyAlignment="1">
      <alignment vertical="top"/>
    </xf>
    <xf numFmtId="0" fontId="22" fillId="0" borderId="117" xfId="3" applyFont="1" applyFill="1" applyBorder="1" applyAlignment="1">
      <alignment vertical="top" wrapText="1"/>
    </xf>
    <xf numFmtId="0" fontId="22" fillId="0" borderId="113" xfId="3" applyFont="1" applyFill="1" applyBorder="1" applyAlignment="1">
      <alignment vertical="top" wrapText="1"/>
    </xf>
    <xf numFmtId="0" fontId="22" fillId="0" borderId="148" xfId="3" applyFont="1" applyFill="1" applyBorder="1" applyAlignment="1">
      <alignment vertical="top" wrapText="1"/>
    </xf>
    <xf numFmtId="0" fontId="23" fillId="0" borderId="149" xfId="4" applyFont="1" applyFill="1" applyBorder="1" applyAlignment="1">
      <alignment vertical="top"/>
    </xf>
    <xf numFmtId="0" fontId="0" fillId="0" borderId="0" xfId="0" applyFont="1" applyAlignment="1">
      <alignment vertical="top"/>
    </xf>
    <xf numFmtId="0" fontId="31" fillId="0" borderId="15" xfId="0" applyFont="1" applyBorder="1" applyAlignment="1">
      <alignment horizontal="left" vertical="center"/>
    </xf>
    <xf numFmtId="0" fontId="31" fillId="0" borderId="17" xfId="0" applyFont="1" applyBorder="1" applyAlignment="1">
      <alignment horizontal="left" vertical="center"/>
    </xf>
    <xf numFmtId="0" fontId="31" fillId="0" borderId="110" xfId="0" applyFont="1" applyBorder="1" applyAlignment="1">
      <alignment horizontal="left" vertical="center"/>
    </xf>
    <xf numFmtId="0" fontId="31" fillId="0" borderId="111" xfId="0" applyFont="1" applyBorder="1" applyAlignment="1">
      <alignment horizontal="left" vertical="center"/>
    </xf>
    <xf numFmtId="0" fontId="3" fillId="4" borderId="9" xfId="0" applyFont="1" applyFill="1" applyBorder="1" applyAlignment="1">
      <alignment horizontal="left" vertical="center"/>
    </xf>
    <xf numFmtId="0" fontId="3" fillId="4" borderId="10" xfId="0" applyFont="1" applyFill="1" applyBorder="1" applyAlignment="1">
      <alignment horizontal="left" vertical="center"/>
    </xf>
    <xf numFmtId="0" fontId="0" fillId="0" borderId="165" xfId="0" applyFont="1" applyFill="1" applyBorder="1" applyAlignment="1">
      <alignment horizontal="left"/>
    </xf>
    <xf numFmtId="0" fontId="0" fillId="0" borderId="166" xfId="0" applyFont="1" applyFill="1" applyBorder="1" applyAlignment="1">
      <alignment horizontal="left"/>
    </xf>
    <xf numFmtId="0" fontId="0" fillId="2" borderId="18" xfId="0" applyFont="1" applyFill="1" applyBorder="1" applyAlignment="1">
      <alignment horizontal="left" vertical="center"/>
    </xf>
    <xf numFmtId="0" fontId="0" fillId="2" borderId="20" xfId="0" applyFont="1" applyFill="1" applyBorder="1" applyAlignment="1">
      <alignment horizontal="left" vertical="center"/>
    </xf>
    <xf numFmtId="0" fontId="4" fillId="15" borderId="137" xfId="0" applyFont="1" applyFill="1" applyBorder="1" applyAlignment="1">
      <alignment horizontal="left" vertical="center" wrapText="1"/>
    </xf>
    <xf numFmtId="0" fontId="4" fillId="15" borderId="138" xfId="0" applyFont="1" applyFill="1" applyBorder="1" applyAlignment="1">
      <alignment horizontal="left" vertical="center" wrapText="1"/>
    </xf>
    <xf numFmtId="0" fontId="4" fillId="15" borderId="139" xfId="0" applyFont="1" applyFill="1" applyBorder="1" applyAlignment="1">
      <alignment horizontal="left" vertical="center" wrapText="1"/>
    </xf>
    <xf numFmtId="0" fontId="0" fillId="15" borderId="6" xfId="0" applyFont="1" applyFill="1" applyBorder="1" applyAlignment="1">
      <alignment horizontal="left" vertical="center" wrapText="1"/>
    </xf>
    <xf numFmtId="0" fontId="0" fillId="15" borderId="0" xfId="0" applyFont="1" applyFill="1" applyBorder="1" applyAlignment="1">
      <alignment horizontal="left" vertical="center" wrapText="1"/>
    </xf>
    <xf numFmtId="0" fontId="0" fillId="15" borderId="7" xfId="0" applyFont="1" applyFill="1" applyBorder="1" applyAlignment="1">
      <alignment horizontal="left" vertical="center" wrapText="1"/>
    </xf>
    <xf numFmtId="0" fontId="0" fillId="15" borderId="50" xfId="0" applyFont="1" applyFill="1" applyBorder="1" applyAlignment="1">
      <alignment horizontal="center"/>
    </xf>
    <xf numFmtId="0" fontId="0" fillId="15" borderId="51" xfId="0" applyFont="1" applyFill="1" applyBorder="1" applyAlignment="1">
      <alignment horizontal="center"/>
    </xf>
    <xf numFmtId="0" fontId="0" fillId="15" borderId="52" xfId="0" applyFont="1" applyFill="1" applyBorder="1" applyAlignment="1">
      <alignment horizontal="center"/>
    </xf>
    <xf numFmtId="0" fontId="32" fillId="0" borderId="15" xfId="0" applyFont="1" applyBorder="1" applyAlignment="1">
      <alignment horizontal="left" vertical="center"/>
    </xf>
    <xf numFmtId="0" fontId="32" fillId="0" borderId="16" xfId="0" applyFont="1" applyBorder="1" applyAlignment="1">
      <alignment horizontal="left" vertical="center"/>
    </xf>
    <xf numFmtId="0" fontId="32" fillId="0" borderId="17" xfId="0" applyFont="1" applyBorder="1" applyAlignment="1">
      <alignment horizontal="left" vertical="center"/>
    </xf>
    <xf numFmtId="0" fontId="0" fillId="2" borderId="19" xfId="0" applyFont="1" applyFill="1" applyBorder="1" applyAlignment="1">
      <alignment horizontal="left" vertical="center"/>
    </xf>
    <xf numFmtId="0" fontId="46" fillId="0" borderId="118" xfId="0" applyFont="1" applyBorder="1" applyAlignment="1">
      <alignment horizontal="left" vertical="top" wrapText="1"/>
    </xf>
    <xf numFmtId="0" fontId="55" fillId="4" borderId="59" xfId="0" applyFont="1" applyFill="1" applyBorder="1" applyAlignment="1">
      <alignment horizontal="center" vertical="center"/>
    </xf>
    <xf numFmtId="0" fontId="55" fillId="4" borderId="2" xfId="0" applyFont="1" applyFill="1" applyBorder="1" applyAlignment="1">
      <alignment horizontal="center" vertical="center"/>
    </xf>
    <xf numFmtId="0" fontId="55" fillId="4" borderId="60" xfId="0" applyFont="1" applyFill="1" applyBorder="1" applyAlignment="1">
      <alignment horizontal="center" vertical="center"/>
    </xf>
    <xf numFmtId="0" fontId="55" fillId="4" borderId="3" xfId="0" applyFont="1" applyFill="1" applyBorder="1" applyAlignment="1">
      <alignment horizontal="center" vertical="center"/>
    </xf>
    <xf numFmtId="0" fontId="55" fillId="4" borderId="4" xfId="0" applyFont="1" applyFill="1" applyBorder="1" applyAlignment="1">
      <alignment horizontal="center" vertical="center"/>
    </xf>
    <xf numFmtId="0" fontId="55" fillId="4" borderId="5" xfId="0" applyFont="1" applyFill="1" applyBorder="1" applyAlignment="1">
      <alignment horizontal="center" vertical="center"/>
    </xf>
    <xf numFmtId="0" fontId="6" fillId="15" borderId="92" xfId="0" applyFont="1" applyFill="1" applyBorder="1" applyAlignment="1">
      <alignment horizontal="left" vertical="top" wrapText="1"/>
    </xf>
    <xf numFmtId="0" fontId="6" fillId="15" borderId="2" xfId="0" applyFont="1" applyFill="1" applyBorder="1" applyAlignment="1">
      <alignment horizontal="left" vertical="top" wrapText="1"/>
    </xf>
    <xf numFmtId="0" fontId="6" fillId="15" borderId="60" xfId="0" applyFont="1" applyFill="1" applyBorder="1" applyAlignment="1">
      <alignment horizontal="left" vertical="top" wrapText="1"/>
    </xf>
    <xf numFmtId="0" fontId="0" fillId="4" borderId="8" xfId="0" applyFont="1" applyFill="1" applyBorder="1" applyAlignment="1">
      <alignment horizontal="center"/>
    </xf>
    <xf numFmtId="0" fontId="0" fillId="4" borderId="9" xfId="0" applyFont="1" applyFill="1" applyBorder="1" applyAlignment="1">
      <alignment horizontal="center"/>
    </xf>
    <xf numFmtId="0" fontId="0" fillId="4" borderId="10" xfId="0" applyFont="1" applyFill="1" applyBorder="1" applyAlignment="1">
      <alignment horizontal="center"/>
    </xf>
    <xf numFmtId="0" fontId="3" fillId="15" borderId="6" xfId="0" applyFont="1" applyFill="1" applyBorder="1" applyAlignment="1">
      <alignment horizontal="center" vertical="center" wrapText="1"/>
    </xf>
    <xf numFmtId="0" fontId="3" fillId="15" borderId="0" xfId="0" applyFont="1" applyFill="1" applyBorder="1" applyAlignment="1">
      <alignment horizontal="center" vertical="center" wrapText="1"/>
    </xf>
    <xf numFmtId="0" fontId="3" fillId="15" borderId="7" xfId="0" applyFont="1" applyFill="1" applyBorder="1" applyAlignment="1">
      <alignment horizontal="center" vertical="center" wrapText="1"/>
    </xf>
    <xf numFmtId="0" fontId="0" fillId="2" borderId="3" xfId="0" applyFont="1" applyFill="1" applyBorder="1" applyAlignment="1">
      <alignment horizontal="left" vertical="center"/>
    </xf>
    <xf numFmtId="0" fontId="0" fillId="2" borderId="4" xfId="0" applyFont="1" applyFill="1" applyBorder="1" applyAlignment="1">
      <alignment horizontal="left" vertical="center"/>
    </xf>
    <xf numFmtId="0" fontId="0" fillId="2" borderId="5" xfId="0" applyFont="1" applyFill="1" applyBorder="1" applyAlignment="1">
      <alignment horizontal="left" vertical="center"/>
    </xf>
    <xf numFmtId="0" fontId="3" fillId="15" borderId="6" xfId="0" applyFont="1" applyFill="1" applyBorder="1" applyAlignment="1">
      <alignment horizontal="center" vertical="center"/>
    </xf>
    <xf numFmtId="0" fontId="3" fillId="15" borderId="0" xfId="0" applyFont="1" applyFill="1" applyBorder="1" applyAlignment="1">
      <alignment horizontal="center" vertical="center"/>
    </xf>
    <xf numFmtId="0" fontId="3" fillId="15" borderId="7" xfId="0" applyFont="1" applyFill="1" applyBorder="1" applyAlignment="1">
      <alignment horizontal="center" vertical="center"/>
    </xf>
    <xf numFmtId="0" fontId="3" fillId="15" borderId="3" xfId="0" applyFont="1" applyFill="1" applyBorder="1" applyAlignment="1">
      <alignment horizontal="center" vertical="center"/>
    </xf>
    <xf numFmtId="0" fontId="3" fillId="15" borderId="4" xfId="0" applyFont="1" applyFill="1" applyBorder="1" applyAlignment="1">
      <alignment horizontal="center" vertical="center"/>
    </xf>
    <xf numFmtId="0" fontId="3" fillId="15" borderId="5" xfId="0" applyFont="1" applyFill="1" applyBorder="1" applyAlignment="1">
      <alignment horizontal="center" vertical="center"/>
    </xf>
    <xf numFmtId="0" fontId="13" fillId="2" borderId="53" xfId="0" applyFont="1" applyFill="1" applyBorder="1" applyAlignment="1">
      <alignment horizontal="center" vertical="center"/>
    </xf>
    <xf numFmtId="0" fontId="13" fillId="2" borderId="0" xfId="0" applyFont="1" applyFill="1" applyBorder="1" applyAlignment="1">
      <alignment horizontal="center" vertical="center"/>
    </xf>
    <xf numFmtId="0" fontId="13" fillId="2" borderId="54" xfId="0" applyFont="1" applyFill="1" applyBorder="1" applyAlignment="1">
      <alignment horizontal="center" vertical="center"/>
    </xf>
    <xf numFmtId="0" fontId="13" fillId="2" borderId="55" xfId="0" applyFont="1" applyFill="1" applyBorder="1" applyAlignment="1">
      <alignment horizontal="center" vertical="center"/>
    </xf>
    <xf numFmtId="0" fontId="13" fillId="2" borderId="56" xfId="0" applyFont="1" applyFill="1" applyBorder="1" applyAlignment="1">
      <alignment horizontal="center" vertical="center"/>
    </xf>
    <xf numFmtId="0" fontId="13" fillId="2" borderId="57" xfId="0" applyFont="1" applyFill="1" applyBorder="1" applyAlignment="1">
      <alignment horizontal="center" vertical="center"/>
    </xf>
    <xf numFmtId="0" fontId="38" fillId="0" borderId="0" xfId="0" applyFont="1" applyBorder="1" applyAlignment="1">
      <alignment horizontal="left"/>
    </xf>
    <xf numFmtId="0" fontId="3" fillId="4" borderId="84" xfId="0" applyFont="1" applyFill="1" applyBorder="1" applyAlignment="1">
      <alignment horizontal="center" vertical="center"/>
    </xf>
    <xf numFmtId="0" fontId="3" fillId="4" borderId="13" xfId="0" applyFont="1" applyFill="1" applyBorder="1" applyAlignment="1">
      <alignment horizontal="center" vertical="center"/>
    </xf>
    <xf numFmtId="0" fontId="3" fillId="4" borderId="14" xfId="0" applyFont="1" applyFill="1" applyBorder="1" applyAlignment="1">
      <alignment horizontal="center" vertical="center"/>
    </xf>
    <xf numFmtId="0" fontId="0" fillId="2" borderId="108" xfId="0" applyFill="1" applyBorder="1" applyAlignment="1">
      <alignment horizontal="center"/>
    </xf>
    <xf numFmtId="0" fontId="0" fillId="2" borderId="144" xfId="0" applyFill="1" applyBorder="1" applyAlignment="1">
      <alignment horizontal="center"/>
    </xf>
    <xf numFmtId="0" fontId="0" fillId="15" borderId="3" xfId="0" applyFont="1" applyFill="1" applyBorder="1" applyAlignment="1">
      <alignment horizontal="left" vertical="center"/>
    </xf>
    <xf numFmtId="0" fontId="0" fillId="15" borderId="4" xfId="0" applyFont="1" applyFill="1" applyBorder="1" applyAlignment="1">
      <alignment horizontal="left" vertical="center"/>
    </xf>
    <xf numFmtId="0" fontId="0" fillId="15" borderId="5" xfId="0" applyFont="1" applyFill="1" applyBorder="1" applyAlignment="1">
      <alignment horizontal="left" vertical="center"/>
    </xf>
    <xf numFmtId="0" fontId="32" fillId="0" borderId="129" xfId="0" applyFont="1" applyBorder="1" applyAlignment="1">
      <alignment horizontal="left" vertical="center"/>
    </xf>
    <xf numFmtId="0" fontId="32" fillId="0" borderId="130" xfId="0" applyFont="1" applyBorder="1" applyAlignment="1">
      <alignment horizontal="left" vertical="center"/>
    </xf>
    <xf numFmtId="0" fontId="32" fillId="0" borderId="135" xfId="0" applyFont="1" applyBorder="1" applyAlignment="1">
      <alignment horizontal="left" vertical="center"/>
    </xf>
    <xf numFmtId="0" fontId="32" fillId="0" borderId="131" xfId="0" applyFont="1" applyBorder="1" applyAlignment="1">
      <alignment horizontal="left" vertical="center"/>
    </xf>
    <xf numFmtId="0" fontId="32" fillId="0" borderId="132" xfId="0" applyFont="1" applyBorder="1" applyAlignment="1">
      <alignment horizontal="left" vertical="center"/>
    </xf>
    <xf numFmtId="0" fontId="0" fillId="2" borderId="136" xfId="0" applyFont="1" applyFill="1" applyBorder="1" applyAlignment="1">
      <alignment horizontal="left" vertical="center"/>
    </xf>
    <xf numFmtId="0" fontId="0" fillId="2" borderId="134" xfId="0" applyFont="1" applyFill="1" applyBorder="1" applyAlignment="1">
      <alignment horizontal="left" vertical="center"/>
    </xf>
    <xf numFmtId="0" fontId="17" fillId="2" borderId="162" xfId="0" applyFont="1" applyFill="1" applyBorder="1" applyAlignment="1">
      <alignment horizontal="left" vertical="center" wrapText="1" indent="3"/>
    </xf>
    <xf numFmtId="0" fontId="17" fillId="2" borderId="163" xfId="0" applyFont="1" applyFill="1" applyBorder="1" applyAlignment="1">
      <alignment horizontal="left" vertical="center" wrapText="1" indent="3"/>
    </xf>
    <xf numFmtId="0" fontId="17" fillId="2" borderId="164" xfId="0" applyFont="1" applyFill="1" applyBorder="1" applyAlignment="1">
      <alignment horizontal="left" vertical="center" wrapText="1" indent="3"/>
    </xf>
    <xf numFmtId="0" fontId="4" fillId="15" borderId="162" xfId="0" applyFont="1" applyFill="1" applyBorder="1" applyAlignment="1">
      <alignment horizontal="left" vertical="center"/>
    </xf>
    <xf numFmtId="0" fontId="4" fillId="15" borderId="163" xfId="0" applyFont="1" applyFill="1" applyBorder="1" applyAlignment="1">
      <alignment horizontal="left" vertical="center"/>
    </xf>
    <xf numFmtId="0" fontId="4" fillId="15" borderId="164" xfId="0" applyFont="1" applyFill="1" applyBorder="1" applyAlignment="1">
      <alignment horizontal="left" vertical="center"/>
    </xf>
    <xf numFmtId="0" fontId="15" fillId="0" borderId="162" xfId="0" applyFont="1" applyFill="1" applyBorder="1" applyAlignment="1">
      <alignment horizontal="left" vertical="center"/>
    </xf>
    <xf numFmtId="0" fontId="15" fillId="0" borderId="163" xfId="0" applyFont="1" applyFill="1" applyBorder="1" applyAlignment="1">
      <alignment horizontal="left" vertical="center"/>
    </xf>
    <xf numFmtId="0" fontId="15" fillId="0" borderId="204" xfId="0" applyFont="1" applyFill="1" applyBorder="1" applyAlignment="1">
      <alignment horizontal="left" vertical="center"/>
    </xf>
    <xf numFmtId="0" fontId="17" fillId="0" borderId="165" xfId="0" applyFont="1" applyFill="1" applyBorder="1" applyAlignment="1">
      <alignment horizontal="left" vertical="center" wrapText="1"/>
    </xf>
    <xf numFmtId="0" fontId="17" fillId="0" borderId="166" xfId="0" applyFont="1" applyFill="1" applyBorder="1" applyAlignment="1">
      <alignment horizontal="left" vertical="center" wrapText="1"/>
    </xf>
    <xf numFmtId="0" fontId="0" fillId="2" borderId="2" xfId="0" applyFont="1" applyFill="1" applyBorder="1" applyAlignment="1">
      <alignment horizontal="left" vertical="center" wrapText="1" indent="3"/>
    </xf>
    <xf numFmtId="0" fontId="0" fillId="2" borderId="60" xfId="0" applyFont="1" applyFill="1" applyBorder="1" applyAlignment="1">
      <alignment horizontal="left" vertical="center" wrapText="1" indent="3"/>
    </xf>
    <xf numFmtId="0" fontId="0" fillId="0" borderId="165" xfId="0" applyFont="1" applyBorder="1" applyAlignment="1">
      <alignment horizontal="left"/>
    </xf>
    <xf numFmtId="0" fontId="0" fillId="0" borderId="166" xfId="0" applyFont="1" applyBorder="1" applyAlignment="1">
      <alignment horizontal="left"/>
    </xf>
    <xf numFmtId="0" fontId="3" fillId="4" borderId="79" xfId="0" applyFont="1" applyFill="1" applyBorder="1" applyAlignment="1">
      <alignment horizontal="left" vertical="center"/>
    </xf>
    <xf numFmtId="0" fontId="3" fillId="4" borderId="81" xfId="0" applyFont="1" applyFill="1" applyBorder="1" applyAlignment="1">
      <alignment horizontal="left" vertical="center"/>
    </xf>
    <xf numFmtId="0" fontId="3" fillId="4" borderId="85" xfId="0" applyFont="1" applyFill="1" applyBorder="1" applyAlignment="1">
      <alignment horizontal="left" vertical="center"/>
    </xf>
    <xf numFmtId="0" fontId="31" fillId="0" borderId="2" xfId="0" applyFont="1" applyBorder="1" applyAlignment="1">
      <alignment horizontal="center"/>
    </xf>
    <xf numFmtId="0" fontId="32" fillId="0" borderId="2" xfId="0" applyFont="1" applyBorder="1" applyAlignment="1">
      <alignment horizontal="center"/>
    </xf>
    <xf numFmtId="0" fontId="19" fillId="4" borderId="9" xfId="0" applyFont="1" applyFill="1" applyBorder="1" applyAlignment="1">
      <alignment horizontal="left"/>
    </xf>
    <xf numFmtId="0" fontId="19" fillId="4" borderId="10" xfId="0" applyFont="1" applyFill="1" applyBorder="1" applyAlignment="1">
      <alignment horizontal="left"/>
    </xf>
    <xf numFmtId="0" fontId="0" fillId="0" borderId="87" xfId="0" applyFont="1" applyFill="1" applyBorder="1" applyAlignment="1">
      <alignment horizontal="left" vertical="center" wrapText="1"/>
    </xf>
    <xf numFmtId="0" fontId="0" fillId="0" borderId="89" xfId="0" applyFont="1" applyFill="1" applyBorder="1" applyAlignment="1">
      <alignment horizontal="left" vertical="center" wrapText="1"/>
    </xf>
    <xf numFmtId="0" fontId="0" fillId="0" borderId="86" xfId="0" applyFont="1" applyFill="1" applyBorder="1" applyAlignment="1">
      <alignment horizontal="left" vertical="center" wrapText="1"/>
    </xf>
    <xf numFmtId="0" fontId="0" fillId="2" borderId="97" xfId="1" applyNumberFormat="1" applyFont="1" applyFill="1" applyBorder="1" applyAlignment="1">
      <alignment horizontal="left" vertical="top" wrapText="1" indent="3"/>
    </xf>
    <xf numFmtId="0" fontId="0" fillId="2" borderId="101" xfId="1" applyNumberFormat="1" applyFont="1" applyFill="1" applyBorder="1" applyAlignment="1">
      <alignment horizontal="left" vertical="top" wrapText="1" indent="3"/>
    </xf>
    <xf numFmtId="0" fontId="17" fillId="2" borderId="100" xfId="7" applyNumberFormat="1" applyFont="1" applyFill="1" applyBorder="1" applyAlignment="1">
      <alignment horizontal="center" vertical="center"/>
    </xf>
    <xf numFmtId="0" fontId="17" fillId="2" borderId="98" xfId="1" applyNumberFormat="1" applyFont="1" applyFill="1" applyBorder="1" applyAlignment="1">
      <alignment horizontal="center" vertical="center"/>
    </xf>
    <xf numFmtId="0" fontId="17" fillId="2" borderId="99" xfId="1" applyNumberFormat="1" applyFont="1" applyFill="1" applyBorder="1" applyAlignment="1">
      <alignment horizontal="center" vertical="center"/>
    </xf>
    <xf numFmtId="0" fontId="0" fillId="2" borderId="18" xfId="1" applyNumberFormat="1" applyFont="1" applyFill="1" applyBorder="1" applyAlignment="1">
      <alignment horizontal="left" vertical="center" indent="3"/>
    </xf>
    <xf numFmtId="0" fontId="0" fillId="2" borderId="19" xfId="1" applyNumberFormat="1" applyFont="1" applyFill="1" applyBorder="1" applyAlignment="1">
      <alignment horizontal="left" vertical="center" indent="3"/>
    </xf>
    <xf numFmtId="0" fontId="0" fillId="2" borderId="20" xfId="1" applyNumberFormat="1" applyFont="1" applyFill="1" applyBorder="1" applyAlignment="1">
      <alignment horizontal="left" vertical="center" indent="3"/>
    </xf>
    <xf numFmtId="0" fontId="24" fillId="2" borderId="0" xfId="0" applyFont="1" applyFill="1" applyAlignment="1">
      <alignment horizontal="center" vertical="center"/>
    </xf>
    <xf numFmtId="0" fontId="24" fillId="2" borderId="4" xfId="0" applyFont="1" applyFill="1" applyBorder="1" applyAlignment="1">
      <alignment horizontal="center" vertical="center"/>
    </xf>
    <xf numFmtId="0" fontId="24" fillId="2" borderId="0" xfId="0" applyFont="1" applyFill="1" applyBorder="1" applyAlignment="1">
      <alignment horizontal="center" vertical="center"/>
    </xf>
    <xf numFmtId="0" fontId="0" fillId="0" borderId="79" xfId="0" applyFont="1" applyBorder="1" applyAlignment="1">
      <alignment horizontal="left" vertical="center" wrapText="1"/>
    </xf>
    <xf numFmtId="0" fontId="0" fillId="0" borderId="108" xfId="0" applyFont="1" applyBorder="1" applyAlignment="1">
      <alignment horizontal="left" vertical="center" wrapText="1"/>
    </xf>
    <xf numFmtId="0" fontId="0" fillId="0" borderId="109" xfId="0" applyFont="1" applyBorder="1" applyAlignment="1">
      <alignment horizontal="left" vertical="center" wrapText="1"/>
    </xf>
    <xf numFmtId="0" fontId="17" fillId="2" borderId="137" xfId="0" applyFont="1" applyFill="1" applyBorder="1" applyAlignment="1">
      <alignment horizontal="left" vertical="center" wrapText="1" indent="3"/>
    </xf>
    <xf numFmtId="0" fontId="17" fillId="2" borderId="138" xfId="0" applyFont="1" applyFill="1" applyBorder="1" applyAlignment="1">
      <alignment horizontal="left" vertical="center" wrapText="1" indent="3"/>
    </xf>
    <xf numFmtId="0" fontId="17" fillId="2" borderId="139" xfId="0" applyFont="1" applyFill="1" applyBorder="1" applyAlignment="1">
      <alignment horizontal="left" vertical="center" wrapText="1" indent="3"/>
    </xf>
    <xf numFmtId="0" fontId="0" fillId="0" borderId="92" xfId="0" applyFont="1" applyBorder="1" applyAlignment="1">
      <alignment horizontal="left" vertical="center" wrapText="1"/>
    </xf>
    <xf numFmtId="0" fontId="0" fillId="0" borderId="2" xfId="0" applyFont="1" applyBorder="1" applyAlignment="1">
      <alignment horizontal="left" vertical="center" wrapText="1"/>
    </xf>
    <xf numFmtId="0" fontId="0" fillId="0" borderId="60" xfId="0" applyFont="1" applyBorder="1" applyAlignment="1">
      <alignment horizontal="left" vertical="center" wrapText="1"/>
    </xf>
    <xf numFmtId="0" fontId="0" fillId="2" borderId="18" xfId="0" applyFont="1" applyFill="1" applyBorder="1" applyAlignment="1">
      <alignment horizontal="left" vertical="center" indent="3"/>
    </xf>
    <xf numFmtId="0" fontId="0" fillId="2" borderId="19" xfId="0" applyFont="1" applyFill="1" applyBorder="1" applyAlignment="1">
      <alignment horizontal="left" vertical="center" indent="3"/>
    </xf>
    <xf numFmtId="0" fontId="0" fillId="2" borderId="20" xfId="0" applyFont="1" applyFill="1" applyBorder="1" applyAlignment="1">
      <alignment horizontal="left" vertical="center" indent="3"/>
    </xf>
    <xf numFmtId="0" fontId="17" fillId="2" borderId="8" xfId="0" applyFont="1" applyFill="1" applyBorder="1" applyAlignment="1">
      <alignment horizontal="left" vertical="center" wrapText="1" indent="3"/>
    </xf>
    <xf numFmtId="0" fontId="17" fillId="2" borderId="9" xfId="0" applyFont="1" applyFill="1" applyBorder="1" applyAlignment="1">
      <alignment horizontal="left" vertical="center" wrapText="1" indent="3"/>
    </xf>
    <xf numFmtId="0" fontId="17" fillId="2" borderId="10" xfId="0" applyFont="1" applyFill="1" applyBorder="1" applyAlignment="1">
      <alignment horizontal="left" vertical="center" wrapText="1" indent="3"/>
    </xf>
    <xf numFmtId="0" fontId="4" fillId="15" borderId="87" xfId="0" applyFont="1" applyFill="1" applyBorder="1" applyAlignment="1">
      <alignment horizontal="left" vertical="center" wrapText="1"/>
    </xf>
    <xf numFmtId="0" fontId="4" fillId="15" borderId="89" xfId="0" applyFont="1" applyFill="1" applyBorder="1" applyAlignment="1">
      <alignment horizontal="left" vertical="center" wrapText="1"/>
    </xf>
    <xf numFmtId="0" fontId="4" fillId="15" borderId="86" xfId="0" applyFont="1" applyFill="1" applyBorder="1" applyAlignment="1">
      <alignment horizontal="left" vertical="center" wrapText="1"/>
    </xf>
    <xf numFmtId="0" fontId="32" fillId="2" borderId="24" xfId="1" applyNumberFormat="1" applyFont="1" applyFill="1" applyBorder="1" applyAlignment="1">
      <alignment horizontal="left" vertical="top" wrapText="1" indent="1"/>
    </xf>
    <xf numFmtId="0" fontId="32" fillId="2" borderId="25" xfId="1" applyNumberFormat="1" applyFont="1" applyFill="1" applyBorder="1" applyAlignment="1">
      <alignment horizontal="left" vertical="top" wrapText="1" indent="1"/>
    </xf>
    <xf numFmtId="0" fontId="32" fillId="2" borderId="19" xfId="1" applyNumberFormat="1" applyFont="1" applyFill="1" applyBorder="1" applyAlignment="1">
      <alignment horizontal="left" vertical="center" wrapText="1" indent="1"/>
    </xf>
    <xf numFmtId="0" fontId="32" fillId="2" borderId="20" xfId="1" applyNumberFormat="1" applyFont="1" applyFill="1" applyBorder="1" applyAlignment="1">
      <alignment horizontal="left" vertical="center" wrapText="1" indent="1"/>
    </xf>
    <xf numFmtId="0" fontId="14" fillId="0" borderId="0" xfId="0" applyFont="1" applyAlignment="1">
      <alignment horizontal="center" wrapText="1"/>
    </xf>
    <xf numFmtId="0" fontId="0" fillId="0" borderId="0" xfId="0" applyAlignment="1">
      <alignment horizontal="center"/>
    </xf>
    <xf numFmtId="0" fontId="9" fillId="6" borderId="146" xfId="0" applyFont="1" applyFill="1" applyBorder="1" applyAlignment="1">
      <alignment horizontal="center" vertical="center" wrapText="1"/>
    </xf>
    <xf numFmtId="0" fontId="9" fillId="6" borderId="71" xfId="0" applyFont="1" applyFill="1" applyBorder="1" applyAlignment="1">
      <alignment horizontal="center" vertical="center" wrapText="1"/>
    </xf>
    <xf numFmtId="0" fontId="56" fillId="13" borderId="0" xfId="0" applyFont="1" applyFill="1" applyBorder="1" applyAlignment="1">
      <alignment horizontal="center" vertical="center" wrapText="1"/>
    </xf>
    <xf numFmtId="0" fontId="25" fillId="2" borderId="0" xfId="0" applyFont="1" applyFill="1" applyBorder="1" applyAlignment="1">
      <alignment horizontal="center" vertical="center" wrapText="1"/>
    </xf>
    <xf numFmtId="0" fontId="57" fillId="21" borderId="0" xfId="0" applyFont="1" applyFill="1" applyBorder="1" applyAlignment="1">
      <alignment horizontal="center" vertical="center" wrapText="1"/>
    </xf>
    <xf numFmtId="0" fontId="57" fillId="21" borderId="216" xfId="0" applyFont="1" applyFill="1" applyBorder="1" applyAlignment="1">
      <alignment horizontal="center" vertical="center" wrapText="1"/>
    </xf>
    <xf numFmtId="0" fontId="32" fillId="0" borderId="15" xfId="0" applyFont="1" applyFill="1" applyBorder="1" applyAlignment="1">
      <alignment horizontal="left" vertical="center"/>
    </xf>
    <xf numFmtId="0" fontId="32" fillId="0" borderId="16" xfId="0" applyFont="1" applyFill="1" applyBorder="1" applyAlignment="1">
      <alignment horizontal="left" vertical="center"/>
    </xf>
    <xf numFmtId="0" fontId="32" fillId="0" borderId="17" xfId="0" applyFont="1" applyFill="1" applyBorder="1" applyAlignment="1">
      <alignment horizontal="left" vertical="center"/>
    </xf>
    <xf numFmtId="0" fontId="0" fillId="15" borderId="3" xfId="0" applyFont="1" applyFill="1" applyBorder="1" applyAlignment="1">
      <alignment horizontal="left"/>
    </xf>
    <xf numFmtId="0" fontId="0" fillId="15" borderId="4" xfId="0" applyFont="1" applyFill="1" applyBorder="1" applyAlignment="1">
      <alignment horizontal="left"/>
    </xf>
    <xf numFmtId="0" fontId="0" fillId="15" borderId="5" xfId="0" applyFont="1" applyFill="1" applyBorder="1" applyAlignment="1">
      <alignment horizontal="left"/>
    </xf>
    <xf numFmtId="0" fontId="32" fillId="0" borderId="131" xfId="0" applyFont="1" applyFill="1" applyBorder="1" applyAlignment="1">
      <alignment horizontal="left" vertical="center"/>
    </xf>
    <xf numFmtId="0" fontId="32" fillId="0" borderId="132" xfId="0" applyFont="1" applyFill="1" applyBorder="1" applyAlignment="1">
      <alignment horizontal="left" vertical="center"/>
    </xf>
    <xf numFmtId="0" fontId="32" fillId="0" borderId="140" xfId="0" applyFont="1" applyFill="1" applyBorder="1" applyAlignment="1">
      <alignment horizontal="left" vertical="center"/>
    </xf>
    <xf numFmtId="0" fontId="32" fillId="0" borderId="141" xfId="0" applyFont="1" applyFill="1" applyBorder="1" applyAlignment="1">
      <alignment horizontal="left" vertical="center"/>
    </xf>
    <xf numFmtId="0" fontId="32" fillId="0" borderId="142" xfId="0" applyFont="1" applyFill="1" applyBorder="1" applyAlignment="1">
      <alignment horizontal="left" vertical="center"/>
    </xf>
    <xf numFmtId="0" fontId="32" fillId="0" borderId="0" xfId="0" applyFont="1" applyBorder="1" applyAlignment="1">
      <alignment horizontal="left" vertical="top"/>
    </xf>
    <xf numFmtId="0" fontId="13" fillId="4" borderId="9" xfId="0" applyFont="1" applyFill="1" applyBorder="1" applyAlignment="1">
      <alignment horizontal="left"/>
    </xf>
    <xf numFmtId="0" fontId="13" fillId="4" borderId="10" xfId="0" applyFont="1" applyFill="1" applyBorder="1" applyAlignment="1">
      <alignment horizontal="left"/>
    </xf>
    <xf numFmtId="0" fontId="0" fillId="2" borderId="109" xfId="0" applyFill="1" applyBorder="1" applyAlignment="1">
      <alignment horizontal="center"/>
    </xf>
    <xf numFmtId="0" fontId="35" fillId="0" borderId="0" xfId="0" applyFont="1" applyAlignment="1">
      <alignment horizontal="left" vertical="top"/>
    </xf>
    <xf numFmtId="0" fontId="13" fillId="15" borderId="6" xfId="0" applyFont="1" applyFill="1" applyBorder="1" applyAlignment="1">
      <alignment horizontal="center" vertical="center" wrapText="1"/>
    </xf>
    <xf numFmtId="0" fontId="13" fillId="15" borderId="0" xfId="0" applyFont="1" applyFill="1" applyBorder="1" applyAlignment="1">
      <alignment horizontal="center" vertical="center" wrapText="1"/>
    </xf>
    <xf numFmtId="0" fontId="13" fillId="15" borderId="7" xfId="0" applyFont="1" applyFill="1" applyBorder="1" applyAlignment="1">
      <alignment horizontal="center" vertical="center" wrapText="1"/>
    </xf>
    <xf numFmtId="0" fontId="13" fillId="15" borderId="3" xfId="0" applyFont="1" applyFill="1" applyBorder="1" applyAlignment="1">
      <alignment horizontal="center" vertical="center" wrapText="1"/>
    </xf>
    <xf numFmtId="0" fontId="13" fillId="15" borderId="4" xfId="0" applyFont="1" applyFill="1" applyBorder="1" applyAlignment="1">
      <alignment horizontal="center" vertical="center" wrapText="1"/>
    </xf>
    <xf numFmtId="0" fontId="13" fillId="15" borderId="5" xfId="0" applyFont="1" applyFill="1" applyBorder="1" applyAlignment="1">
      <alignment horizontal="center" vertical="center" wrapText="1"/>
    </xf>
    <xf numFmtId="0" fontId="0" fillId="0" borderId="0" xfId="0" applyFont="1" applyAlignment="1">
      <alignment horizontal="left" vertical="top" wrapText="1"/>
    </xf>
    <xf numFmtId="0" fontId="13" fillId="15" borderId="55" xfId="0" applyFont="1" applyFill="1" applyBorder="1" applyAlignment="1">
      <alignment horizontal="center" vertical="center"/>
    </xf>
    <xf numFmtId="0" fontId="13" fillId="15" borderId="56" xfId="0" applyFont="1" applyFill="1" applyBorder="1" applyAlignment="1">
      <alignment horizontal="center" vertical="center"/>
    </xf>
    <xf numFmtId="0" fontId="13" fillId="15" borderId="57" xfId="0" applyFont="1" applyFill="1" applyBorder="1" applyAlignment="1">
      <alignment horizontal="center" vertical="center"/>
    </xf>
    <xf numFmtId="0" fontId="24" fillId="15" borderId="50" xfId="0" applyFont="1" applyFill="1" applyBorder="1" applyAlignment="1">
      <alignment horizontal="center"/>
    </xf>
    <xf numFmtId="0" fontId="24" fillId="15" borderId="51" xfId="0" applyFont="1" applyFill="1" applyBorder="1" applyAlignment="1">
      <alignment horizontal="center"/>
    </xf>
    <xf numFmtId="0" fontId="24" fillId="15" borderId="52" xfId="0" applyFont="1" applyFill="1" applyBorder="1" applyAlignment="1">
      <alignment horizontal="center"/>
    </xf>
    <xf numFmtId="0" fontId="24" fillId="15" borderId="6" xfId="0" applyFont="1" applyFill="1" applyBorder="1" applyAlignment="1">
      <alignment horizontal="left" vertical="top" wrapText="1"/>
    </xf>
    <xf numFmtId="0" fontId="24" fillId="15" borderId="0" xfId="0" applyFont="1" applyFill="1" applyBorder="1" applyAlignment="1">
      <alignment horizontal="left" vertical="top" wrapText="1"/>
    </xf>
    <xf numFmtId="0" fontId="24" fillId="15" borderId="7" xfId="0" applyFont="1" applyFill="1" applyBorder="1" applyAlignment="1">
      <alignment horizontal="left" vertical="top" wrapText="1"/>
    </xf>
    <xf numFmtId="0" fontId="0" fillId="4" borderId="84" xfId="0" applyFont="1" applyFill="1" applyBorder="1" applyAlignment="1">
      <alignment horizontal="center"/>
    </xf>
    <xf numFmtId="0" fontId="0" fillId="4" borderId="13" xfId="0" applyFont="1" applyFill="1" applyBorder="1" applyAlignment="1">
      <alignment horizontal="center"/>
    </xf>
    <xf numFmtId="0" fontId="0" fillId="4" borderId="14" xfId="0" applyFont="1" applyFill="1" applyBorder="1" applyAlignment="1">
      <alignment horizontal="center"/>
    </xf>
    <xf numFmtId="0" fontId="0" fillId="5" borderId="77" xfId="0" applyFont="1" applyFill="1" applyBorder="1" applyAlignment="1">
      <alignment horizontal="left" vertical="center"/>
    </xf>
    <xf numFmtId="0" fontId="0" fillId="5" borderId="84" xfId="0" applyFont="1" applyFill="1" applyBorder="1" applyAlignment="1">
      <alignment horizontal="left" vertical="center"/>
    </xf>
    <xf numFmtId="0" fontId="0" fillId="0" borderId="93" xfId="0" applyFont="1" applyBorder="1" applyAlignment="1">
      <alignment horizontal="left" vertical="center" wrapText="1"/>
    </xf>
    <xf numFmtId="0" fontId="0" fillId="0" borderId="94" xfId="0" applyFont="1" applyBorder="1" applyAlignment="1">
      <alignment horizontal="left" vertical="center" wrapText="1"/>
    </xf>
    <xf numFmtId="0" fontId="0" fillId="0" borderId="95" xfId="0" applyFont="1" applyBorder="1" applyAlignment="1">
      <alignment horizontal="left" vertical="center" wrapText="1"/>
    </xf>
    <xf numFmtId="0" fontId="4" fillId="4" borderId="84" xfId="0" applyFont="1" applyFill="1" applyBorder="1" applyAlignment="1">
      <alignment horizontal="center"/>
    </xf>
    <xf numFmtId="0" fontId="4" fillId="4" borderId="13" xfId="0" applyFont="1" applyFill="1" applyBorder="1" applyAlignment="1">
      <alignment horizontal="center"/>
    </xf>
    <xf numFmtId="0" fontId="4" fillId="4" borderId="14" xfId="0" applyFont="1" applyFill="1" applyBorder="1" applyAlignment="1">
      <alignment horizontal="center"/>
    </xf>
    <xf numFmtId="44" fontId="4" fillId="0" borderId="89" xfId="1" applyFont="1" applyFill="1" applyBorder="1" applyAlignment="1">
      <alignment horizontal="center" vertical="center" wrapText="1"/>
    </xf>
    <xf numFmtId="44" fontId="4" fillId="0" borderId="86" xfId="1" applyFont="1" applyFill="1" applyBorder="1" applyAlignment="1">
      <alignment horizontal="center" vertical="center" wrapText="1"/>
    </xf>
    <xf numFmtId="44" fontId="4" fillId="0" borderId="19" xfId="1" applyFont="1" applyFill="1" applyBorder="1" applyAlignment="1">
      <alignment horizontal="center" vertical="center" wrapText="1"/>
    </xf>
    <xf numFmtId="44" fontId="4" fillId="0" borderId="20" xfId="1" applyFont="1" applyFill="1" applyBorder="1" applyAlignment="1">
      <alignment horizontal="center" vertical="center" wrapText="1"/>
    </xf>
    <xf numFmtId="0" fontId="4" fillId="15" borderId="152" xfId="0" applyFont="1" applyFill="1" applyBorder="1" applyAlignment="1">
      <alignment horizontal="center" vertical="center"/>
    </xf>
    <xf numFmtId="0" fontId="4" fillId="15" borderId="153" xfId="0" applyFont="1" applyFill="1" applyBorder="1" applyAlignment="1">
      <alignment horizontal="center" vertical="center"/>
    </xf>
    <xf numFmtId="0" fontId="4" fillId="15" borderId="154" xfId="0" applyFont="1" applyFill="1" applyBorder="1" applyAlignment="1">
      <alignment horizontal="center" vertical="center"/>
    </xf>
    <xf numFmtId="0" fontId="4" fillId="15" borderId="152" xfId="0" applyFont="1" applyFill="1" applyBorder="1" applyAlignment="1">
      <alignment horizontal="left" vertical="center" wrapText="1"/>
    </xf>
    <xf numFmtId="0" fontId="4" fillId="15" borderId="153" xfId="0" applyFont="1" applyFill="1" applyBorder="1" applyAlignment="1">
      <alignment horizontal="left" vertical="center" wrapText="1"/>
    </xf>
    <xf numFmtId="0" fontId="4" fillId="15" borderId="154" xfId="0" applyFont="1" applyFill="1" applyBorder="1" applyAlignment="1">
      <alignment horizontal="left" vertical="center" wrapText="1"/>
    </xf>
    <xf numFmtId="0" fontId="4" fillId="0" borderId="152" xfId="0" applyFont="1" applyFill="1" applyBorder="1" applyAlignment="1">
      <alignment horizontal="left" vertical="center" wrapText="1"/>
    </xf>
    <xf numFmtId="0" fontId="4" fillId="0" borderId="153" xfId="0" applyFont="1" applyFill="1" applyBorder="1" applyAlignment="1">
      <alignment horizontal="left" vertical="center" wrapText="1"/>
    </xf>
    <xf numFmtId="0" fontId="4" fillId="0" borderId="154" xfId="0" applyFont="1" applyFill="1" applyBorder="1" applyAlignment="1">
      <alignment horizontal="left" vertical="center" wrapText="1"/>
    </xf>
    <xf numFmtId="44" fontId="4" fillId="0" borderId="81" xfId="1" applyFont="1" applyFill="1" applyBorder="1" applyAlignment="1">
      <alignment horizontal="center" vertical="center" wrapText="1"/>
    </xf>
    <xf numFmtId="44" fontId="4" fillId="0" borderId="85" xfId="1" applyFont="1" applyFill="1" applyBorder="1" applyAlignment="1">
      <alignment horizontal="center" vertical="center" wrapText="1"/>
    </xf>
    <xf numFmtId="0" fontId="4" fillId="15" borderId="2" xfId="0" applyFont="1" applyFill="1" applyBorder="1" applyAlignment="1">
      <alignment horizontal="center" wrapText="1"/>
    </xf>
    <xf numFmtId="0" fontId="4" fillId="15" borderId="60" xfId="0" applyFont="1" applyFill="1" applyBorder="1" applyAlignment="1">
      <alignment horizontal="center" wrapText="1"/>
    </xf>
    <xf numFmtId="0" fontId="4" fillId="15" borderId="152" xfId="0" applyFont="1" applyFill="1" applyBorder="1" applyAlignment="1">
      <alignment horizontal="right" vertical="center" wrapText="1"/>
    </xf>
    <xf numFmtId="0" fontId="4" fillId="15" borderId="153" xfId="0" applyFont="1" applyFill="1" applyBorder="1" applyAlignment="1">
      <alignment horizontal="right" vertical="center" wrapText="1"/>
    </xf>
    <xf numFmtId="0" fontId="4" fillId="15" borderId="154" xfId="0" applyFont="1" applyFill="1" applyBorder="1" applyAlignment="1">
      <alignment horizontal="right" vertical="center" wrapText="1"/>
    </xf>
    <xf numFmtId="0" fontId="4" fillId="15" borderId="161" xfId="0" applyFont="1" applyFill="1" applyBorder="1" applyAlignment="1">
      <alignment horizontal="center" vertical="center" wrapText="1"/>
    </xf>
    <xf numFmtId="0" fontId="4" fillId="15" borderId="116" xfId="0" applyFont="1" applyFill="1" applyBorder="1" applyAlignment="1">
      <alignment horizontal="center" vertical="center" wrapText="1"/>
    </xf>
    <xf numFmtId="0" fontId="4" fillId="15" borderId="92" xfId="0" applyFont="1" applyFill="1" applyBorder="1" applyAlignment="1">
      <alignment horizontal="center" vertical="center" wrapText="1"/>
    </xf>
    <xf numFmtId="0" fontId="4" fillId="15" borderId="2" xfId="0" applyFont="1" applyFill="1" applyBorder="1" applyAlignment="1">
      <alignment horizontal="center" vertical="center" wrapText="1"/>
    </xf>
    <xf numFmtId="0" fontId="4" fillId="15" borderId="3" xfId="0" applyFont="1" applyFill="1" applyBorder="1" applyAlignment="1">
      <alignment horizontal="center" vertical="center" wrapText="1"/>
    </xf>
    <xf numFmtId="0" fontId="4" fillId="15" borderId="4" xfId="0" applyFont="1" applyFill="1" applyBorder="1" applyAlignment="1">
      <alignment horizontal="center" vertical="center" wrapText="1"/>
    </xf>
    <xf numFmtId="0" fontId="12" fillId="4" borderId="84" xfId="0" applyFont="1" applyFill="1" applyBorder="1" applyAlignment="1">
      <alignment horizontal="center"/>
    </xf>
    <xf numFmtId="0" fontId="12" fillId="4" borderId="13" xfId="0" applyFont="1" applyFill="1" applyBorder="1" applyAlignment="1">
      <alignment horizontal="center"/>
    </xf>
    <xf numFmtId="0" fontId="12" fillId="4" borderId="14" xfId="0" applyFont="1" applyFill="1" applyBorder="1" applyAlignment="1">
      <alignment horizontal="center"/>
    </xf>
    <xf numFmtId="0" fontId="4" fillId="2" borderId="59" xfId="1" applyNumberFormat="1" applyFont="1" applyFill="1" applyBorder="1" applyAlignment="1">
      <alignment horizontal="left" vertical="top"/>
    </xf>
    <xf numFmtId="0" fontId="4" fillId="2" borderId="2" xfId="1" applyNumberFormat="1" applyFont="1" applyFill="1" applyBorder="1" applyAlignment="1">
      <alignment horizontal="left" vertical="top"/>
    </xf>
    <xf numFmtId="0" fontId="4" fillId="2" borderId="60" xfId="1" applyNumberFormat="1" applyFont="1" applyFill="1" applyBorder="1" applyAlignment="1">
      <alignment horizontal="left" vertical="top"/>
    </xf>
    <xf numFmtId="0" fontId="4" fillId="2" borderId="3" xfId="1" applyNumberFormat="1" applyFont="1" applyFill="1" applyBorder="1" applyAlignment="1">
      <alignment horizontal="left" vertical="top"/>
    </xf>
    <xf numFmtId="0" fontId="4" fillId="2" borderId="4" xfId="1" applyNumberFormat="1" applyFont="1" applyFill="1" applyBorder="1" applyAlignment="1">
      <alignment horizontal="left" vertical="top"/>
    </xf>
    <xf numFmtId="0" fontId="4" fillId="2" borderId="5" xfId="1" applyNumberFormat="1" applyFont="1" applyFill="1" applyBorder="1" applyAlignment="1">
      <alignment horizontal="left" vertical="top"/>
    </xf>
    <xf numFmtId="0" fontId="0" fillId="0" borderId="3" xfId="0" applyFont="1" applyFill="1" applyBorder="1" applyAlignment="1">
      <alignment horizontal="left" vertical="center"/>
    </xf>
    <xf numFmtId="0" fontId="0" fillId="0" borderId="4" xfId="0" applyFont="1" applyFill="1" applyBorder="1" applyAlignment="1">
      <alignment horizontal="left" vertical="center"/>
    </xf>
    <xf numFmtId="0" fontId="0" fillId="0" borderId="5" xfId="0" applyFont="1" applyFill="1" applyBorder="1" applyAlignment="1">
      <alignment horizontal="left" vertical="center"/>
    </xf>
    <xf numFmtId="0" fontId="13" fillId="4" borderId="79" xfId="0" applyFont="1" applyFill="1" applyBorder="1" applyAlignment="1">
      <alignment horizontal="left" vertical="center"/>
    </xf>
    <xf numFmtId="0" fontId="13" fillId="4" borderId="81" xfId="0" applyFont="1" applyFill="1" applyBorder="1" applyAlignment="1">
      <alignment horizontal="left" vertical="center"/>
    </xf>
    <xf numFmtId="0" fontId="13" fillId="4" borderId="85" xfId="0" applyFont="1" applyFill="1" applyBorder="1" applyAlignment="1">
      <alignment horizontal="left" vertical="center"/>
    </xf>
    <xf numFmtId="0" fontId="13" fillId="4" borderId="8" xfId="0" applyFont="1" applyFill="1" applyBorder="1" applyAlignment="1">
      <alignment horizontal="left"/>
    </xf>
    <xf numFmtId="0" fontId="17" fillId="15" borderId="79" xfId="0" applyFont="1" applyFill="1" applyBorder="1" applyAlignment="1">
      <alignment horizontal="left" vertical="center" wrapText="1"/>
    </xf>
    <xf numFmtId="0" fontId="17" fillId="15" borderId="81" xfId="0" applyFont="1" applyFill="1" applyBorder="1" applyAlignment="1">
      <alignment horizontal="left" vertical="center" wrapText="1"/>
    </xf>
    <xf numFmtId="0" fontId="17" fillId="15" borderId="85" xfId="0" applyFont="1" applyFill="1" applyBorder="1" applyAlignment="1">
      <alignment horizontal="left" vertical="center" wrapText="1"/>
    </xf>
    <xf numFmtId="0" fontId="0" fillId="2" borderId="3" xfId="0" applyFont="1" applyFill="1" applyBorder="1" applyAlignment="1">
      <alignment horizontal="left"/>
    </xf>
    <xf numFmtId="0" fontId="0" fillId="2" borderId="4" xfId="0" applyFont="1" applyFill="1" applyBorder="1" applyAlignment="1">
      <alignment horizontal="left"/>
    </xf>
    <xf numFmtId="0" fontId="0" fillId="2" borderId="5" xfId="0" applyFont="1" applyFill="1" applyBorder="1" applyAlignment="1">
      <alignment horizontal="left"/>
    </xf>
    <xf numFmtId="0" fontId="0" fillId="2" borderId="18" xfId="0" applyFont="1" applyFill="1" applyBorder="1" applyAlignment="1">
      <alignment horizontal="left"/>
    </xf>
    <xf numFmtId="0" fontId="0" fillId="2" borderId="19" xfId="0" applyFont="1" applyFill="1" applyBorder="1" applyAlignment="1">
      <alignment horizontal="left"/>
    </xf>
    <xf numFmtId="0" fontId="0" fillId="2" borderId="20" xfId="0" applyFont="1" applyFill="1" applyBorder="1" applyAlignment="1">
      <alignment horizontal="left"/>
    </xf>
    <xf numFmtId="0" fontId="31" fillId="0" borderId="15" xfId="0" applyFont="1" applyFill="1" applyBorder="1" applyAlignment="1">
      <alignment horizontal="left" vertical="center"/>
    </xf>
    <xf numFmtId="0" fontId="31" fillId="0" borderId="17" xfId="0" applyFont="1" applyFill="1" applyBorder="1" applyAlignment="1">
      <alignment horizontal="left" vertical="center"/>
    </xf>
    <xf numFmtId="0" fontId="31" fillId="0" borderId="110" xfId="0" applyFont="1" applyFill="1" applyBorder="1" applyAlignment="1">
      <alignment horizontal="left" vertical="center"/>
    </xf>
    <xf numFmtId="0" fontId="31" fillId="0" borderId="86" xfId="0" applyFont="1" applyFill="1" applyBorder="1" applyAlignment="1">
      <alignment horizontal="left" vertical="center"/>
    </xf>
    <xf numFmtId="0" fontId="13" fillId="4" borderId="9" xfId="0" applyFont="1" applyFill="1" applyBorder="1" applyAlignment="1">
      <alignment horizontal="left" vertical="center"/>
    </xf>
    <xf numFmtId="0" fontId="13" fillId="4" borderId="10" xfId="0" applyFont="1" applyFill="1" applyBorder="1" applyAlignment="1">
      <alignment horizontal="left" vertical="center"/>
    </xf>
    <xf numFmtId="0" fontId="0" fillId="5" borderId="81" xfId="0" applyFont="1" applyFill="1" applyBorder="1" applyAlignment="1">
      <alignment horizontal="left" vertical="center" wrapText="1"/>
    </xf>
    <xf numFmtId="0" fontId="0" fillId="5" borderId="9" xfId="0" applyFont="1" applyFill="1" applyBorder="1" applyAlignment="1">
      <alignment horizontal="left" vertical="center" wrapText="1"/>
    </xf>
    <xf numFmtId="0" fontId="0" fillId="5" borderId="10" xfId="0" applyFont="1" applyFill="1" applyBorder="1" applyAlignment="1">
      <alignment horizontal="left" vertical="center" wrapText="1"/>
    </xf>
    <xf numFmtId="44" fontId="0" fillId="0" borderId="172" xfId="1" applyFont="1" applyFill="1" applyBorder="1" applyAlignment="1">
      <alignment horizontal="center" vertical="center"/>
    </xf>
    <xf numFmtId="44" fontId="0" fillId="0" borderId="171" xfId="1" applyFont="1" applyFill="1" applyBorder="1" applyAlignment="1">
      <alignment horizontal="center" vertical="center"/>
    </xf>
    <xf numFmtId="0" fontId="4" fillId="15" borderId="172" xfId="0" applyFont="1" applyFill="1" applyBorder="1" applyAlignment="1">
      <alignment horizontal="center" vertical="center" wrapText="1"/>
    </xf>
    <xf numFmtId="0" fontId="4" fillId="15" borderId="171" xfId="0" applyFont="1" applyFill="1" applyBorder="1" applyAlignment="1">
      <alignment horizontal="center" vertical="center" wrapText="1"/>
    </xf>
    <xf numFmtId="0" fontId="0" fillId="0" borderId="23" xfId="0" applyFont="1" applyBorder="1" applyAlignment="1">
      <alignment horizontal="left" vertical="center"/>
    </xf>
    <xf numFmtId="0" fontId="0" fillId="0" borderId="24" xfId="0" applyFont="1" applyBorder="1" applyAlignment="1">
      <alignment horizontal="left" vertical="center"/>
    </xf>
    <xf numFmtId="0" fontId="0" fillId="0" borderId="25" xfId="0" applyFont="1" applyBorder="1" applyAlignment="1">
      <alignment horizontal="left" vertical="center"/>
    </xf>
    <xf numFmtId="0" fontId="34" fillId="4" borderId="137" xfId="0" applyFont="1" applyFill="1" applyBorder="1" applyAlignment="1">
      <alignment horizontal="left"/>
    </xf>
    <xf numFmtId="0" fontId="34" fillId="4" borderId="138" xfId="0" applyFont="1" applyFill="1" applyBorder="1" applyAlignment="1">
      <alignment horizontal="left"/>
    </xf>
    <xf numFmtId="0" fontId="34" fillId="4" borderId="139" xfId="0" applyFont="1" applyFill="1" applyBorder="1" applyAlignment="1">
      <alignment horizontal="left"/>
    </xf>
    <xf numFmtId="0" fontId="0" fillId="0" borderId="23" xfId="0" applyFont="1" applyBorder="1" applyAlignment="1">
      <alignment horizontal="left" vertical="center" wrapText="1"/>
    </xf>
    <xf numFmtId="0" fontId="0" fillId="0" borderId="24" xfId="0" applyFont="1" applyBorder="1" applyAlignment="1">
      <alignment horizontal="left" vertical="center" wrapText="1"/>
    </xf>
    <xf numFmtId="0" fontId="0" fillId="0" borderId="25" xfId="0" applyFont="1" applyBorder="1" applyAlignment="1">
      <alignment horizontal="left" vertical="center" wrapText="1"/>
    </xf>
    <xf numFmtId="0" fontId="0" fillId="0" borderId="3" xfId="0" applyFont="1" applyBorder="1" applyAlignment="1">
      <alignment horizontal="left" vertical="center"/>
    </xf>
    <xf numFmtId="0" fontId="0" fillId="0" borderId="4" xfId="0" applyFont="1" applyBorder="1" applyAlignment="1">
      <alignment horizontal="left" vertical="center"/>
    </xf>
    <xf numFmtId="0" fontId="0" fillId="0" borderId="5" xfId="0" applyFont="1" applyBorder="1" applyAlignment="1">
      <alignment horizontal="left" vertical="center"/>
    </xf>
    <xf numFmtId="0" fontId="34" fillId="4" borderId="79" xfId="0" applyFont="1" applyFill="1" applyBorder="1" applyAlignment="1">
      <alignment horizontal="left" vertical="center"/>
    </xf>
    <xf numFmtId="0" fontId="34" fillId="4" borderId="81" xfId="0" applyFont="1" applyFill="1" applyBorder="1" applyAlignment="1">
      <alignment horizontal="left" vertical="center"/>
    </xf>
    <xf numFmtId="0" fontId="34" fillId="4" borderId="85" xfId="0" applyFont="1" applyFill="1" applyBorder="1" applyAlignment="1">
      <alignment horizontal="left" vertical="center"/>
    </xf>
    <xf numFmtId="0" fontId="0" fillId="0" borderId="79" xfId="0" applyFont="1" applyBorder="1" applyAlignment="1">
      <alignment horizontal="left" vertical="top" wrapText="1"/>
    </xf>
    <xf numFmtId="0" fontId="0" fillId="0" borderId="81" xfId="0" applyFont="1" applyBorder="1" applyAlignment="1">
      <alignment horizontal="left" vertical="top" wrapText="1"/>
    </xf>
    <xf numFmtId="0" fontId="0" fillId="0" borderId="85" xfId="0" applyFont="1" applyBorder="1" applyAlignment="1">
      <alignment horizontal="left" vertical="top" wrapText="1"/>
    </xf>
    <xf numFmtId="0" fontId="4" fillId="15" borderId="155" xfId="0" applyFont="1" applyFill="1" applyBorder="1" applyAlignment="1">
      <alignment horizontal="left" vertical="center"/>
    </xf>
    <xf numFmtId="0" fontId="4" fillId="15" borderId="19" xfId="0" applyFont="1" applyFill="1" applyBorder="1" applyAlignment="1">
      <alignment horizontal="left" vertical="center" wrapText="1"/>
    </xf>
    <xf numFmtId="0" fontId="12" fillId="15" borderId="152" xfId="0" applyFont="1" applyFill="1" applyBorder="1" applyAlignment="1">
      <alignment horizontal="left" vertical="center" wrapText="1"/>
    </xf>
    <xf numFmtId="0" fontId="12" fillId="15" borderId="153" xfId="0" applyFont="1" applyFill="1" applyBorder="1" applyAlignment="1">
      <alignment horizontal="left" vertical="center" wrapText="1"/>
    </xf>
    <xf numFmtId="0" fontId="12" fillId="15" borderId="154" xfId="0" applyFont="1" applyFill="1" applyBorder="1" applyAlignment="1">
      <alignment horizontal="left" vertical="center" wrapText="1"/>
    </xf>
    <xf numFmtId="0" fontId="4" fillId="2" borderId="152" xfId="0" applyFont="1" applyFill="1" applyBorder="1" applyAlignment="1">
      <alignment horizontal="left" vertical="center" wrapText="1"/>
    </xf>
    <xf numFmtId="0" fontId="4" fillId="2" borderId="153" xfId="0" applyFont="1" applyFill="1" applyBorder="1" applyAlignment="1">
      <alignment horizontal="left" vertical="center" wrapText="1"/>
    </xf>
    <xf numFmtId="0" fontId="4" fillId="2" borderId="154" xfId="0" applyFont="1" applyFill="1" applyBorder="1" applyAlignment="1">
      <alignment horizontal="left" vertical="center" wrapText="1"/>
    </xf>
    <xf numFmtId="0" fontId="4" fillId="15" borderId="153" xfId="0" applyFont="1" applyFill="1" applyBorder="1" applyAlignment="1">
      <alignment horizontal="center" vertical="center" wrapText="1"/>
    </xf>
    <xf numFmtId="0" fontId="4" fillId="15" borderId="154" xfId="0" applyFont="1" applyFill="1" applyBorder="1" applyAlignment="1">
      <alignment horizontal="center" vertical="center" wrapText="1"/>
    </xf>
    <xf numFmtId="0" fontId="41" fillId="3" borderId="196" xfId="0" applyFont="1" applyFill="1" applyBorder="1" applyAlignment="1">
      <alignment horizontal="center" vertical="center" wrapText="1"/>
    </xf>
    <xf numFmtId="0" fontId="41" fillId="3" borderId="189" xfId="0" applyFont="1" applyFill="1" applyBorder="1" applyAlignment="1">
      <alignment horizontal="center" vertical="center" wrapText="1"/>
    </xf>
    <xf numFmtId="0" fontId="41" fillId="3" borderId="195" xfId="0" applyFont="1" applyFill="1" applyBorder="1" applyAlignment="1">
      <alignment horizontal="center" vertical="center" wrapText="1"/>
    </xf>
    <xf numFmtId="0" fontId="41" fillId="16" borderId="182" xfId="0" applyFont="1" applyFill="1" applyBorder="1" applyAlignment="1">
      <alignment horizontal="center" vertical="top" wrapText="1"/>
    </xf>
    <xf numFmtId="0" fontId="41" fillId="16" borderId="185" xfId="0" applyFont="1" applyFill="1" applyBorder="1" applyAlignment="1">
      <alignment horizontal="center" vertical="top"/>
    </xf>
    <xf numFmtId="0" fontId="41" fillId="16" borderId="187" xfId="0" applyFont="1" applyFill="1" applyBorder="1" applyAlignment="1">
      <alignment horizontal="center" vertical="top"/>
    </xf>
    <xf numFmtId="0" fontId="41" fillId="7" borderId="196" xfId="0" applyFont="1" applyFill="1" applyBorder="1" applyAlignment="1">
      <alignment horizontal="center" vertical="center"/>
    </xf>
    <xf numFmtId="0" fontId="41" fillId="7" borderId="189" xfId="0" applyFont="1" applyFill="1" applyBorder="1" applyAlignment="1">
      <alignment horizontal="center" vertical="center"/>
    </xf>
    <xf numFmtId="0" fontId="41" fillId="7" borderId="199" xfId="0" applyFont="1" applyFill="1" applyBorder="1" applyAlignment="1">
      <alignment horizontal="center" vertical="center"/>
    </xf>
    <xf numFmtId="0" fontId="41" fillId="16" borderId="189" xfId="0" applyFont="1" applyFill="1" applyBorder="1" applyAlignment="1">
      <alignment horizontal="center" vertical="center" wrapText="1"/>
    </xf>
    <xf numFmtId="0" fontId="52" fillId="15" borderId="174" xfId="0" applyFont="1" applyFill="1" applyBorder="1" applyAlignment="1">
      <alignment horizontal="center" vertical="center" wrapText="1"/>
    </xf>
    <xf numFmtId="0" fontId="52" fillId="15" borderId="175" xfId="0" applyFont="1" applyFill="1" applyBorder="1" applyAlignment="1">
      <alignment horizontal="center" vertical="center" wrapText="1"/>
    </xf>
    <xf numFmtId="0" fontId="52" fillId="15" borderId="176" xfId="0" applyFont="1" applyFill="1" applyBorder="1" applyAlignment="1">
      <alignment horizontal="center" vertical="center" wrapText="1"/>
    </xf>
    <xf numFmtId="0" fontId="52" fillId="15" borderId="177" xfId="0" applyFont="1" applyFill="1" applyBorder="1" applyAlignment="1">
      <alignment horizontal="center" vertical="center" wrapText="1"/>
    </xf>
    <xf numFmtId="0" fontId="52" fillId="15" borderId="0" xfId="0" applyFont="1" applyFill="1" applyBorder="1" applyAlignment="1">
      <alignment horizontal="center" vertical="center" wrapText="1"/>
    </xf>
    <xf numFmtId="0" fontId="52" fillId="15" borderId="178" xfId="0" applyFont="1" applyFill="1" applyBorder="1" applyAlignment="1">
      <alignment horizontal="center" vertical="center" wrapText="1"/>
    </xf>
    <xf numFmtId="0" fontId="52" fillId="15" borderId="179" xfId="0" applyFont="1" applyFill="1" applyBorder="1" applyAlignment="1">
      <alignment horizontal="center" vertical="center" wrapText="1"/>
    </xf>
    <xf numFmtId="0" fontId="52" fillId="15" borderId="180" xfId="0" applyFont="1" applyFill="1" applyBorder="1" applyAlignment="1">
      <alignment horizontal="center" vertical="center" wrapText="1"/>
    </xf>
    <xf numFmtId="0" fontId="52" fillId="15" borderId="181" xfId="0" applyFont="1" applyFill="1" applyBorder="1" applyAlignment="1">
      <alignment horizontal="center" vertical="center" wrapText="1"/>
    </xf>
    <xf numFmtId="0" fontId="41" fillId="7" borderId="196" xfId="0" applyFont="1" applyFill="1" applyBorder="1" applyAlignment="1">
      <alignment horizontal="center" vertical="center" wrapText="1"/>
    </xf>
    <xf numFmtId="0" fontId="41" fillId="7" borderId="199" xfId="0" applyFont="1" applyFill="1" applyBorder="1" applyAlignment="1">
      <alignment horizontal="center" vertical="center" wrapText="1"/>
    </xf>
    <xf numFmtId="0" fontId="41" fillId="24" borderId="196" xfId="0" applyFont="1" applyFill="1" applyBorder="1" applyAlignment="1">
      <alignment horizontal="center" vertical="center" wrapText="1"/>
    </xf>
    <xf numFmtId="0" fontId="41" fillId="24" borderId="189" xfId="0" applyFont="1" applyFill="1" applyBorder="1" applyAlignment="1">
      <alignment horizontal="center" vertical="center" wrapText="1"/>
    </xf>
    <xf numFmtId="0" fontId="41" fillId="20" borderId="196" xfId="0" applyFont="1" applyFill="1" applyBorder="1" applyAlignment="1">
      <alignment horizontal="center" vertical="center" wrapText="1"/>
    </xf>
    <xf numFmtId="0" fontId="41" fillId="20" borderId="189" xfId="0" applyFont="1" applyFill="1" applyBorder="1" applyAlignment="1">
      <alignment horizontal="center" vertical="center" wrapText="1"/>
    </xf>
    <xf numFmtId="0" fontId="41" fillId="20" borderId="199" xfId="0" applyFont="1" applyFill="1" applyBorder="1" applyAlignment="1">
      <alignment horizontal="center" vertical="center" wrapText="1"/>
    </xf>
    <xf numFmtId="0" fontId="39" fillId="18" borderId="119" xfId="0" applyFont="1" applyFill="1" applyBorder="1" applyAlignment="1">
      <alignment horizontal="center" vertical="center"/>
    </xf>
    <xf numFmtId="0" fontId="39" fillId="18" borderId="0" xfId="0" applyFont="1" applyFill="1" applyAlignment="1">
      <alignment horizontal="center" vertical="center"/>
    </xf>
    <xf numFmtId="0" fontId="27" fillId="2" borderId="35" xfId="0" applyFont="1" applyFill="1" applyBorder="1" applyAlignment="1">
      <alignment horizontal="center" vertical="center" wrapText="1"/>
    </xf>
    <xf numFmtId="0" fontId="27" fillId="2" borderId="36" xfId="0" applyFont="1" applyFill="1" applyBorder="1" applyAlignment="1">
      <alignment horizontal="center" vertical="center" wrapText="1"/>
    </xf>
    <xf numFmtId="0" fontId="27" fillId="2" borderId="37" xfId="0" applyFont="1" applyFill="1" applyBorder="1" applyAlignment="1">
      <alignment horizontal="center" vertical="center" wrapText="1"/>
    </xf>
    <xf numFmtId="0" fontId="27" fillId="2" borderId="122" xfId="0" applyFont="1" applyFill="1" applyBorder="1" applyAlignment="1">
      <alignment horizontal="center" vertical="center" wrapText="1"/>
    </xf>
    <xf numFmtId="0" fontId="27" fillId="2" borderId="43" xfId="0" applyFont="1" applyFill="1" applyBorder="1" applyAlignment="1">
      <alignment horizontal="center" vertical="center" wrapText="1"/>
    </xf>
    <xf numFmtId="0" fontId="27" fillId="2" borderId="123" xfId="0" applyFont="1" applyFill="1" applyBorder="1" applyAlignment="1">
      <alignment horizontal="center" vertical="center" wrapText="1"/>
    </xf>
    <xf numFmtId="0" fontId="13" fillId="14" borderId="8" xfId="0" applyFont="1" applyFill="1" applyBorder="1" applyAlignment="1">
      <alignment horizontal="center" vertical="center" wrapText="1"/>
    </xf>
    <xf numFmtId="0" fontId="13" fillId="14" borderId="9" xfId="0" applyFont="1" applyFill="1" applyBorder="1" applyAlignment="1">
      <alignment horizontal="center" vertical="center" wrapText="1"/>
    </xf>
    <xf numFmtId="0" fontId="13" fillId="14" borderId="10" xfId="0" applyFont="1" applyFill="1" applyBorder="1" applyAlignment="1">
      <alignment horizontal="center" vertical="center" wrapText="1"/>
    </xf>
    <xf numFmtId="0" fontId="13" fillId="12" borderId="8" xfId="0" applyFont="1" applyFill="1" applyBorder="1" applyAlignment="1">
      <alignment horizontal="center" vertical="center" wrapText="1"/>
    </xf>
    <xf numFmtId="0" fontId="13" fillId="12" borderId="9" xfId="0" applyFont="1" applyFill="1" applyBorder="1" applyAlignment="1">
      <alignment horizontal="center" vertical="center" wrapText="1"/>
    </xf>
    <xf numFmtId="0" fontId="13" fillId="12" borderId="10" xfId="0" applyFont="1" applyFill="1" applyBorder="1" applyAlignment="1">
      <alignment horizontal="center" vertical="center" wrapText="1"/>
    </xf>
    <xf numFmtId="0" fontId="13" fillId="25" borderId="8" xfId="0" applyFont="1" applyFill="1" applyBorder="1" applyAlignment="1">
      <alignment horizontal="center" vertical="center" wrapText="1"/>
    </xf>
    <xf numFmtId="0" fontId="13" fillId="25" borderId="9" xfId="0" applyFont="1" applyFill="1" applyBorder="1" applyAlignment="1">
      <alignment horizontal="center" vertical="center" wrapText="1"/>
    </xf>
    <xf numFmtId="0" fontId="13" fillId="25" borderId="10" xfId="0" applyFont="1" applyFill="1" applyBorder="1" applyAlignment="1">
      <alignment horizontal="center" vertical="center" wrapText="1"/>
    </xf>
    <xf numFmtId="0" fontId="0" fillId="0" borderId="2" xfId="1" applyNumberFormat="1" applyFont="1" applyFill="1" applyBorder="1" applyAlignment="1">
      <alignment horizontal="center"/>
    </xf>
    <xf numFmtId="0" fontId="0" fillId="21" borderId="2" xfId="0" applyNumberFormat="1" applyFill="1" applyBorder="1" applyAlignment="1">
      <alignment horizontal="center"/>
    </xf>
    <xf numFmtId="0" fontId="0" fillId="21" borderId="21" xfId="0" applyNumberFormat="1" applyFont="1" applyFill="1" applyBorder="1" applyAlignment="1">
      <alignment horizontal="left"/>
    </xf>
    <xf numFmtId="0" fontId="0" fillId="21" borderId="163" xfId="0" applyNumberFormat="1" applyFill="1" applyBorder="1" applyAlignment="1">
      <alignment horizontal="center"/>
    </xf>
    <xf numFmtId="164" fontId="22" fillId="0" borderId="114" xfId="3" applyNumberFormat="1" applyFont="1" applyFill="1" applyBorder="1" applyAlignment="1">
      <alignment horizontal="center" wrapText="1"/>
    </xf>
    <xf numFmtId="164" fontId="22" fillId="0" borderId="219" xfId="3" applyNumberFormat="1" applyFont="1" applyFill="1" applyBorder="1" applyAlignment="1">
      <alignment horizontal="center" wrapText="1"/>
    </xf>
    <xf numFmtId="0" fontId="23" fillId="0" borderId="219" xfId="4" applyFont="1" applyFill="1" applyBorder="1" applyAlignment="1">
      <alignment vertical="top"/>
    </xf>
    <xf numFmtId="0" fontId="23" fillId="0" borderId="219" xfId="4" applyNumberFormat="1" applyFont="1" applyFill="1" applyBorder="1" applyAlignment="1">
      <alignment horizontal="center"/>
    </xf>
  </cellXfs>
  <cellStyles count="8">
    <cellStyle name="Link" xfId="7" builtinId="8"/>
    <cellStyle name="Prozent" xfId="2" builtinId="5"/>
    <cellStyle name="Standard" xfId="0" builtinId="0"/>
    <cellStyle name="Standard_Schüler und Klassen (BS vorl.)" xfId="3"/>
    <cellStyle name="Standard_Tabelle1" xfId="4"/>
    <cellStyle name="Währung" xfId="1" builtinId="4"/>
    <cellStyle name="Währung 2" xfId="5"/>
    <cellStyle name="Währung 3" xfId="6"/>
  </cellStyles>
  <dxfs count="132">
    <dxf>
      <font>
        <color rgb="FF9C0006"/>
      </font>
      <fill>
        <patternFill>
          <bgColor rgb="FFFFC7CE"/>
        </patternFill>
      </fill>
    </dxf>
    <dxf>
      <font>
        <color rgb="FF006100"/>
      </font>
      <fill>
        <patternFill>
          <bgColor theme="9" tint="0.39994506668294322"/>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patternType="lightUp">
          <bgColor theme="0" tint="-4.9989318521683403E-2"/>
        </patternFill>
      </fill>
    </dxf>
    <dxf>
      <fill>
        <patternFill patternType="lightUp">
          <bgColor theme="0" tint="-4.9989318521683403E-2"/>
        </patternFill>
      </fill>
    </dxf>
    <dxf>
      <font>
        <color theme="0"/>
      </font>
      <fill>
        <patternFill>
          <bgColor rgb="FFFF0000"/>
        </patternFill>
      </fill>
    </dxf>
    <dxf>
      <font>
        <color rgb="FFFF0000"/>
      </font>
      <fill>
        <patternFill>
          <bgColor theme="5" tint="0.79998168889431442"/>
        </patternFill>
      </fill>
    </dxf>
    <dxf>
      <fill>
        <patternFill>
          <bgColor theme="5" tint="0.79998168889431442"/>
        </patternFill>
      </fill>
    </dxf>
    <dxf>
      <font>
        <color auto="1"/>
      </font>
      <fill>
        <patternFill>
          <bgColor theme="5" tint="0.79998168889431442"/>
        </patternFill>
      </fill>
    </dxf>
    <dxf>
      <font>
        <b/>
        <i val="0"/>
        <color rgb="FFFF0000"/>
      </font>
    </dxf>
    <dxf>
      <fill>
        <patternFill>
          <bgColor rgb="FFFF0000"/>
        </patternFill>
      </fill>
    </dxf>
    <dxf>
      <font>
        <b val="0"/>
        <i val="0"/>
        <strike val="0"/>
        <condense val="0"/>
        <extend val="0"/>
        <outline val="0"/>
        <shadow val="0"/>
        <u val="none"/>
        <vertAlign val="baseline"/>
        <sz val="10"/>
        <color indexed="8"/>
        <name val="Calibri"/>
        <scheme val="none"/>
      </font>
      <numFmt numFmtId="0" formatCode="General"/>
      <fill>
        <patternFill patternType="none">
          <fgColor indexed="64"/>
          <bgColor indexed="65"/>
        </patternFill>
      </fill>
      <alignment horizontal="center" vertical="bottom" textRotation="0" wrapText="0" indent="0" justifyLastLine="0" shrinkToFit="0" readingOrder="0"/>
      <border diagonalUp="0" diagonalDown="0" outline="0">
        <left style="thin">
          <color indexed="22"/>
        </left>
        <right style="thin">
          <color indexed="22"/>
        </right>
        <top style="thin">
          <color indexed="22"/>
        </top>
        <bottom/>
      </border>
      <protection locked="1" hidden="0"/>
    </dxf>
    <dxf>
      <font>
        <b val="0"/>
        <i val="0"/>
        <strike val="0"/>
        <condense val="0"/>
        <extend val="0"/>
        <outline val="0"/>
        <shadow val="0"/>
        <u val="none"/>
        <vertAlign val="baseline"/>
        <sz val="10"/>
        <color indexed="8"/>
        <name val="Calibri"/>
        <scheme val="none"/>
      </font>
      <numFmt numFmtId="0" formatCode="General"/>
      <fill>
        <patternFill patternType="none">
          <fgColor indexed="64"/>
          <bgColor indexed="65"/>
        </patternFill>
      </fill>
      <alignment horizontal="general" vertical="top" textRotation="0" wrapText="0" indent="0" justifyLastLine="0" shrinkToFit="0" readingOrder="0"/>
      <border diagonalUp="0" diagonalDown="0" outline="0">
        <left style="thin">
          <color indexed="22"/>
        </left>
        <right style="thin">
          <color indexed="22"/>
        </right>
        <top style="thin">
          <color indexed="22"/>
        </top>
        <bottom/>
      </border>
      <protection locked="1" hidden="0"/>
    </dxf>
    <dxf>
      <font>
        <b val="0"/>
        <i val="0"/>
        <strike val="0"/>
        <condense val="0"/>
        <extend val="0"/>
        <outline val="0"/>
        <shadow val="0"/>
        <u val="none"/>
        <vertAlign val="baseline"/>
        <sz val="10"/>
        <color indexed="8"/>
        <name val="Calibri"/>
        <scheme val="none"/>
      </font>
      <numFmt numFmtId="0" formatCode="General"/>
      <fill>
        <patternFill patternType="none">
          <fgColor indexed="64"/>
          <bgColor indexed="65"/>
        </patternFill>
      </fill>
      <alignment horizontal="general" vertical="top" textRotation="0" wrapText="0" indent="0" justifyLastLine="0" shrinkToFit="0" readingOrder="0"/>
      <border diagonalUp="0" diagonalDown="0" outline="0">
        <left style="thin">
          <color indexed="22"/>
        </left>
        <right style="thin">
          <color indexed="22"/>
        </right>
        <top style="thin">
          <color indexed="22"/>
        </top>
        <bottom/>
      </border>
      <protection locked="1" hidden="0"/>
    </dxf>
    <dxf>
      <font>
        <b val="0"/>
        <i val="0"/>
        <strike val="0"/>
        <condense val="0"/>
        <extend val="0"/>
        <outline val="0"/>
        <shadow val="0"/>
        <u val="none"/>
        <vertAlign val="baseline"/>
        <sz val="11"/>
        <color auto="1"/>
        <name val="Calibri"/>
        <scheme val="none"/>
      </font>
      <numFmt numFmtId="0" formatCode="General"/>
      <fill>
        <patternFill patternType="none">
          <fgColor indexed="64"/>
          <bgColor indexed="65"/>
        </patternFill>
      </fill>
      <alignment horizontal="center" vertical="bottom" textRotation="0" wrapText="1" indent="0" justifyLastLine="0" shrinkToFit="0" readingOrder="0"/>
      <border diagonalUp="0" diagonalDown="0" outline="0">
        <left style="thin">
          <color indexed="22"/>
        </left>
        <right style="thin">
          <color indexed="22"/>
        </right>
        <top style="thin">
          <color indexed="22"/>
        </top>
        <bottom/>
      </border>
      <protection locked="1" hidden="0"/>
    </dxf>
    <dxf>
      <numFmt numFmtId="0" formatCode="General"/>
      <alignment horizontal="center" vertical="bottom" textRotation="0" wrapText="0" indent="0" justifyLastLine="0" shrinkToFit="0" readingOrder="0"/>
      <border diagonalUp="0" diagonalDown="0" outline="0">
        <left/>
        <right/>
        <top/>
        <bottom/>
      </border>
    </dxf>
    <dxf>
      <numFmt numFmtId="0" formatCode="General"/>
      <fill>
        <patternFill patternType="none">
          <fgColor indexed="64"/>
          <bgColor auto="1"/>
        </patternFill>
      </fill>
      <alignment horizontal="center" vertical="bottom" textRotation="0" wrapText="0" indent="0" justifyLastLine="0" shrinkToFit="0" readingOrder="0"/>
      <border diagonalUp="0" diagonalDown="0" outline="0">
        <left/>
        <right/>
        <top style="thin">
          <color indexed="64"/>
        </top>
        <bottom style="thin">
          <color indexed="64"/>
        </bottom>
      </border>
    </dxf>
    <dxf>
      <alignment horizontal="center" vertical="bottom" textRotation="0" wrapText="0" indent="0" justifyLastLine="0" shrinkToFit="0" readingOrder="0"/>
      <border diagonalUp="0" diagonalDown="0" outline="0">
        <left/>
        <right/>
        <top style="thin">
          <color auto="1"/>
        </top>
        <bottom/>
      </border>
    </dxf>
    <dxf>
      <font>
        <b val="0"/>
        <i val="0"/>
        <strike val="0"/>
        <condense val="0"/>
        <extend val="0"/>
        <outline val="0"/>
        <shadow val="0"/>
        <u val="none"/>
        <vertAlign val="baseline"/>
        <sz val="11"/>
        <color theme="1"/>
        <name val="Calibri"/>
        <scheme val="minor"/>
      </font>
      <numFmt numFmtId="0" formatCode="General"/>
      <fill>
        <patternFill patternType="none">
          <fgColor indexed="64"/>
          <bgColor indexed="65"/>
        </patternFill>
      </fill>
      <alignment horizontal="center" vertical="top" textRotation="0" wrapText="1" indent="0" justifyLastLine="0" shrinkToFit="0" readingOrder="0"/>
      <border diagonalUp="0" diagonalDown="0" outline="0">
        <left style="hair">
          <color auto="1"/>
        </left>
        <right/>
        <top/>
        <bottom/>
      </border>
    </dxf>
    <dxf>
      <alignment horizontal="center" vertical="bottom" textRotation="0" wrapText="0" indent="0" justifyLastLine="0" shrinkToFit="0" readingOrder="0"/>
      <border diagonalUp="0" diagonalDown="0" outline="0">
        <left/>
        <right/>
        <top style="thin">
          <color auto="1"/>
        </top>
        <bottom/>
      </border>
    </dxf>
    <dxf>
      <font>
        <b val="0"/>
        <i val="0"/>
        <strike val="0"/>
        <condense val="0"/>
        <extend val="0"/>
        <outline val="0"/>
        <shadow val="0"/>
        <u val="none"/>
        <vertAlign val="baseline"/>
        <sz val="11"/>
        <color theme="1"/>
        <name val="Calibri"/>
        <scheme val="minor"/>
      </font>
      <fill>
        <patternFill patternType="none">
          <fgColor indexed="64"/>
          <bgColor auto="1"/>
        </patternFill>
      </fill>
      <alignment horizontal="center" vertical="top" textRotation="0" wrapText="1" indent="0" justifyLastLine="0" shrinkToFit="0" readingOrder="0"/>
    </dxf>
    <dxf>
      <alignment horizontal="center" vertical="bottom" textRotation="0" wrapText="0" indent="0" justifyLastLine="0" shrinkToFit="0" readingOrder="0"/>
      <border diagonalUp="0" diagonalDown="0" outline="0">
        <left/>
        <right/>
        <top style="thin">
          <color auto="1"/>
        </top>
        <bottom/>
      </border>
    </dxf>
    <dxf>
      <font>
        <b val="0"/>
        <i val="0"/>
        <strike val="0"/>
        <condense val="0"/>
        <extend val="0"/>
        <outline val="0"/>
        <shadow val="0"/>
        <u val="none"/>
        <vertAlign val="baseline"/>
        <sz val="11"/>
        <color theme="1"/>
        <name val="Calibri"/>
        <scheme val="minor"/>
      </font>
      <fill>
        <patternFill patternType="none">
          <fgColor indexed="64"/>
          <bgColor auto="1"/>
        </patternFill>
      </fill>
      <alignment horizontal="center" vertical="top" textRotation="0" wrapText="1" indent="0" justifyLastLine="0" shrinkToFit="0" readingOrder="0"/>
    </dxf>
    <dxf>
      <alignment horizontal="center" vertical="bottom" textRotation="0" wrapText="0" indent="0" justifyLastLine="0" shrinkToFit="0" readingOrder="0"/>
      <border diagonalUp="0" diagonalDown="0" outline="0">
        <left/>
        <right/>
        <top style="thin">
          <color auto="1"/>
        </top>
        <bottom/>
      </border>
    </dxf>
    <dxf>
      <font>
        <b val="0"/>
        <i val="0"/>
        <strike val="0"/>
        <condense val="0"/>
        <extend val="0"/>
        <outline val="0"/>
        <shadow val="0"/>
        <u val="none"/>
        <vertAlign val="baseline"/>
        <sz val="11"/>
        <color theme="1"/>
        <name val="Calibri"/>
        <scheme val="minor"/>
      </font>
      <numFmt numFmtId="0" formatCode="General"/>
      <fill>
        <patternFill patternType="none">
          <fgColor indexed="64"/>
          <bgColor auto="1"/>
        </patternFill>
      </fill>
      <alignment horizontal="center" vertical="top" textRotation="0" wrapText="1" indent="0" justifyLastLine="0" shrinkToFit="0" readingOrder="0"/>
      <border outline="0">
        <left style="hair">
          <color auto="1"/>
        </left>
        <right/>
      </border>
    </dxf>
    <dxf>
      <numFmt numFmtId="0" formatCode="General"/>
      <alignment horizontal="left" vertical="bottom" textRotation="0" wrapText="0" indent="0" justifyLastLine="0" shrinkToFit="0" readingOrder="0"/>
      <border diagonalUp="0" diagonalDown="0" outline="0">
        <left/>
        <right/>
        <top/>
        <bottom/>
      </border>
    </dxf>
    <dxf>
      <font>
        <b val="0"/>
        <i val="0"/>
        <strike val="0"/>
        <condense val="0"/>
        <extend val="0"/>
        <outline val="0"/>
        <shadow val="0"/>
        <u val="none"/>
        <vertAlign val="baseline"/>
        <sz val="11"/>
        <color theme="1"/>
        <name val="Calibri"/>
        <scheme val="minor"/>
      </font>
      <numFmt numFmtId="0" formatCode="General"/>
      <fill>
        <patternFill patternType="solid">
          <fgColor indexed="64"/>
          <bgColor theme="7" tint="0.79998168889431442"/>
        </patternFill>
      </fill>
      <alignment horizontal="left" vertical="bottom" textRotation="0" wrapText="0" indent="0" justifyLastLine="0" shrinkToFit="0" readingOrder="0"/>
      <border diagonalUp="0" diagonalDown="0" outline="0">
        <left style="hair">
          <color auto="1"/>
        </left>
        <right style="hair">
          <color auto="1"/>
        </right>
        <top style="thin">
          <color auto="1"/>
        </top>
        <bottom style="thin">
          <color auto="1"/>
        </bottom>
      </border>
    </dxf>
    <dxf>
      <numFmt numFmtId="0" formatCode="General"/>
      <alignment horizontal="center" vertical="bottom" textRotation="0" wrapText="0" indent="0" justifyLastLine="0" shrinkToFit="0" readingOrder="0"/>
      <border diagonalUp="0" diagonalDown="0" outline="0">
        <left/>
        <right/>
        <top/>
        <bottom/>
      </border>
    </dxf>
    <dxf>
      <numFmt numFmtId="0" formatCode="General"/>
      <fill>
        <patternFill patternType="solid">
          <fgColor indexed="64"/>
          <bgColor theme="7" tint="0.79998168889431442"/>
        </patternFill>
      </fill>
      <alignment horizontal="center" vertical="bottom" textRotation="0" wrapText="0" indent="0" justifyLastLine="0" shrinkToFit="0" readingOrder="0"/>
      <border diagonalUp="0" diagonalDown="0" outline="0">
        <left/>
        <right/>
        <top style="thin">
          <color auto="1"/>
        </top>
        <bottom style="thin">
          <color auto="1"/>
        </bottom>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alignment vertical="center" textRotation="0" indent="0" justifyLastLine="0" shrinkToFit="0" readingOrder="0"/>
    </dxf>
    <dxf>
      <font>
        <b val="0"/>
        <i val="0"/>
        <strike val="0"/>
        <condense val="0"/>
        <extend val="0"/>
        <outline val="0"/>
        <shadow val="0"/>
        <u val="none"/>
        <vertAlign val="baseline"/>
        <sz val="11"/>
        <color indexed="8"/>
        <name val="Calibri"/>
        <scheme val="none"/>
      </font>
      <numFmt numFmtId="0" formatCode="General"/>
      <fill>
        <patternFill patternType="none">
          <fgColor indexed="64"/>
          <bgColor auto="1"/>
        </patternFill>
      </fill>
      <alignment horizontal="center" vertical="bottom" textRotation="0" wrapText="0" indent="0" justifyLastLine="0" shrinkToFit="0" readingOrder="0"/>
      <border diagonalUp="0" diagonalDown="0" outline="0">
        <left style="thin">
          <color indexed="22"/>
        </left>
        <right style="thin">
          <color indexed="22"/>
        </right>
        <top style="thin">
          <color indexed="22"/>
        </top>
        <bottom style="thin">
          <color indexed="22"/>
        </bottom>
      </border>
    </dxf>
    <dxf>
      <font>
        <b val="0"/>
        <i val="0"/>
        <strike val="0"/>
        <condense val="0"/>
        <extend val="0"/>
        <outline val="0"/>
        <shadow val="0"/>
        <u val="none"/>
        <vertAlign val="baseline"/>
        <sz val="11"/>
        <color indexed="8"/>
        <name val="Calibri"/>
        <scheme val="none"/>
      </font>
      <fill>
        <patternFill patternType="none">
          <fgColor indexed="64"/>
          <bgColor auto="1"/>
        </patternFill>
      </fill>
      <alignment horizontal="general" vertical="top" textRotation="0" wrapText="0" indent="0" justifyLastLine="0" shrinkToFit="0" readingOrder="0"/>
      <border diagonalUp="0" diagonalDown="0" outline="0">
        <left style="thin">
          <color indexed="22"/>
        </left>
        <right style="thin">
          <color indexed="22"/>
        </right>
        <top style="thin">
          <color indexed="22"/>
        </top>
        <bottom style="thin">
          <color indexed="22"/>
        </bottom>
      </border>
    </dxf>
    <dxf>
      <font>
        <b val="0"/>
        <i val="0"/>
        <strike val="0"/>
        <condense val="0"/>
        <extend val="0"/>
        <outline val="0"/>
        <shadow val="0"/>
        <u val="none"/>
        <vertAlign val="baseline"/>
        <sz val="11"/>
        <color indexed="8"/>
        <name val="Calibri"/>
        <scheme val="none"/>
      </font>
      <fill>
        <patternFill patternType="none">
          <fgColor indexed="64"/>
          <bgColor auto="1"/>
        </patternFill>
      </fill>
      <alignment horizontal="general" vertical="top" textRotation="0" wrapText="0" indent="0" justifyLastLine="0" shrinkToFit="0" readingOrder="0"/>
      <border diagonalUp="0" diagonalDown="0" outline="0">
        <left style="thin">
          <color indexed="22"/>
        </left>
        <right style="thin">
          <color indexed="22"/>
        </right>
        <top style="thin">
          <color indexed="22"/>
        </top>
        <bottom style="thin">
          <color indexed="22"/>
        </bottom>
      </border>
    </dxf>
    <dxf>
      <font>
        <b val="0"/>
        <i val="0"/>
        <strike val="0"/>
        <condense val="0"/>
        <extend val="0"/>
        <outline val="0"/>
        <shadow val="0"/>
        <u val="none"/>
        <vertAlign val="baseline"/>
        <sz val="11"/>
        <color auto="1"/>
        <name val="Calibri"/>
        <scheme val="none"/>
      </font>
      <numFmt numFmtId="164" formatCode="0000"/>
      <fill>
        <patternFill patternType="none">
          <fgColor indexed="64"/>
          <bgColor auto="1"/>
        </patternFill>
      </fill>
      <alignment horizontal="center" vertical="bottom" textRotation="0" wrapText="1" indent="0" justifyLastLine="0" shrinkToFit="0" readingOrder="0"/>
      <border diagonalUp="0" diagonalDown="0" outline="0">
        <left style="thin">
          <color indexed="22"/>
        </left>
        <right style="thin">
          <color indexed="22"/>
        </right>
        <top style="thin">
          <color indexed="22"/>
        </top>
        <bottom style="thin">
          <color indexed="22"/>
        </bottom>
      </border>
    </dxf>
    <dxf>
      <font>
        <b val="0"/>
        <i val="0"/>
        <strike val="0"/>
        <condense val="0"/>
        <extend val="0"/>
        <outline val="0"/>
        <shadow val="0"/>
        <u val="none"/>
        <vertAlign val="baseline"/>
        <sz val="11"/>
        <color theme="1"/>
        <name val="Calibri"/>
        <scheme val="none"/>
      </font>
      <fill>
        <patternFill patternType="none">
          <fgColor indexed="64"/>
          <bgColor auto="1"/>
        </patternFill>
      </fill>
    </dxf>
    <dxf>
      <font>
        <b/>
        <i val="0"/>
        <strike val="0"/>
        <condense val="0"/>
        <extend val="0"/>
        <outline val="0"/>
        <shadow val="0"/>
        <u val="none"/>
        <vertAlign val="baseline"/>
        <sz val="10"/>
        <color rgb="FF000000"/>
        <name val="Calibri"/>
        <scheme val="minor"/>
      </font>
      <fill>
        <patternFill patternType="solid">
          <fgColor indexed="64"/>
          <bgColor theme="9" tint="0.59999389629810485"/>
        </patternFill>
      </fill>
      <alignment horizontal="left" vertical="center" textRotation="0" wrapText="0" indent="0" justifyLastLine="0" shrinkToFit="0" readingOrder="0"/>
    </dxf>
    <dxf>
      <font>
        <b/>
        <i val="0"/>
        <strike val="0"/>
        <condense val="0"/>
        <extend val="0"/>
        <outline val="0"/>
        <shadow val="0"/>
        <u val="none"/>
        <vertAlign val="baseline"/>
        <sz val="11"/>
        <color theme="1"/>
        <name val="Calibri"/>
        <scheme val="minor"/>
      </font>
      <numFmt numFmtId="0" formatCode="General"/>
      <fill>
        <patternFill patternType="solid">
          <fgColor indexed="64"/>
          <bgColor theme="0" tint="-0.249977111117893"/>
        </patternFill>
      </fill>
      <alignment horizontal="general" vertical="top" textRotation="0" wrapText="1" indent="0" justifyLastLine="0" shrinkToFit="0" readingOrder="0"/>
      <border diagonalUp="0" diagonalDown="0" outline="0">
        <left style="hair">
          <color theme="0" tint="-0.499984740745262"/>
        </left>
        <right style="hair">
          <color theme="0" tint="-0.499984740745262"/>
        </right>
        <top/>
        <bottom style="medium">
          <color theme="0" tint="-0.499984740745262"/>
        </bottom>
      </border>
    </dxf>
    <dxf>
      <font>
        <b/>
        <i val="0"/>
      </font>
      <numFmt numFmtId="0" formatCode="General"/>
      <fill>
        <patternFill patternType="solid">
          <fgColor indexed="64"/>
          <bgColor theme="0" tint="-4.9989318521683403E-2"/>
        </patternFill>
      </fill>
      <alignment vertical="top" textRotation="0" wrapText="1" justifyLastLine="0" shrinkToFit="0" readingOrder="0"/>
      <border diagonalUp="0" diagonalDown="0">
        <left style="hair">
          <color theme="9"/>
        </left>
        <right style="medium">
          <color theme="9"/>
        </right>
        <top style="thin">
          <color theme="9"/>
        </top>
        <bottom style="thin">
          <color theme="9"/>
        </bottom>
        <vertical style="hair">
          <color theme="9"/>
        </vertical>
        <horizontal style="thin">
          <color theme="9"/>
        </horizontal>
      </border>
    </dxf>
    <dxf>
      <font>
        <b val="0"/>
        <i val="0"/>
        <strike val="0"/>
        <condense val="0"/>
        <extend val="0"/>
        <outline val="0"/>
        <shadow val="0"/>
        <u val="none"/>
        <vertAlign val="baseline"/>
        <sz val="11"/>
        <color theme="1"/>
        <name val="Calibri"/>
        <scheme val="minor"/>
      </font>
      <numFmt numFmtId="0" formatCode="General"/>
      <fill>
        <patternFill patternType="solid">
          <fgColor indexed="64"/>
          <bgColor theme="0" tint="-0.249977111117893"/>
        </patternFill>
      </fill>
      <alignment horizontal="center" vertical="top" textRotation="0" wrapText="1" indent="0" justifyLastLine="0" shrinkToFit="0" readingOrder="0"/>
      <border diagonalUp="0" diagonalDown="0" outline="0">
        <left style="hair">
          <color theme="0" tint="-0.499984740745262"/>
        </left>
        <right style="hair">
          <color theme="0" tint="-0.499984740745262"/>
        </right>
        <top/>
        <bottom style="medium">
          <color theme="0" tint="-0.499984740745262"/>
        </bottom>
      </border>
    </dxf>
    <dxf>
      <font>
        <i val="0"/>
      </font>
      <numFmt numFmtId="0" formatCode="General"/>
      <fill>
        <patternFill patternType="solid">
          <fgColor indexed="64"/>
          <bgColor theme="0" tint="-4.9989318521683403E-2"/>
        </patternFill>
      </fill>
      <alignment horizontal="center" vertical="top" textRotation="0" wrapText="1" indent="0" justifyLastLine="0" shrinkToFit="0" readingOrder="0"/>
      <border diagonalUp="0" diagonalDown="0">
        <left style="hair">
          <color theme="9"/>
        </left>
        <right style="hair">
          <color theme="9"/>
        </right>
        <top style="thin">
          <color theme="9"/>
        </top>
        <bottom style="thin">
          <color theme="9"/>
        </bottom>
      </border>
    </dxf>
    <dxf>
      <font>
        <b val="0"/>
        <i val="0"/>
        <strike val="0"/>
        <condense val="0"/>
        <extend val="0"/>
        <outline val="0"/>
        <shadow val="0"/>
        <u val="none"/>
        <vertAlign val="baseline"/>
        <sz val="12"/>
        <color theme="1"/>
        <name val="Calibri"/>
        <scheme val="minor"/>
      </font>
      <fill>
        <patternFill patternType="solid">
          <fgColor indexed="64"/>
          <bgColor theme="0" tint="-0.249977111117893"/>
        </patternFill>
      </fill>
      <alignment horizontal="center" vertical="top" textRotation="0" wrapText="1" indent="0" justifyLastLine="0" shrinkToFit="0" readingOrder="0"/>
      <border diagonalUp="0" diagonalDown="0" outline="0">
        <left style="medium">
          <color theme="0" tint="-0.499984740745262"/>
        </left>
        <right style="hair">
          <color theme="0" tint="-0.499984740745262"/>
        </right>
        <top/>
        <bottom style="medium">
          <color theme="0" tint="-0.499984740745262"/>
        </bottom>
      </border>
    </dxf>
    <dxf>
      <font>
        <b val="0"/>
        <i val="0"/>
        <strike val="0"/>
        <condense val="0"/>
        <extend val="0"/>
        <outline val="0"/>
        <shadow val="0"/>
        <u val="none"/>
        <vertAlign val="baseline"/>
        <sz val="12"/>
        <color theme="1"/>
        <name val="Calibri"/>
        <scheme val="minor"/>
      </font>
      <fill>
        <patternFill patternType="solid">
          <fgColor indexed="64"/>
          <bgColor theme="0" tint="-4.9989318521683403E-2"/>
        </patternFill>
      </fill>
      <alignment horizontal="center" vertical="top" textRotation="0" wrapText="1" indent="0" justifyLastLine="0" shrinkToFit="0" readingOrder="0"/>
      <border diagonalUp="0" diagonalDown="0">
        <left style="medium">
          <color theme="9"/>
        </left>
        <right style="hair">
          <color theme="9"/>
        </right>
        <top style="thin">
          <color theme="9"/>
        </top>
        <bottom style="thin">
          <color theme="9"/>
        </bottom>
        <vertical style="hair">
          <color theme="9"/>
        </vertical>
        <horizontal style="thin">
          <color theme="9"/>
        </horizontal>
      </border>
    </dxf>
    <dxf>
      <border outline="0">
        <top style="thin">
          <color theme="9"/>
        </top>
      </border>
    </dxf>
    <dxf>
      <font>
        <i val="0"/>
      </font>
      <fill>
        <patternFill patternType="solid">
          <fgColor indexed="64"/>
          <bgColor theme="0" tint="-4.9989318521683403E-2"/>
        </patternFill>
      </fill>
      <alignment vertical="top" textRotation="0" wrapText="1" justifyLastLine="0" shrinkToFit="0" readingOrder="0"/>
    </dxf>
    <dxf>
      <border>
        <bottom style="medium">
          <color theme="9"/>
        </bottom>
      </border>
    </dxf>
    <dxf>
      <font>
        <b/>
        <i val="0"/>
        <strike val="0"/>
        <condense val="0"/>
        <extend val="0"/>
        <outline val="0"/>
        <shadow val="0"/>
        <u val="none"/>
        <vertAlign val="baseline"/>
        <sz val="11"/>
        <color theme="0"/>
        <name val="Calibri"/>
        <scheme val="minor"/>
      </font>
      <fill>
        <patternFill patternType="solid">
          <fgColor theme="9"/>
          <bgColor theme="9"/>
        </patternFill>
      </fill>
      <alignment horizontal="center" vertical="top" textRotation="0" wrapText="1" indent="0" justifyLastLine="0" shrinkToFit="0" readingOrder="0"/>
      <border diagonalUp="0" diagonalDown="0">
        <left style="hair">
          <color theme="9"/>
        </left>
        <right style="hair">
          <color theme="9"/>
        </right>
        <top/>
        <bottom/>
        <vertical style="hair">
          <color theme="9"/>
        </vertical>
        <horizontal style="thin">
          <color theme="9"/>
        </horizontal>
      </border>
    </dxf>
    <dxf>
      <font>
        <strike val="0"/>
        <outline val="0"/>
        <shadow val="0"/>
        <u val="none"/>
        <vertAlign val="baseline"/>
        <sz val="11"/>
        <color theme="9" tint="-0.499984740745262"/>
        <name val="Calibri"/>
        <scheme val="minor"/>
      </font>
      <fill>
        <patternFill patternType="solid">
          <fgColor indexed="64"/>
          <bgColor theme="9" tint="0.79998168889431442"/>
        </patternFill>
      </fill>
    </dxf>
    <dxf>
      <font>
        <strike val="0"/>
        <outline val="0"/>
        <shadow val="0"/>
        <u val="none"/>
        <vertAlign val="baseline"/>
        <sz val="11"/>
        <color theme="9" tint="-0.499984740745262"/>
        <name val="Calibri"/>
        <scheme val="minor"/>
      </font>
      <fill>
        <patternFill patternType="solid">
          <fgColor indexed="64"/>
          <bgColor theme="9" tint="0.79998168889431442"/>
        </patternFill>
      </fill>
    </dxf>
    <dxf>
      <font>
        <strike val="0"/>
        <outline val="0"/>
        <shadow val="0"/>
        <u val="none"/>
        <vertAlign val="baseline"/>
        <sz val="11"/>
        <color theme="0"/>
        <name val="Calibri"/>
        <scheme val="minor"/>
      </font>
      <fill>
        <patternFill>
          <bgColor theme="9"/>
        </patternFill>
      </fill>
      <alignment horizontal="general" vertical="top" textRotation="0" wrapText="1" indent="0" justifyLastLine="0" shrinkToFit="0" readingOrder="0"/>
    </dxf>
    <dxf>
      <font>
        <b val="0"/>
        <i val="0"/>
        <strike val="0"/>
        <condense val="0"/>
        <extend val="0"/>
        <outline val="0"/>
        <shadow val="0"/>
        <u val="none"/>
        <vertAlign val="baseline"/>
        <sz val="11"/>
        <color theme="0"/>
        <name val="Calibri"/>
        <scheme val="minor"/>
      </font>
      <fill>
        <patternFill patternType="solid">
          <fgColor indexed="64"/>
          <bgColor theme="9"/>
        </patternFill>
      </fill>
      <border diagonalUp="0" diagonalDown="0">
        <left style="hair">
          <color theme="9"/>
        </left>
        <right style="hair">
          <color theme="9"/>
        </right>
        <top style="thin">
          <color theme="9"/>
        </top>
        <bottom style="medium">
          <color theme="9"/>
        </bottom>
      </border>
    </dxf>
    <dxf>
      <font>
        <strike val="0"/>
        <outline val="0"/>
        <shadow val="0"/>
        <u val="none"/>
        <vertAlign val="baseline"/>
        <sz val="11"/>
        <color theme="9" tint="-0.499984740745262"/>
        <name val="Calibri"/>
        <scheme val="minor"/>
      </font>
      <fill>
        <patternFill patternType="solid">
          <fgColor indexed="64"/>
          <bgColor theme="9" tint="0.79998168889431442"/>
        </patternFill>
      </fill>
      <border diagonalUp="0" diagonalDown="0">
        <left/>
        <right/>
        <top style="thin">
          <color theme="9"/>
        </top>
        <bottom style="thin">
          <color theme="9"/>
        </bottom>
        <vertical style="hair">
          <color theme="9"/>
        </vertical>
        <horizontal style="thin">
          <color theme="9"/>
        </horizontal>
      </border>
    </dxf>
    <dxf>
      <font>
        <strike val="0"/>
        <outline val="0"/>
        <shadow val="0"/>
        <u val="none"/>
        <vertAlign val="baseline"/>
        <sz val="11"/>
        <color theme="0"/>
        <name val="Calibri"/>
        <scheme val="minor"/>
      </font>
      <fill>
        <patternFill>
          <bgColor theme="9"/>
        </patternFill>
      </fill>
      <border diagonalUp="0" diagonalDown="0">
        <left style="hair">
          <color theme="9"/>
        </left>
        <right style="hair">
          <color theme="9"/>
        </right>
        <top/>
        <bottom/>
        <vertical style="hair">
          <color theme="9"/>
        </vertical>
        <horizontal style="thin">
          <color theme="9"/>
        </horizontal>
      </border>
    </dxf>
    <dxf>
      <font>
        <strike val="0"/>
        <outline val="0"/>
        <shadow val="0"/>
        <u val="none"/>
        <vertAlign val="baseline"/>
        <sz val="11"/>
        <color theme="9" tint="-0.499984740745262"/>
        <name val="Calibri"/>
        <scheme val="minor"/>
      </font>
      <fill>
        <patternFill patternType="solid">
          <fgColor indexed="64"/>
          <bgColor theme="9" tint="0.79998168889431442"/>
        </patternFill>
      </fill>
    </dxf>
    <dxf>
      <fill>
        <patternFill>
          <bgColor theme="9"/>
        </patternFill>
      </fill>
      <alignment horizontal="general" vertical="top" textRotation="0" indent="0" justifyLastLine="0" shrinkToFit="0" readingOrder="0"/>
      <border diagonalUp="0" diagonalDown="0">
        <left style="hair">
          <color theme="9"/>
        </left>
        <right style="hair">
          <color theme="9"/>
        </right>
        <top/>
        <bottom/>
        <vertical style="hair">
          <color theme="9"/>
        </vertical>
        <horizontal style="thin">
          <color theme="9"/>
        </horizontal>
      </border>
    </dxf>
    <dxf>
      <fill>
        <patternFill patternType="solid">
          <fgColor indexed="64"/>
          <bgColor theme="9" tint="0.79998168889431442"/>
        </patternFill>
      </fill>
      <border diagonalUp="0" diagonalDown="0">
        <left style="hair">
          <color theme="9"/>
        </left>
        <right/>
        <top style="thin">
          <color theme="9"/>
        </top>
        <bottom style="thin">
          <color theme="9"/>
        </bottom>
        <vertical style="hair">
          <color theme="9"/>
        </vertical>
        <horizontal style="thin">
          <color theme="9"/>
        </horizontal>
      </border>
    </dxf>
    <dxf>
      <fill>
        <patternFill patternType="solid">
          <fgColor indexed="64"/>
          <bgColor theme="9" tint="0.79998168889431442"/>
        </patternFill>
      </fill>
      <alignment horizontal="center" vertical="bottom" textRotation="0" wrapText="0" indent="0" justifyLastLine="0" shrinkToFit="0" readingOrder="0"/>
      <border diagonalUp="0" diagonalDown="0">
        <left/>
        <right style="hair">
          <color theme="9"/>
        </right>
        <top style="thin">
          <color theme="9"/>
        </top>
        <bottom style="thin">
          <color theme="9"/>
        </bottom>
        <vertical style="hair">
          <color theme="9"/>
        </vertical>
        <horizontal style="thin">
          <color theme="9"/>
        </horizontal>
      </border>
    </dxf>
    <dxf>
      <border>
        <top style="thin">
          <color theme="9"/>
        </top>
      </border>
    </dxf>
    <dxf>
      <border diagonalUp="0" diagonalDown="0">
        <left style="medium">
          <color theme="9"/>
        </left>
        <right style="medium">
          <color theme="9"/>
        </right>
        <top style="medium">
          <color theme="9"/>
        </top>
        <bottom style="medium">
          <color theme="9"/>
        </bottom>
      </border>
    </dxf>
    <dxf>
      <fill>
        <patternFill patternType="solid">
          <fgColor indexed="64"/>
          <bgColor theme="9" tint="0.79998168889431442"/>
        </patternFill>
      </fill>
    </dxf>
    <dxf>
      <border>
        <bottom style="thin">
          <color theme="9"/>
        </bottom>
      </border>
    </dxf>
    <dxf>
      <border diagonalUp="0" diagonalDown="0">
        <left style="hair">
          <color theme="9"/>
        </left>
        <right style="hair">
          <color theme="9"/>
        </right>
        <top/>
        <bottom/>
        <vertical style="hair">
          <color theme="9"/>
        </vertical>
        <horizontal style="thin">
          <color theme="9"/>
        </horizontal>
      </border>
    </dxf>
    <dxf>
      <fill>
        <patternFill patternType="solid">
          <fgColor indexed="64"/>
          <bgColor theme="9" tint="0.79998168889431442"/>
        </patternFill>
      </fill>
      <border diagonalUp="0" diagonalDown="0">
        <left style="hair">
          <color theme="9"/>
        </left>
        <right/>
        <top style="thin">
          <color theme="9"/>
        </top>
        <bottom style="thin">
          <color theme="9"/>
        </bottom>
        <vertical style="hair">
          <color theme="9"/>
        </vertical>
        <horizontal style="thin">
          <color theme="9"/>
        </horizontal>
      </border>
    </dxf>
    <dxf>
      <fill>
        <patternFill patternType="solid">
          <fgColor indexed="64"/>
          <bgColor theme="9" tint="0.79998168889431442"/>
        </patternFill>
      </fill>
      <border diagonalUp="0" diagonalDown="0">
        <left/>
        <right style="hair">
          <color theme="9"/>
        </right>
        <top style="thin">
          <color theme="9"/>
        </top>
        <bottom style="thin">
          <color theme="9"/>
        </bottom>
        <vertical style="hair">
          <color theme="9"/>
        </vertical>
        <horizontal style="thin">
          <color theme="9"/>
        </horizontal>
      </border>
    </dxf>
    <dxf>
      <border>
        <top style="thin">
          <color theme="9"/>
        </top>
      </border>
    </dxf>
    <dxf>
      <border diagonalUp="0" diagonalDown="0">
        <left style="medium">
          <color theme="9"/>
        </left>
        <right style="medium">
          <color theme="9"/>
        </right>
        <top style="medium">
          <color theme="9"/>
        </top>
        <bottom style="medium">
          <color theme="9"/>
        </bottom>
      </border>
    </dxf>
    <dxf>
      <fill>
        <patternFill patternType="solid">
          <fgColor indexed="64"/>
          <bgColor theme="9" tint="0.79998168889431442"/>
        </patternFill>
      </fill>
    </dxf>
    <dxf>
      <border>
        <bottom style="thin">
          <color theme="9"/>
        </bottom>
      </border>
    </dxf>
    <dxf>
      <border diagonalUp="0" diagonalDown="0">
        <left style="hair">
          <color theme="9"/>
        </left>
        <right style="hair">
          <color theme="9"/>
        </right>
        <top/>
        <bottom/>
        <vertical style="hair">
          <color theme="9"/>
        </vertical>
        <horizontal style="thin">
          <color theme="9"/>
        </horizontal>
      </border>
    </dxf>
    <dxf>
      <font>
        <strike val="0"/>
        <outline val="0"/>
        <shadow val="0"/>
        <u val="none"/>
        <vertAlign val="baseline"/>
        <sz val="11"/>
        <color theme="9" tint="-0.499984740745262"/>
        <name val="Calibri"/>
        <scheme val="minor"/>
      </font>
      <fill>
        <patternFill patternType="solid">
          <fgColor indexed="64"/>
          <bgColor theme="9" tint="0.79998168889431442"/>
        </patternFill>
      </fill>
    </dxf>
    <dxf>
      <font>
        <strike val="0"/>
        <outline val="0"/>
        <shadow val="0"/>
        <u val="none"/>
        <vertAlign val="baseline"/>
        <sz val="11"/>
        <color theme="9" tint="-0.499984740745262"/>
        <name val="Calibri"/>
        <scheme val="minor"/>
      </font>
      <fill>
        <patternFill patternType="solid">
          <fgColor indexed="64"/>
          <bgColor theme="9" tint="0.79998168889431442"/>
        </patternFill>
      </fill>
    </dxf>
    <dxf>
      <fill>
        <patternFill>
          <bgColor theme="9"/>
        </patternFill>
      </fill>
      <alignment horizontal="general" vertical="top" textRotation="0" wrapText="1" indent="0" justifyLastLine="0" shrinkToFit="0" readingOrder="0"/>
    </dxf>
    <dxf>
      <font>
        <strike val="0"/>
        <outline val="0"/>
        <shadow val="0"/>
        <u val="none"/>
        <vertAlign val="baseline"/>
        <sz val="11"/>
        <color theme="9" tint="-0.499984740745262"/>
        <name val="Calibri"/>
        <scheme val="minor"/>
      </font>
      <fill>
        <patternFill patternType="solid">
          <fgColor indexed="64"/>
          <bgColor theme="9" tint="0.79998168889431442"/>
        </patternFill>
      </fill>
    </dxf>
    <dxf>
      <font>
        <strike val="0"/>
        <outline val="0"/>
        <shadow val="0"/>
        <u val="none"/>
        <vertAlign val="baseline"/>
        <sz val="11"/>
        <color theme="9" tint="-0.499984740745262"/>
        <name val="Calibri"/>
        <scheme val="minor"/>
      </font>
      <fill>
        <patternFill patternType="solid">
          <fgColor indexed="64"/>
          <bgColor theme="9" tint="0.79998168889431442"/>
        </patternFill>
      </fill>
    </dxf>
    <dxf>
      <font>
        <strike val="0"/>
        <outline val="0"/>
        <shadow val="0"/>
        <u val="none"/>
        <vertAlign val="baseline"/>
        <sz val="11"/>
        <color theme="0"/>
        <name val="Calibri"/>
        <scheme val="minor"/>
      </font>
      <fill>
        <patternFill>
          <bgColor theme="9"/>
        </patternFill>
      </fill>
      <alignment horizontal="general" vertical="top" textRotation="0" wrapText="1" indent="0" justifyLastLine="0" shrinkToFit="0" readingOrder="0"/>
    </dxf>
    <dxf>
      <font>
        <b val="0"/>
        <i val="0"/>
        <strike val="0"/>
        <condense val="0"/>
        <extend val="0"/>
        <outline val="0"/>
        <shadow val="0"/>
        <u val="none"/>
        <vertAlign val="baseline"/>
        <sz val="11"/>
        <color theme="0"/>
        <name val="Calibri"/>
        <scheme val="minor"/>
      </font>
      <fill>
        <patternFill patternType="solid">
          <fgColor indexed="64"/>
          <bgColor theme="9"/>
        </patternFill>
      </fill>
      <border diagonalUp="0" diagonalDown="0">
        <left style="hair">
          <color theme="9"/>
        </left>
        <right style="hair">
          <color theme="9"/>
        </right>
        <top style="thin">
          <color theme="9"/>
        </top>
        <bottom style="medium">
          <color theme="9"/>
        </bottom>
      </border>
    </dxf>
    <dxf>
      <font>
        <strike val="0"/>
        <outline val="0"/>
        <shadow val="0"/>
        <u val="none"/>
        <vertAlign val="baseline"/>
        <sz val="11"/>
        <color theme="9" tint="-0.499984740745262"/>
        <name val="Calibri"/>
        <scheme val="minor"/>
      </font>
      <fill>
        <patternFill patternType="solid">
          <fgColor indexed="64"/>
          <bgColor theme="9" tint="0.79998168889431442"/>
        </patternFill>
      </fill>
      <border diagonalUp="0" diagonalDown="0">
        <left/>
        <right/>
        <top style="thin">
          <color theme="9"/>
        </top>
        <bottom style="thin">
          <color theme="9"/>
        </bottom>
        <vertical/>
        <horizontal style="thin">
          <color theme="9"/>
        </horizontal>
      </border>
    </dxf>
    <dxf>
      <border>
        <top style="thin">
          <color theme="9"/>
        </top>
      </border>
    </dxf>
    <dxf>
      <font>
        <strike val="0"/>
        <outline val="0"/>
        <shadow val="0"/>
        <u val="none"/>
        <vertAlign val="baseline"/>
        <sz val="11"/>
        <color theme="0"/>
        <name val="Calibri"/>
        <scheme val="minor"/>
      </font>
      <fill>
        <patternFill>
          <bgColor theme="9"/>
        </patternFill>
      </fill>
    </dxf>
    <dxf>
      <border diagonalUp="0" diagonalDown="0">
        <left style="hair">
          <color theme="9"/>
        </left>
        <right style="medium">
          <color theme="9"/>
        </right>
        <top style="medium">
          <color theme="9"/>
        </top>
        <bottom style="medium">
          <color theme="9"/>
        </bottom>
      </border>
    </dxf>
    <dxf>
      <font>
        <strike val="0"/>
        <outline val="0"/>
        <shadow val="0"/>
        <u val="none"/>
        <vertAlign val="baseline"/>
        <sz val="11"/>
        <color theme="9" tint="-0.499984740745262"/>
        <name val="Calibri"/>
        <scheme val="minor"/>
      </font>
      <fill>
        <patternFill patternType="solid">
          <fgColor indexed="64"/>
          <bgColor theme="9" tint="0.79998168889431442"/>
        </patternFill>
      </fill>
    </dxf>
    <dxf>
      <border>
        <bottom style="thin">
          <color theme="9"/>
        </bottom>
      </border>
    </dxf>
    <dxf>
      <fill>
        <patternFill>
          <bgColor theme="9"/>
        </patternFill>
      </fill>
      <alignment horizontal="general" vertical="top" textRotation="0" indent="0" justifyLastLine="0" shrinkToFit="0" readingOrder="0"/>
    </dxf>
    <dxf>
      <font>
        <strike val="0"/>
        <outline val="0"/>
        <shadow val="0"/>
        <u val="none"/>
        <vertAlign val="baseline"/>
        <sz val="11"/>
        <color theme="9" tint="-0.499984740745262"/>
        <name val="Calibri"/>
        <scheme val="minor"/>
      </font>
      <fill>
        <patternFill patternType="solid">
          <fgColor indexed="64"/>
          <bgColor theme="9" tint="0.79998168889431442"/>
        </patternFill>
      </fill>
    </dxf>
    <dxf>
      <font>
        <strike val="0"/>
        <outline val="0"/>
        <shadow val="0"/>
        <u val="none"/>
        <vertAlign val="baseline"/>
        <sz val="11"/>
        <color theme="9" tint="-0.499984740745262"/>
        <name val="Calibri"/>
        <scheme val="minor"/>
      </font>
      <fill>
        <patternFill patternType="solid">
          <fgColor indexed="64"/>
          <bgColor theme="9" tint="0.79998168889431442"/>
        </patternFill>
      </fill>
    </dxf>
    <dxf>
      <fill>
        <patternFill>
          <bgColor theme="9"/>
        </patternFill>
      </fill>
      <alignment horizontal="general" vertical="top" textRotation="0" wrapText="1" indent="0" justifyLastLine="0" shrinkToFit="0" readingOrder="0"/>
    </dxf>
    <dxf>
      <font>
        <strike val="0"/>
        <outline val="0"/>
        <shadow val="0"/>
        <u val="none"/>
        <vertAlign val="baseline"/>
        <sz val="11"/>
        <color theme="9" tint="-0.499984740745262"/>
        <name val="Calibri"/>
        <scheme val="minor"/>
      </font>
      <fill>
        <patternFill patternType="solid">
          <fgColor indexed="64"/>
          <bgColor theme="9" tint="0.79998168889431442"/>
        </patternFill>
      </fill>
      <border diagonalUp="0" diagonalDown="0">
        <left/>
        <right/>
        <top style="thin">
          <color theme="9"/>
        </top>
        <bottom style="thin">
          <color theme="9"/>
        </bottom>
        <vertical style="hair">
          <color theme="9"/>
        </vertical>
        <horizontal style="thin">
          <color theme="9"/>
        </horizontal>
      </border>
    </dxf>
    <dxf>
      <font>
        <strike val="0"/>
        <outline val="0"/>
        <shadow val="0"/>
        <u val="none"/>
        <vertAlign val="baseline"/>
        <sz val="11"/>
        <color theme="9" tint="-0.499984740745262"/>
        <name val="Calibri"/>
        <scheme val="minor"/>
      </font>
      <fill>
        <patternFill patternType="solid">
          <fgColor indexed="64"/>
          <bgColor theme="9" tint="0.79998168889431442"/>
        </patternFill>
      </fill>
    </dxf>
    <dxf>
      <fill>
        <patternFill>
          <bgColor theme="9"/>
        </patternFill>
      </fill>
      <alignment horizontal="general" vertical="top" textRotation="0" wrapText="1" indent="0" justifyLastLine="0" shrinkToFit="0" readingOrder="0"/>
      <border diagonalUp="0" diagonalDown="0">
        <left style="hair">
          <color theme="9"/>
        </left>
        <right style="hair">
          <color theme="9"/>
        </right>
        <top/>
        <bottom/>
        <vertical style="hair">
          <color theme="9"/>
        </vertical>
        <horizontal style="thin">
          <color theme="9"/>
        </horizontal>
      </border>
    </dxf>
    <dxf>
      <font>
        <b/>
        <i val="0"/>
        <strike val="0"/>
        <condense val="0"/>
        <extend val="0"/>
        <outline val="0"/>
        <shadow val="0"/>
        <u val="none"/>
        <vertAlign val="baseline"/>
        <sz val="11"/>
        <color theme="0"/>
        <name val="Calibri"/>
        <scheme val="minor"/>
      </font>
      <numFmt numFmtId="34" formatCode="_-* #,##0.00\ &quot;€&quot;_-;\-* #,##0.00\ &quot;€&quot;_-;_-* &quot;-&quot;??\ &quot;€&quot;_-;_-@_-"/>
      <fill>
        <patternFill patternType="solid">
          <fgColor indexed="64"/>
          <bgColor theme="8"/>
        </patternFill>
      </fill>
      <alignment horizontal="general" vertical="center" textRotation="0" wrapText="1" indent="0" justifyLastLine="0" shrinkToFit="0" readingOrder="0"/>
      <border diagonalUp="0" diagonalDown="0" outline="0">
        <left style="hair">
          <color theme="8"/>
        </left>
        <right style="hair">
          <color theme="8"/>
        </right>
        <top style="thin">
          <color theme="8"/>
        </top>
        <bottom style="medium">
          <color theme="8"/>
        </bottom>
      </border>
    </dxf>
    <dxf>
      <font>
        <strike val="0"/>
        <outline val="0"/>
        <shadow val="0"/>
        <u val="none"/>
        <vertAlign val="baseline"/>
        <sz val="10"/>
        <color theme="1"/>
        <name val="Calibri"/>
        <scheme val="minor"/>
      </font>
      <fill>
        <patternFill patternType="solid">
          <fgColor indexed="64"/>
          <bgColor theme="0" tint="-0.24994659260841701"/>
        </patternFill>
      </fill>
      <border diagonalUp="0" diagonalDown="0">
        <left style="hair">
          <color theme="8"/>
        </left>
        <right style="thin">
          <color theme="0" tint="-4.9989318521683403E-2"/>
        </right>
        <top style="hair">
          <color theme="0" tint="-4.9989318521683403E-2"/>
        </top>
        <bottom style="hair">
          <color theme="0" tint="-4.9989318521683403E-2"/>
        </bottom>
        <vertical/>
        <horizontal style="hair">
          <color theme="0" tint="-4.9989318521683403E-2"/>
        </horizontal>
      </border>
    </dxf>
    <dxf>
      <font>
        <b/>
        <i val="0"/>
        <strike val="0"/>
        <condense val="0"/>
        <extend val="0"/>
        <outline val="0"/>
        <shadow val="0"/>
        <u val="none"/>
        <vertAlign val="baseline"/>
        <sz val="11"/>
        <color theme="0"/>
        <name val="Calibri"/>
        <scheme val="minor"/>
      </font>
      <numFmt numFmtId="34" formatCode="_-* #,##0.00\ &quot;€&quot;_-;\-* #,##0.00\ &quot;€&quot;_-;_-* &quot;-&quot;??\ &quot;€&quot;_-;_-@_-"/>
      <fill>
        <patternFill patternType="solid">
          <fgColor indexed="64"/>
          <bgColor theme="8"/>
        </patternFill>
      </fill>
      <alignment horizontal="general" vertical="center" textRotation="0" wrapText="1" indent="0" justifyLastLine="0" shrinkToFit="0" readingOrder="0"/>
      <border diagonalUp="0" diagonalDown="0" outline="0">
        <left style="hair">
          <color theme="8"/>
        </left>
        <right style="hair">
          <color theme="8"/>
        </right>
        <top style="thin">
          <color theme="8"/>
        </top>
        <bottom style="medium">
          <color theme="8"/>
        </bottom>
      </border>
    </dxf>
    <dxf>
      <font>
        <strike val="0"/>
        <outline val="0"/>
        <shadow val="0"/>
        <u val="none"/>
        <vertAlign val="baseline"/>
        <sz val="10"/>
        <color theme="1"/>
        <name val="Calibri"/>
        <scheme val="minor"/>
      </font>
      <numFmt numFmtId="165" formatCode="_-* #,##0.00\ &quot;€&quot;_-;&quot;bitte überschreiben&quot;;_-* &quot;-&quot;??\ &quot;€&quot;_-;&quot;&quot;"/>
      <border diagonalUp="0" diagonalDown="0">
        <left/>
        <right/>
        <top style="medium">
          <color auto="1"/>
        </top>
        <bottom style="medium">
          <color auto="1"/>
        </bottom>
        <vertical/>
        <horizontal style="medium">
          <color auto="1"/>
        </horizontal>
      </border>
    </dxf>
    <dxf>
      <font>
        <b/>
        <i val="0"/>
        <strike val="0"/>
        <condense val="0"/>
        <extend val="0"/>
        <outline val="0"/>
        <shadow val="0"/>
        <u val="none"/>
        <vertAlign val="baseline"/>
        <sz val="11"/>
        <color rgb="FFFFFFFF"/>
        <name val="Calibri"/>
        <scheme val="none"/>
      </font>
      <numFmt numFmtId="0" formatCode="General"/>
      <fill>
        <patternFill patternType="solid">
          <fgColor indexed="64"/>
          <bgColor theme="8"/>
        </patternFill>
      </fill>
      <alignment horizontal="center" vertical="center" textRotation="0" wrapText="1" indent="0" justifyLastLine="0" shrinkToFit="0" readingOrder="0"/>
      <border diagonalUp="0" diagonalDown="0" outline="0">
        <left/>
        <right style="hair">
          <color theme="8"/>
        </right>
        <top style="thin">
          <color theme="8"/>
        </top>
        <bottom style="medium">
          <color theme="8"/>
        </bottom>
      </border>
    </dxf>
    <dxf>
      <font>
        <b val="0"/>
        <i val="0"/>
        <strike val="0"/>
        <condense val="0"/>
        <extend val="0"/>
        <outline val="0"/>
        <shadow val="0"/>
        <u val="none"/>
        <vertAlign val="baseline"/>
        <sz val="10"/>
        <color theme="1"/>
        <name val="Calibri"/>
        <scheme val="minor"/>
      </font>
      <numFmt numFmtId="0" formatCode="General"/>
      <fill>
        <patternFill patternType="none">
          <fgColor indexed="64"/>
          <bgColor indexed="65"/>
        </patternFill>
      </fill>
      <alignment horizontal="center" vertical="center" textRotation="0" wrapText="0" indent="0" justifyLastLine="0" shrinkToFit="0" readingOrder="0"/>
      <border diagonalUp="0" diagonalDown="0">
        <left style="hair">
          <color theme="8"/>
        </left>
        <right style="hair">
          <color theme="8"/>
        </right>
        <top style="thin">
          <color theme="8"/>
        </top>
        <bottom style="thin">
          <color theme="8"/>
        </bottom>
        <vertical/>
        <horizontal/>
      </border>
    </dxf>
    <dxf>
      <font>
        <b/>
        <i val="0"/>
        <strike val="0"/>
        <condense val="0"/>
        <extend val="0"/>
        <outline val="0"/>
        <shadow val="0"/>
        <u val="none"/>
        <vertAlign val="baseline"/>
        <sz val="11"/>
        <color rgb="FFFFFFFF"/>
        <name val="Calibri"/>
        <scheme val="none"/>
      </font>
      <numFmt numFmtId="0" formatCode="General"/>
      <fill>
        <patternFill patternType="solid">
          <fgColor indexed="64"/>
          <bgColor theme="8"/>
        </patternFill>
      </fill>
      <alignment horizontal="center" vertical="center" textRotation="0" wrapText="1" indent="0" justifyLastLine="0" shrinkToFit="0" readingOrder="0"/>
      <border diagonalUp="0" diagonalDown="0" outline="0">
        <left/>
        <right style="hair">
          <color theme="8"/>
        </right>
        <top style="thin">
          <color theme="8"/>
        </top>
        <bottom style="medium">
          <color theme="8"/>
        </bottom>
      </border>
    </dxf>
    <dxf>
      <font>
        <strike val="0"/>
        <outline val="0"/>
        <shadow val="0"/>
        <u val="none"/>
        <vertAlign val="baseline"/>
        <sz val="10"/>
        <color theme="1"/>
        <name val="Calibri"/>
        <scheme val="minor"/>
      </font>
      <numFmt numFmtId="0" formatCode="General"/>
      <border diagonalUp="0" diagonalDown="0">
        <left/>
        <right/>
        <top style="medium">
          <color auto="1"/>
        </top>
        <bottom style="medium">
          <color auto="1"/>
        </bottom>
        <vertical/>
        <horizontal style="medium">
          <color auto="1"/>
        </horizontal>
      </border>
    </dxf>
    <dxf>
      <border>
        <top style="thin">
          <color theme="8"/>
        </top>
      </border>
    </dxf>
    <dxf>
      <font>
        <b/>
        <i val="0"/>
        <strike val="0"/>
        <condense val="0"/>
        <extend val="0"/>
        <outline val="0"/>
        <shadow val="0"/>
        <u val="none"/>
        <vertAlign val="baseline"/>
        <sz val="11"/>
        <color rgb="FFFFFFFF"/>
        <name val="Calibri"/>
        <scheme val="none"/>
      </font>
      <numFmt numFmtId="34" formatCode="_-* #,##0.00\ &quot;€&quot;_-;\-* #,##0.00\ &quot;€&quot;_-;_-* &quot;-&quot;??\ &quot;€&quot;_-;_-@_-"/>
      <fill>
        <patternFill patternType="solid">
          <fgColor indexed="64"/>
          <bgColor theme="8"/>
        </patternFill>
      </fill>
      <alignment horizontal="general" vertical="center" textRotation="0" wrapText="1" indent="0" justifyLastLine="0" shrinkToFit="0" readingOrder="0"/>
      <border diagonalUp="0" diagonalDown="0" outline="0">
        <left style="hair">
          <color theme="8"/>
        </left>
        <right style="hair">
          <color theme="8"/>
        </right>
        <top/>
        <bottom/>
      </border>
    </dxf>
    <dxf>
      <border diagonalUp="0" diagonalDown="0">
        <left style="medium">
          <color theme="5"/>
        </left>
        <right style="medium">
          <color theme="8"/>
        </right>
        <top style="medium">
          <color theme="8"/>
        </top>
        <bottom style="medium">
          <color theme="8"/>
        </bottom>
      </border>
    </dxf>
    <dxf>
      <numFmt numFmtId="34" formatCode="_-* #,##0.00\ &quot;€&quot;_-;\-* #,##0.00\ &quot;€&quot;_-;_-* &quot;-&quot;??\ &quot;€&quot;_-;_-@_-"/>
      <fill>
        <patternFill patternType="none">
          <bgColor auto="1"/>
        </patternFill>
      </fill>
      <alignment horizontal="general" vertical="center" textRotation="0" wrapText="0" indent="0" justifyLastLine="0" shrinkToFit="0" readingOrder="0"/>
    </dxf>
    <dxf>
      <border>
        <bottom style="thin">
          <color theme="8"/>
        </bottom>
      </border>
    </dxf>
    <dxf>
      <fill>
        <patternFill patternType="none">
          <fgColor indexed="64"/>
          <bgColor auto="1"/>
        </patternFill>
      </fill>
      <alignment horizontal="center" vertical="top" textRotation="0" wrapText="1" indent="0" justifyLastLine="0" shrinkToFit="0" readingOrder="0"/>
      <border diagonalUp="0" diagonalDown="0" outline="0">
        <left style="hair">
          <color theme="8"/>
        </left>
        <right style="hair">
          <color theme="8"/>
        </right>
        <top/>
        <bottom/>
      </border>
    </dxf>
    <dxf>
      <font>
        <b/>
        <i val="0"/>
        <strike val="0"/>
        <condense val="0"/>
        <extend val="0"/>
        <outline val="0"/>
        <shadow val="0"/>
        <u val="none"/>
        <vertAlign val="baseline"/>
        <sz val="11"/>
        <color rgb="FFFFFFFF"/>
        <name val="Calibri"/>
        <scheme val="none"/>
      </font>
      <numFmt numFmtId="34" formatCode="_-* #,##0.00\ &quot;€&quot;_-;\-* #,##0.00\ &quot;€&quot;_-;_-* &quot;-&quot;??\ &quot;€&quot;_-;_-@_-"/>
      <fill>
        <patternFill patternType="solid">
          <fgColor rgb="FF000000"/>
          <bgColor rgb="FF70AD47"/>
        </patternFill>
      </fill>
      <alignment horizontal="general" vertical="top" textRotation="0" wrapText="1" indent="0" justifyLastLine="0" shrinkToFit="0" readingOrder="0"/>
      <border diagonalUp="0" diagonalDown="0" outline="0">
        <left style="hair">
          <color rgb="FF70AD47"/>
        </left>
        <right style="hair">
          <color rgb="FF70AD47"/>
        </right>
        <top/>
        <bottom/>
      </border>
    </dxf>
    <dxf>
      <font>
        <b val="0"/>
        <i val="0"/>
        <strike val="0"/>
        <condense val="0"/>
        <extend val="0"/>
        <outline val="0"/>
        <shadow val="0"/>
        <u val="none"/>
        <vertAlign val="baseline"/>
        <sz val="10"/>
        <color rgb="FF000000"/>
        <name val="Calibri"/>
        <scheme val="none"/>
      </font>
      <numFmt numFmtId="34" formatCode="_-* #,##0.00\ &quot;€&quot;_-;\-* #,##0.00\ &quot;€&quot;_-;_-* &quot;-&quot;??\ &quot;€&quot;_-;_-@_-"/>
      <fill>
        <patternFill>
          <bgColor theme="5" tint="0.79998168889431442"/>
        </patternFill>
      </fill>
      <alignment horizontal="general" vertical="center" textRotation="0" wrapText="1" indent="0" justifyLastLine="0" shrinkToFit="0" readingOrder="0"/>
      <border diagonalUp="0" diagonalDown="0" outline="0">
        <left style="hair">
          <color theme="9"/>
        </left>
        <right style="hair">
          <color theme="9"/>
        </right>
        <top style="thin">
          <color theme="9"/>
        </top>
        <bottom style="thin">
          <color theme="9"/>
        </bottom>
      </border>
    </dxf>
    <dxf>
      <font>
        <b/>
        <i val="0"/>
        <strike val="0"/>
        <condense val="0"/>
        <extend val="0"/>
        <outline val="0"/>
        <shadow val="0"/>
        <u val="none"/>
        <vertAlign val="baseline"/>
        <sz val="11"/>
        <color rgb="FFFFFFFF"/>
        <name val="Calibri"/>
        <scheme val="none"/>
      </font>
      <numFmt numFmtId="34" formatCode="_-* #,##0.00\ &quot;€&quot;_-;\-* #,##0.00\ &quot;€&quot;_-;_-* &quot;-&quot;??\ &quot;€&quot;_-;_-@_-"/>
      <fill>
        <patternFill patternType="solid">
          <fgColor rgb="FF000000"/>
          <bgColor rgb="FF70AD47"/>
        </patternFill>
      </fill>
      <alignment horizontal="general" vertical="top" textRotation="0" wrapText="1" indent="0" justifyLastLine="0" shrinkToFit="0" readingOrder="0"/>
      <border diagonalUp="0" diagonalDown="0" outline="0">
        <left style="hair">
          <color rgb="FF70AD47"/>
        </left>
        <right style="hair">
          <color rgb="FF70AD47"/>
        </right>
        <top/>
        <bottom/>
      </border>
    </dxf>
    <dxf>
      <font>
        <b val="0"/>
        <i val="0"/>
        <strike val="0"/>
        <condense val="0"/>
        <extend val="0"/>
        <outline val="0"/>
        <shadow val="0"/>
        <u val="none"/>
        <vertAlign val="baseline"/>
        <sz val="10"/>
        <color rgb="FF000000"/>
        <name val="Calibri"/>
        <scheme val="none"/>
      </font>
      <fill>
        <patternFill>
          <bgColor theme="5" tint="0.79998168889431442"/>
        </patternFill>
      </fill>
      <alignment horizontal="general" vertical="center" textRotation="0" wrapText="1" indent="0" justifyLastLine="0" shrinkToFit="0" readingOrder="0"/>
      <border diagonalUp="0" diagonalDown="0" outline="0">
        <left style="hair">
          <color theme="9"/>
        </left>
        <right style="hair">
          <color theme="9"/>
        </right>
        <top style="thin">
          <color theme="9"/>
        </top>
        <bottom style="thin">
          <color theme="9"/>
        </bottom>
      </border>
    </dxf>
    <dxf>
      <font>
        <b/>
        <i val="0"/>
        <strike val="0"/>
        <condense val="0"/>
        <extend val="0"/>
        <outline val="0"/>
        <shadow val="0"/>
        <u val="none"/>
        <vertAlign val="baseline"/>
        <sz val="11"/>
        <color rgb="FFFFFFFF"/>
        <name val="Calibri"/>
        <scheme val="none"/>
      </font>
      <fill>
        <patternFill patternType="solid">
          <fgColor rgb="FF000000"/>
          <bgColor rgb="FF70AD47"/>
        </patternFill>
      </fill>
      <alignment horizontal="general" vertical="top" textRotation="0" wrapText="1" indent="0" justifyLastLine="0" shrinkToFit="0" readingOrder="0"/>
      <border diagonalUp="0" diagonalDown="0" outline="0">
        <left style="hair">
          <color rgb="FF70AD47"/>
        </left>
        <right style="hair">
          <color rgb="FF70AD47"/>
        </right>
        <top/>
        <bottom/>
      </border>
    </dxf>
    <dxf>
      <font>
        <strike val="0"/>
        <outline val="0"/>
        <shadow val="0"/>
        <u val="none"/>
        <vertAlign val="baseline"/>
        <sz val="10"/>
        <color rgb="FF000000"/>
        <name val="Calibri"/>
        <scheme val="none"/>
      </font>
      <numFmt numFmtId="19" formatCode="dd/mm/yyyy"/>
      <fill>
        <patternFill>
          <bgColor theme="5" tint="0.79998168889431442"/>
        </patternFill>
      </fill>
      <alignment vertical="center" textRotation="0" wrapText="1" indent="0" justifyLastLine="0" shrinkToFit="0" readingOrder="0"/>
      <border diagonalUp="0" diagonalDown="0" outline="0">
        <left style="hair">
          <color theme="9"/>
        </left>
        <right style="hair">
          <color theme="9"/>
        </right>
        <top style="thin">
          <color theme="9"/>
        </top>
        <bottom style="thin">
          <color theme="9"/>
        </bottom>
      </border>
    </dxf>
    <dxf>
      <font>
        <b/>
        <i val="0"/>
        <strike val="0"/>
        <condense val="0"/>
        <extend val="0"/>
        <outline val="0"/>
        <shadow val="0"/>
        <u val="none"/>
        <vertAlign val="baseline"/>
        <sz val="11"/>
        <color rgb="FFFFFFFF"/>
        <name val="Calibri"/>
        <scheme val="none"/>
      </font>
      <numFmt numFmtId="34" formatCode="_-* #,##0.00\ &quot;€&quot;_-;\-* #,##0.00\ &quot;€&quot;_-;_-* &quot;-&quot;??\ &quot;€&quot;_-;_-@_-"/>
      <fill>
        <patternFill patternType="solid">
          <fgColor rgb="FF000000"/>
          <bgColor rgb="FF70AD47"/>
        </patternFill>
      </fill>
      <alignment horizontal="general" vertical="top" textRotation="0" wrapText="1" indent="0" justifyLastLine="0" shrinkToFit="0" readingOrder="0"/>
      <border diagonalUp="0" diagonalDown="0" outline="0">
        <left style="medium">
          <color theme="9"/>
        </left>
        <right style="hair">
          <color rgb="FF70AD47"/>
        </right>
        <top/>
        <bottom/>
      </border>
    </dxf>
    <dxf>
      <font>
        <b val="0"/>
        <i val="0"/>
        <strike val="0"/>
        <condense val="0"/>
        <extend val="0"/>
        <outline val="0"/>
        <shadow val="0"/>
        <u val="none"/>
        <vertAlign val="baseline"/>
        <sz val="10"/>
        <color rgb="FF000000"/>
        <name val="Calibri"/>
        <scheme val="none"/>
      </font>
      <numFmt numFmtId="34" formatCode="_-* #,##0.00\ &quot;€&quot;_-;\-* #,##0.00\ &quot;€&quot;_-;_-* &quot;-&quot;??\ &quot;€&quot;_-;_-@_-"/>
      <fill>
        <patternFill>
          <bgColor theme="7" tint="0.79998168889431442"/>
        </patternFill>
      </fill>
      <alignment horizontal="general" vertical="center" textRotation="0" wrapText="1" indent="0" justifyLastLine="0" shrinkToFit="0" readingOrder="0"/>
      <border diagonalUp="0" diagonalDown="0">
        <left style="hair">
          <color theme="9"/>
        </left>
        <right style="hair">
          <color theme="9"/>
        </right>
        <top style="thin">
          <color theme="9"/>
        </top>
        <bottom style="thin">
          <color theme="9"/>
        </bottom>
      </border>
    </dxf>
    <dxf>
      <font>
        <b/>
        <i val="0"/>
        <strike val="0"/>
        <condense val="0"/>
        <extend val="0"/>
        <outline val="0"/>
        <shadow val="0"/>
        <u val="none"/>
        <vertAlign val="baseline"/>
        <sz val="11"/>
        <color rgb="FFFFFFFF"/>
        <name val="Calibri"/>
        <scheme val="none"/>
      </font>
      <fill>
        <patternFill patternType="solid">
          <fgColor rgb="FF000000"/>
          <bgColor rgb="FF70AD47"/>
        </patternFill>
      </fill>
      <alignment horizontal="general" vertical="top" textRotation="0" wrapText="1" indent="0" justifyLastLine="0" shrinkToFit="0" readingOrder="0"/>
      <border diagonalUp="0" diagonalDown="0" outline="0">
        <left style="medium">
          <color theme="9"/>
        </left>
        <right style="hair">
          <color rgb="FF70AD47"/>
        </right>
        <top/>
        <bottom/>
      </border>
    </dxf>
    <dxf>
      <font>
        <strike val="0"/>
        <outline val="0"/>
        <shadow val="0"/>
        <u val="none"/>
        <vertAlign val="baseline"/>
        <sz val="10"/>
        <color rgb="FF000000"/>
        <name val="Calibri"/>
        <scheme val="none"/>
      </font>
      <fill>
        <patternFill>
          <bgColor theme="7" tint="0.79998168889431442"/>
        </patternFill>
      </fill>
      <alignment vertical="center" textRotation="0" wrapText="1" indent="0" justifyLastLine="0" shrinkToFit="0" readingOrder="0"/>
      <border diagonalUp="0" diagonalDown="0" outline="0">
        <left style="hair">
          <color theme="9"/>
        </left>
        <right style="hair">
          <color theme="9"/>
        </right>
        <top style="thin">
          <color theme="9"/>
        </top>
        <bottom style="thin">
          <color theme="9"/>
        </bottom>
      </border>
    </dxf>
    <dxf>
      <font>
        <b/>
        <i val="0"/>
        <strike val="0"/>
        <condense val="0"/>
        <extend val="0"/>
        <outline val="0"/>
        <shadow val="0"/>
        <u val="none"/>
        <vertAlign val="baseline"/>
        <sz val="11"/>
        <color theme="0"/>
        <name val="Calibri"/>
        <scheme val="minor"/>
      </font>
      <fill>
        <patternFill patternType="solid">
          <fgColor indexed="64"/>
          <bgColor theme="1" tint="0.499984740745262"/>
        </patternFill>
      </fill>
      <alignment horizontal="left" vertical="top" textRotation="0" wrapText="1" indent="0" justifyLastLine="0" shrinkToFit="0" readingOrder="0"/>
      <border diagonalUp="0" diagonalDown="0" outline="0">
        <left style="hair">
          <color theme="0" tint="-4.9989318521683403E-2"/>
        </left>
        <right style="hair">
          <color theme="0" tint="-4.9989318521683403E-2"/>
        </right>
        <top/>
        <bottom style="thin">
          <color theme="0" tint="-4.9989318521683403E-2"/>
        </bottom>
      </border>
    </dxf>
    <dxf>
      <font>
        <b val="0"/>
        <i val="0"/>
        <strike val="0"/>
        <condense val="0"/>
        <extend val="0"/>
        <outline val="0"/>
        <shadow val="0"/>
        <u val="none"/>
        <vertAlign val="baseline"/>
        <sz val="10"/>
        <color theme="1"/>
        <name val="Calibri"/>
        <scheme val="minor"/>
      </font>
      <numFmt numFmtId="0" formatCode="General"/>
      <fill>
        <patternFill patternType="solid">
          <fgColor indexed="64"/>
          <bgColor theme="0" tint="-0.249977111117893"/>
        </patternFill>
      </fill>
      <alignment horizontal="center" vertical="center" textRotation="0" wrapText="1" indent="0" justifyLastLine="0" shrinkToFit="0" readingOrder="0"/>
      <border diagonalUp="0" diagonalDown="0" outline="0">
        <left style="hair">
          <color theme="9"/>
        </left>
        <right style="hair">
          <color theme="9"/>
        </right>
        <top style="thin">
          <color theme="9"/>
        </top>
        <bottom style="thin">
          <color theme="9"/>
        </bottom>
      </border>
    </dxf>
    <dxf>
      <font>
        <b/>
        <i val="0"/>
        <strike val="0"/>
        <condense val="0"/>
        <extend val="0"/>
        <outline val="0"/>
        <shadow val="0"/>
        <u val="none"/>
        <vertAlign val="baseline"/>
        <sz val="11"/>
        <color theme="0"/>
        <name val="Calibri"/>
        <scheme val="minor"/>
      </font>
      <fill>
        <patternFill patternType="solid">
          <fgColor indexed="64"/>
          <bgColor theme="1" tint="0.499984740745262"/>
        </patternFill>
      </fill>
      <alignment horizontal="center" vertical="top" textRotation="0" wrapText="1" indent="0" justifyLastLine="0" shrinkToFit="0" readingOrder="0"/>
      <border diagonalUp="0" diagonalDown="0" outline="0">
        <left style="hair">
          <color theme="0" tint="-4.9989318521683403E-2"/>
        </left>
        <right style="hair">
          <color theme="0" tint="-4.9989318521683403E-2"/>
        </right>
        <top/>
        <bottom style="thin">
          <color theme="0" tint="-4.9989318521683403E-2"/>
        </bottom>
      </border>
    </dxf>
    <dxf>
      <font>
        <b val="0"/>
        <i val="0"/>
        <strike val="0"/>
        <condense val="0"/>
        <extend val="0"/>
        <outline val="0"/>
        <shadow val="0"/>
        <u val="none"/>
        <vertAlign val="baseline"/>
        <sz val="10"/>
        <color theme="1"/>
        <name val="Calibri"/>
        <scheme val="minor"/>
      </font>
      <numFmt numFmtId="0" formatCode="General"/>
      <fill>
        <patternFill patternType="none">
          <fgColor indexed="64"/>
          <bgColor indexed="65"/>
        </patternFill>
      </fill>
      <alignment horizontal="general" vertical="center" textRotation="0" wrapText="1" indent="0" justifyLastLine="0" shrinkToFit="0" readingOrder="0"/>
      <border diagonalUp="0" diagonalDown="0">
        <left style="hair">
          <color theme="9"/>
        </left>
        <right style="hair">
          <color theme="9"/>
        </right>
        <top style="thin">
          <color theme="9"/>
        </top>
        <bottom style="thin">
          <color theme="9"/>
        </bottom>
        <vertical/>
        <horizontal style="thin">
          <color theme="9"/>
        </horizontal>
      </border>
    </dxf>
    <dxf>
      <font>
        <b/>
        <i val="0"/>
        <strike val="0"/>
        <condense val="0"/>
        <extend val="0"/>
        <outline val="0"/>
        <shadow val="0"/>
        <u val="none"/>
        <vertAlign val="baseline"/>
        <sz val="11"/>
        <color theme="0"/>
        <name val="Calibri"/>
        <scheme val="minor"/>
      </font>
      <fill>
        <patternFill patternType="solid">
          <fgColor indexed="64"/>
          <bgColor theme="1" tint="0.499984740745262"/>
        </patternFill>
      </fill>
      <alignment horizontal="center" vertical="top" textRotation="0" wrapText="1" indent="0" justifyLastLine="0" shrinkToFit="0" readingOrder="0"/>
      <border diagonalUp="0" diagonalDown="0" outline="0">
        <left style="hair">
          <color theme="0" tint="-4.9989318521683403E-2"/>
        </left>
        <right style="hair">
          <color theme="0" tint="-4.9989318521683403E-2"/>
        </right>
        <top/>
        <bottom style="thin">
          <color theme="0" tint="-4.9989318521683403E-2"/>
        </bottom>
      </border>
    </dxf>
    <dxf>
      <font>
        <b/>
        <i val="0"/>
        <strike val="0"/>
        <condense val="0"/>
        <extend val="0"/>
        <outline val="0"/>
        <shadow val="0"/>
        <u val="none"/>
        <vertAlign val="baseline"/>
        <sz val="10"/>
        <color theme="1"/>
        <name val="Calibri"/>
        <scheme val="minor"/>
      </font>
      <numFmt numFmtId="1" formatCode="0"/>
      <fill>
        <patternFill patternType="none">
          <fgColor indexed="64"/>
          <bgColor indexed="65"/>
        </patternFill>
      </fill>
      <alignment horizontal="center" vertical="center" textRotation="0" wrapText="1" indent="0" justifyLastLine="0" shrinkToFit="0" readingOrder="0"/>
      <border diagonalUp="0" diagonalDown="0" outline="0">
        <left style="hair">
          <color theme="9"/>
        </left>
        <right style="hair">
          <color theme="9"/>
        </right>
        <top style="thin">
          <color theme="9"/>
        </top>
        <bottom style="thin">
          <color theme="9"/>
        </bottom>
      </border>
    </dxf>
    <dxf>
      <font>
        <b/>
        <i val="0"/>
        <strike val="0"/>
        <condense val="0"/>
        <extend val="0"/>
        <outline val="0"/>
        <shadow val="0"/>
        <u val="none"/>
        <vertAlign val="baseline"/>
        <sz val="11"/>
        <color theme="0"/>
        <name val="Calibri"/>
        <scheme val="minor"/>
      </font>
      <fill>
        <patternFill patternType="solid">
          <fgColor indexed="64"/>
          <bgColor theme="1" tint="0.499984740745262"/>
        </patternFill>
      </fill>
      <alignment horizontal="center" vertical="top" textRotation="0" wrapText="1" indent="0" justifyLastLine="0" shrinkToFit="0" readingOrder="0"/>
      <border diagonalUp="0" diagonalDown="0" outline="0">
        <left style="hair">
          <color theme="0" tint="-4.9989318521683403E-2"/>
        </left>
        <right style="hair">
          <color theme="0" tint="-4.9989318521683403E-2"/>
        </right>
        <top/>
        <bottom style="thin">
          <color theme="0" tint="-4.9989318521683403E-2"/>
        </bottom>
      </border>
    </dxf>
    <dxf>
      <font>
        <sz val="10"/>
      </font>
      <numFmt numFmtId="0" formatCode="General"/>
      <fill>
        <patternFill patternType="none">
          <fgColor indexed="64"/>
          <bgColor auto="1"/>
        </patternFill>
      </fill>
      <alignment horizontal="general" vertical="center" textRotation="0" wrapText="1" indent="0" justifyLastLine="0" shrinkToFit="0" readingOrder="0"/>
      <border diagonalUp="0" diagonalDown="0" outline="0">
        <left style="medium">
          <color theme="9"/>
        </left>
        <right/>
        <top style="thin">
          <color theme="9"/>
        </top>
        <bottom style="thin">
          <color theme="9"/>
        </bottom>
      </border>
    </dxf>
    <dxf>
      <font>
        <b/>
        <i val="0"/>
        <strike val="0"/>
        <condense val="0"/>
        <extend val="0"/>
        <outline val="0"/>
        <shadow val="0"/>
        <u val="none"/>
        <vertAlign val="baseline"/>
        <sz val="11"/>
        <color theme="0"/>
        <name val="Calibri"/>
        <scheme val="minor"/>
      </font>
      <fill>
        <patternFill patternType="solid">
          <fgColor indexed="64"/>
          <bgColor theme="1" tint="0.499984740745262"/>
        </patternFill>
      </fill>
      <alignment horizontal="center" vertical="top" textRotation="0" wrapText="1" indent="0" justifyLastLine="0" shrinkToFit="0" readingOrder="0"/>
      <border diagonalUp="0" diagonalDown="0" outline="0">
        <left style="medium">
          <color theme="0" tint="-4.9989318521683403E-2"/>
        </left>
        <right/>
        <top style="thin">
          <color theme="0" tint="-4.9989318521683403E-2"/>
        </top>
        <bottom style="thin">
          <color theme="0" tint="-4.9989318521683403E-2"/>
        </bottom>
      </border>
    </dxf>
    <dxf>
      <fill>
        <patternFill patternType="solid">
          <fgColor indexed="64"/>
          <bgColor theme="0" tint="-0.24994659260841701"/>
        </patternFill>
      </fill>
    </dxf>
    <dxf>
      <border>
        <top style="thin">
          <color rgb="FF70AD47"/>
        </top>
      </border>
    </dxf>
    <dxf>
      <font>
        <b/>
        <strike val="0"/>
        <outline val="0"/>
        <shadow val="0"/>
        <u val="none"/>
        <vertAlign val="baseline"/>
        <sz val="11"/>
        <color rgb="FFFFFFFF"/>
        <name val="Calibri"/>
        <scheme val="none"/>
      </font>
      <fill>
        <patternFill patternType="solid">
          <fgColor rgb="FF000000"/>
          <bgColor rgb="FF70AD47"/>
        </patternFill>
      </fill>
      <alignment horizontal="general" vertical="top" textRotation="0" wrapText="1" indent="0" justifyLastLine="0" shrinkToFit="0" readingOrder="0"/>
      <border diagonalUp="0" diagonalDown="0">
        <left style="hair">
          <color rgb="FF70AD47"/>
        </left>
        <right style="hair">
          <color rgb="FF70AD47"/>
        </right>
        <top/>
        <bottom/>
        <vertical style="hair">
          <color rgb="FF70AD47"/>
        </vertical>
        <horizontal/>
      </border>
    </dxf>
    <dxf>
      <font>
        <strike val="0"/>
        <outline val="0"/>
        <shadow val="0"/>
        <u val="none"/>
        <vertAlign val="baseline"/>
        <sz val="10"/>
        <color rgb="FF000000"/>
        <name val="Calibri"/>
        <scheme val="none"/>
      </font>
      <alignment vertical="center" textRotation="0" wrapText="1" indent="0" justifyLastLine="0" shrinkToFit="0" readingOrder="0"/>
    </dxf>
    <dxf>
      <alignment horizontal="center" vertical="top" textRotation="0" indent="0" justifyLastLine="0" shrinkToFit="0" readingOrder="0"/>
    </dxf>
  </dxfs>
  <tableStyles count="0" defaultTableStyle="TableStyleMedium2" defaultPivotStyle="PivotStyleLight16"/>
  <colors>
    <mruColors>
      <color rgb="FFC55A1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ctrlProps/ctrlProp1.xml><?xml version="1.0" encoding="utf-8"?>
<formControlPr xmlns="http://schemas.microsoft.com/office/spreadsheetml/2009/9/main" objectType="CheckBox" fmlaLink="STATISTIK!$C$113" lockText="1" noThreeD="1"/>
</file>

<file path=xl/ctrlProps/ctrlProp2.xml><?xml version="1.0" encoding="utf-8"?>
<formControlPr xmlns="http://schemas.microsoft.com/office/spreadsheetml/2009/9/main" objectType="CheckBox" checked="Checked" fmlaLink="STATISTIK!$C$126" lockText="1" noThreeD="1"/>
</file>

<file path=xl/ctrlProps/ctrlProp3.xml><?xml version="1.0" encoding="utf-8"?>
<formControlPr xmlns="http://schemas.microsoft.com/office/spreadsheetml/2009/9/main" objectType="CheckBox" fmlaLink="STATISTIK!$C$127" lockText="1" noThreeD="1"/>
</file>

<file path=xl/ctrlProps/ctrlProp4.xml><?xml version="1.0" encoding="utf-8"?>
<formControlPr xmlns="http://schemas.microsoft.com/office/spreadsheetml/2009/9/main" objectType="CheckBox" fmlaLink="STATISTIK!$C$128" lockText="1" noThreeD="1"/>
</file>

<file path=xl/ctrlProps/ctrlProp5.xml><?xml version="1.0" encoding="utf-8"?>
<formControlPr xmlns="http://schemas.microsoft.com/office/spreadsheetml/2009/9/main" objectType="CheckBox" fmlaLink="STATISTIK!$C$129" lockText="1" noThreeD="1"/>
</file>

<file path=xl/ctrlProps/ctrlProp6.xml><?xml version="1.0" encoding="utf-8"?>
<formControlPr xmlns="http://schemas.microsoft.com/office/spreadsheetml/2009/9/main" objectType="CheckBox" fmlaLink="STATISTIK!$C$114" lockText="1" noThreeD="1"/>
</file>

<file path=xl/ctrlProps/ctrlProp7.xml><?xml version="1.0" encoding="utf-8"?>
<formControlPr xmlns="http://schemas.microsoft.com/office/spreadsheetml/2009/9/main" objectType="CheckBox" fmlaLink="STATISTIK!$C$123" lockText="1" noThreeD="1"/>
</file>

<file path=xl/ctrlProps/ctrlProp8.xml><?xml version="1.0" encoding="utf-8"?>
<formControlPr xmlns="http://schemas.microsoft.com/office/spreadsheetml/2009/9/main" objectType="CheckBox" fmlaLink="STATISTIK!$C$124" lockText="1" noThreeD="1"/>
</file>

<file path=xl/ctrlProps/ctrlProp9.xml><?xml version="1.0" encoding="utf-8"?>
<formControlPr xmlns="http://schemas.microsoft.com/office/spreadsheetml/2009/9/main" objectType="CheckBox" fmlaLink="STATISTIK!$C$115" lockText="1" noThreeD="1"/>
</file>

<file path=xl/ctrlProps/ctrlProp10.xml><?xml version="1.0" encoding="utf-8"?>
<formControlPr xmlns="http://schemas.microsoft.com/office/spreadsheetml/2009/9/main" objectType="CheckBox" fmlaLink="STATISTIK!$C$116" lockText="1" noThreeD="1"/>
</file>

<file path=xl/ctrlProps/ctrlProp11.xml><?xml version="1.0" encoding="utf-8"?>
<formControlPr xmlns="http://schemas.microsoft.com/office/spreadsheetml/2009/9/main" objectType="CheckBox" fmlaLink="STATISTIK!$C$117" lockText="1" noThreeD="1"/>
</file>

<file path=xl/ctrlProps/ctrlProp12.xml><?xml version="1.0" encoding="utf-8"?>
<formControlPr xmlns="http://schemas.microsoft.com/office/spreadsheetml/2009/9/main" objectType="CheckBox" fmlaLink="STATISTIK!$C$118" lockText="1" noThreeD="1"/>
</file>

<file path=xl/ctrlProps/ctrlProp13.xml><?xml version="1.0" encoding="utf-8"?>
<formControlPr xmlns="http://schemas.microsoft.com/office/spreadsheetml/2009/9/main" objectType="CheckBox" fmlaLink="STATISTIK!$C$119" lockText="1" noThreeD="1"/>
</file>

<file path=xl/ctrlProps/ctrlProp14.xml><?xml version="1.0" encoding="utf-8"?>
<formControlPr xmlns="http://schemas.microsoft.com/office/spreadsheetml/2009/9/main" objectType="CheckBox" checked="Checked" fmlaLink="STATISTIK!$C$14"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fmlaLink="STATISTIK!$C$120" lockText="1" noThreeD="1"/>
</file>

<file path=xl/ctrlProps/ctrlProp17.xml><?xml version="1.0" encoding="utf-8"?>
<formControlPr xmlns="http://schemas.microsoft.com/office/spreadsheetml/2009/9/main" objectType="CheckBox" fmlaLink="STATISTIK!$C$121" lockText="1" noThreeD="1"/>
</file>

<file path=xl/ctrlProps/ctrlProp18.xml><?xml version="1.0" encoding="utf-8"?>
<formControlPr xmlns="http://schemas.microsoft.com/office/spreadsheetml/2009/9/main" objectType="CheckBox" checked="Checked" fmlaLink="STATISTIK!$C$131" lockText="1" noThreeD="1"/>
</file>

<file path=xl/ctrlProps/ctrlProp19.xml><?xml version="1.0" encoding="utf-8"?>
<formControlPr xmlns="http://schemas.microsoft.com/office/spreadsheetml/2009/9/main" objectType="CheckBox" checked="Checked" fmlaLink="STATISTIK!$C$132"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28575</xdr:colOff>
          <xdr:row>51</xdr:row>
          <xdr:rowOff>209550</xdr:rowOff>
        </xdr:from>
        <xdr:to>
          <xdr:col>1</xdr:col>
          <xdr:colOff>285750</xdr:colOff>
          <xdr:row>52</xdr:row>
          <xdr:rowOff>238125</xdr:rowOff>
        </xdr:to>
        <xdr:sp macro="" textlink="">
          <xdr:nvSpPr>
            <xdr:cNvPr id="8227" name="Check Box 35" hidden="1">
              <a:extLst>
                <a:ext uri="{63B3BB69-23CF-44E3-9099-C40C66FF867C}">
                  <a14:compatExt spid="_x0000_s822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48</xdr:row>
          <xdr:rowOff>571500</xdr:rowOff>
        </xdr:from>
        <xdr:to>
          <xdr:col>1</xdr:col>
          <xdr:colOff>285750</xdr:colOff>
          <xdr:row>49</xdr:row>
          <xdr:rowOff>247650</xdr:rowOff>
        </xdr:to>
        <xdr:sp macro="" textlink="">
          <xdr:nvSpPr>
            <xdr:cNvPr id="8256" name="Check Box 64" hidden="1">
              <a:extLst>
                <a:ext uri="{63B3BB69-23CF-44E3-9099-C40C66FF867C}">
                  <a14:compatExt spid="_x0000_s825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942975</xdr:colOff>
          <xdr:row>48</xdr:row>
          <xdr:rowOff>571500</xdr:rowOff>
        </xdr:from>
        <xdr:to>
          <xdr:col>2</xdr:col>
          <xdr:colOff>57150</xdr:colOff>
          <xdr:row>49</xdr:row>
          <xdr:rowOff>247650</xdr:rowOff>
        </xdr:to>
        <xdr:sp macro="" textlink="">
          <xdr:nvSpPr>
            <xdr:cNvPr id="8257" name="Check Box 65" hidden="1">
              <a:extLst>
                <a:ext uri="{63B3BB69-23CF-44E3-9099-C40C66FF867C}">
                  <a14:compatExt spid="_x0000_s825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49</xdr:row>
          <xdr:rowOff>295275</xdr:rowOff>
        </xdr:from>
        <xdr:to>
          <xdr:col>1</xdr:col>
          <xdr:colOff>285750</xdr:colOff>
          <xdr:row>50</xdr:row>
          <xdr:rowOff>219075</xdr:rowOff>
        </xdr:to>
        <xdr:sp macro="" textlink="">
          <xdr:nvSpPr>
            <xdr:cNvPr id="8258" name="Check Box 66" hidden="1">
              <a:extLst>
                <a:ext uri="{63B3BB69-23CF-44E3-9099-C40C66FF867C}">
                  <a14:compatExt spid="_x0000_s825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942975</xdr:colOff>
          <xdr:row>49</xdr:row>
          <xdr:rowOff>295275</xdr:rowOff>
        </xdr:from>
        <xdr:to>
          <xdr:col>2</xdr:col>
          <xdr:colOff>57150</xdr:colOff>
          <xdr:row>50</xdr:row>
          <xdr:rowOff>219075</xdr:rowOff>
        </xdr:to>
        <xdr:sp macro="" textlink="">
          <xdr:nvSpPr>
            <xdr:cNvPr id="8259" name="Check Box 67" hidden="1">
              <a:extLst>
                <a:ext uri="{63B3BB69-23CF-44E3-9099-C40C66FF867C}">
                  <a14:compatExt spid="_x0000_s825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54</xdr:row>
          <xdr:rowOff>209550</xdr:rowOff>
        </xdr:from>
        <xdr:to>
          <xdr:col>1</xdr:col>
          <xdr:colOff>285750</xdr:colOff>
          <xdr:row>55</xdr:row>
          <xdr:rowOff>219075</xdr:rowOff>
        </xdr:to>
        <xdr:sp macro="" textlink="">
          <xdr:nvSpPr>
            <xdr:cNvPr id="8260" name="Check Box 68" hidden="1">
              <a:extLst>
                <a:ext uri="{63B3BB69-23CF-44E3-9099-C40C66FF867C}">
                  <a14:compatExt spid="_x0000_s826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58</xdr:row>
          <xdr:rowOff>190500</xdr:rowOff>
        </xdr:from>
        <xdr:to>
          <xdr:col>1</xdr:col>
          <xdr:colOff>257175</xdr:colOff>
          <xdr:row>60</xdr:row>
          <xdr:rowOff>9525</xdr:rowOff>
        </xdr:to>
        <xdr:sp macro="" textlink="">
          <xdr:nvSpPr>
            <xdr:cNvPr id="8261" name="Check Box 69" hidden="1">
              <a:extLst>
                <a:ext uri="{63B3BB69-23CF-44E3-9099-C40C66FF867C}">
                  <a14:compatExt spid="_x0000_s826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57150</xdr:colOff>
          <xdr:row>58</xdr:row>
          <xdr:rowOff>190500</xdr:rowOff>
        </xdr:from>
        <xdr:to>
          <xdr:col>5</xdr:col>
          <xdr:colOff>123825</xdr:colOff>
          <xdr:row>60</xdr:row>
          <xdr:rowOff>9525</xdr:rowOff>
        </xdr:to>
        <xdr:sp macro="" textlink="">
          <xdr:nvSpPr>
            <xdr:cNvPr id="8262" name="Check Box 70" hidden="1">
              <a:extLst>
                <a:ext uri="{63B3BB69-23CF-44E3-9099-C40C66FF867C}">
                  <a14:compatExt spid="_x0000_s826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65</xdr:row>
          <xdr:rowOff>0</xdr:rowOff>
        </xdr:from>
        <xdr:to>
          <xdr:col>1</xdr:col>
          <xdr:colOff>238125</xdr:colOff>
          <xdr:row>65</xdr:row>
          <xdr:rowOff>219075</xdr:rowOff>
        </xdr:to>
        <xdr:sp macro="" textlink="">
          <xdr:nvSpPr>
            <xdr:cNvPr id="8263" name="Check Box 71" hidden="1">
              <a:extLst>
                <a:ext uri="{63B3BB69-23CF-44E3-9099-C40C66FF867C}">
                  <a14:compatExt spid="_x0000_s826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9525</xdr:colOff>
          <xdr:row>66</xdr:row>
          <xdr:rowOff>9525</xdr:rowOff>
        </xdr:from>
        <xdr:to>
          <xdr:col>1</xdr:col>
          <xdr:colOff>247650</xdr:colOff>
          <xdr:row>66</xdr:row>
          <xdr:rowOff>228600</xdr:rowOff>
        </xdr:to>
        <xdr:sp macro="" textlink="">
          <xdr:nvSpPr>
            <xdr:cNvPr id="8264" name="Check Box 72" hidden="1">
              <a:extLst>
                <a:ext uri="{63B3BB69-23CF-44E3-9099-C40C66FF867C}">
                  <a14:compatExt spid="_x0000_s826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67</xdr:row>
          <xdr:rowOff>9525</xdr:rowOff>
        </xdr:from>
        <xdr:to>
          <xdr:col>1</xdr:col>
          <xdr:colOff>257175</xdr:colOff>
          <xdr:row>67</xdr:row>
          <xdr:rowOff>228600</xdr:rowOff>
        </xdr:to>
        <xdr:sp macro="" textlink="">
          <xdr:nvSpPr>
            <xdr:cNvPr id="8265" name="Check Box 73" hidden="1">
              <a:extLst>
                <a:ext uri="{63B3BB69-23CF-44E3-9099-C40C66FF867C}">
                  <a14:compatExt spid="_x0000_s826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68</xdr:row>
          <xdr:rowOff>9525</xdr:rowOff>
        </xdr:from>
        <xdr:to>
          <xdr:col>1</xdr:col>
          <xdr:colOff>257175</xdr:colOff>
          <xdr:row>68</xdr:row>
          <xdr:rowOff>228600</xdr:rowOff>
        </xdr:to>
        <xdr:sp macro="" textlink="">
          <xdr:nvSpPr>
            <xdr:cNvPr id="8267" name="Check Box 75" hidden="1">
              <a:extLst>
                <a:ext uri="{63B3BB69-23CF-44E3-9099-C40C66FF867C}">
                  <a14:compatExt spid="_x0000_s826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69</xdr:row>
          <xdr:rowOff>9525</xdr:rowOff>
        </xdr:from>
        <xdr:to>
          <xdr:col>1</xdr:col>
          <xdr:colOff>257175</xdr:colOff>
          <xdr:row>69</xdr:row>
          <xdr:rowOff>228600</xdr:rowOff>
        </xdr:to>
        <xdr:sp macro="" textlink="">
          <xdr:nvSpPr>
            <xdr:cNvPr id="8269" name="Check Box 77" hidden="1">
              <a:extLst>
                <a:ext uri="{63B3BB69-23CF-44E3-9099-C40C66FF867C}">
                  <a14:compatExt spid="_x0000_s826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75</xdr:row>
          <xdr:rowOff>9525</xdr:rowOff>
        </xdr:from>
        <xdr:to>
          <xdr:col>1</xdr:col>
          <xdr:colOff>257175</xdr:colOff>
          <xdr:row>75</xdr:row>
          <xdr:rowOff>219075</xdr:rowOff>
        </xdr:to>
        <xdr:sp macro="" textlink="">
          <xdr:nvSpPr>
            <xdr:cNvPr id="8270" name="Check Box 78" hidden="1">
              <a:extLst>
                <a:ext uri="{63B3BB69-23CF-44E3-9099-C40C66FF867C}">
                  <a14:compatExt spid="_x0000_s827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76</xdr:row>
          <xdr:rowOff>9525</xdr:rowOff>
        </xdr:from>
        <xdr:to>
          <xdr:col>1</xdr:col>
          <xdr:colOff>257175</xdr:colOff>
          <xdr:row>76</xdr:row>
          <xdr:rowOff>219075</xdr:rowOff>
        </xdr:to>
        <xdr:sp macro="" textlink="">
          <xdr:nvSpPr>
            <xdr:cNvPr id="8271" name="Check Box 79" hidden="1">
              <a:extLst>
                <a:ext uri="{63B3BB69-23CF-44E3-9099-C40C66FF867C}">
                  <a14:compatExt spid="_x0000_s827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70</xdr:row>
          <xdr:rowOff>9525</xdr:rowOff>
        </xdr:from>
        <xdr:to>
          <xdr:col>1</xdr:col>
          <xdr:colOff>257175</xdr:colOff>
          <xdr:row>70</xdr:row>
          <xdr:rowOff>228600</xdr:rowOff>
        </xdr:to>
        <xdr:sp macro="" textlink="">
          <xdr:nvSpPr>
            <xdr:cNvPr id="8272" name="Check Box 80" hidden="1">
              <a:extLst>
                <a:ext uri="{63B3BB69-23CF-44E3-9099-C40C66FF867C}">
                  <a14:compatExt spid="_x0000_s827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70</xdr:row>
          <xdr:rowOff>1343025</xdr:rowOff>
        </xdr:from>
        <xdr:to>
          <xdr:col>1</xdr:col>
          <xdr:colOff>257175</xdr:colOff>
          <xdr:row>72</xdr:row>
          <xdr:rowOff>9525</xdr:rowOff>
        </xdr:to>
        <xdr:sp macro="" textlink="">
          <xdr:nvSpPr>
            <xdr:cNvPr id="8273" name="Check Box 81" hidden="1">
              <a:extLst>
                <a:ext uri="{63B3BB69-23CF-44E3-9099-C40C66FF867C}">
                  <a14:compatExt spid="_x0000_s827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28575</xdr:colOff>
          <xdr:row>37</xdr:row>
          <xdr:rowOff>200025</xdr:rowOff>
        </xdr:from>
        <xdr:to>
          <xdr:col>1</xdr:col>
          <xdr:colOff>295275</xdr:colOff>
          <xdr:row>38</xdr:row>
          <xdr:rowOff>209550</xdr:rowOff>
        </xdr:to>
        <xdr:sp macro="" textlink="">
          <xdr:nvSpPr>
            <xdr:cNvPr id="8284" name="Check Box 92" hidden="1">
              <a:extLst>
                <a:ext uri="{63B3BB69-23CF-44E3-9099-C40C66FF867C}">
                  <a14:compatExt spid="_x0000_s828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19050</xdr:colOff>
          <xdr:row>42</xdr:row>
          <xdr:rowOff>9525</xdr:rowOff>
        </xdr:from>
        <xdr:to>
          <xdr:col>1</xdr:col>
          <xdr:colOff>247650</xdr:colOff>
          <xdr:row>42</xdr:row>
          <xdr:rowOff>200025</xdr:rowOff>
        </xdr:to>
        <xdr:sp macro="" textlink="">
          <xdr:nvSpPr>
            <xdr:cNvPr id="8287" name="Check Box 95" hidden="1">
              <a:extLst>
                <a:ext uri="{63B3BB69-23CF-44E3-9099-C40C66FF867C}">
                  <a14:compatExt spid="_x0000_s828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ables/table1.xml><?xml version="1.0" encoding="utf-8"?>
<table xmlns="http://schemas.openxmlformats.org/spreadsheetml/2006/main" id="31" name="tab_MD" displayName="tab_MD_1" ref="A2:J502" totalsRowShown="0" headerRowDxfId="131" dataDxfId="130" totalsRowDxfId="129" totalsRowBorderDxfId="128">
  <autoFilter ref="A2:J502"/>
  <tableColumns count="10">
    <tableColumn id="1" name="lfd._x000a_Nr." dataDxfId="127" totalsRowDxfId="126">
      <calculatedColumnFormula>ROW()-2</calculatedColumnFormula>
    </tableColumn>
    <tableColumn id="4" name="Gegenstand der staatlichen Leistung_x000a__x000a_(Aufführen aller investiven Ausgaben)_x000a__x000a__x000a_ (bitte aus Dropdown auswählen)" dataDxfId="125" totalsRowDxfId="124"/>
    <tableColumn id="12" name="Geräteanzahl_x000a__x000a_(Geräte für MDM_x000a_zählen nicht zur Mindestgerätezahl an Lehrerdienstgeräten)" dataDxfId="123" totalsRowDxfId="122"/>
    <tableColumn id="11" name="Schule_x000a__x000a_(für schulübergreifende Maßnahmen die Auswahl &quot;schulübergreifend&quot; nutzen)_x000a__x000a_ (bitte aus Dropdown auswählen)" dataDxfId="121" totalsRowDxfId="120"/>
    <tableColumn id="10" name="Art der Beschaffung_x000a__x000a_ (bitte aus Dropdown auswählen)" dataDxfId="119" totalsRowDxfId="118"/>
    <tableColumn id="23" name="Auftragsdatum_x000a__x000a_(bei Nutzung von Rahmenverträgen:_x000a_Tag des Abrufs)" dataDxfId="117" totalsRowDxfId="116"/>
    <tableColumn id="5" name="Auftragswert_x000a__x000a_Berücksichtigungs-_x000a_fähige Gesamtkosten gem. Auftrag/Vertrag" dataDxfId="115" totalsRowDxfId="114" dataCellStyle="Währung"/>
    <tableColumn id="25" name="Rechnungs-_x000a_datum_x000a__x000a__x000a__x000a_" dataDxfId="113" totalsRowDxfId="112"/>
    <tableColumn id="8" name="Gesamtkosten_x000a_gemäß Rechnung" dataDxfId="111" totalsRowDxfId="110" dataCellStyle="Währung"/>
    <tableColumn id="17" name="… darunter berück-sichtigungsfähig (einschl. Miet-, _x000a_Leasing-, Lizenz-ausgaben innerhalb Zweckbindungsfrist)" dataDxfId="109" totalsRowDxfId="108" dataCellStyle="Währung"/>
  </tableColumns>
  <tableStyleInfo name="TableStyleMedium7" showFirstColumn="0" showLastColumn="0" showRowStripes="1" showColumnStripes="0"/>
</table>
</file>

<file path=xl/tables/table2.xml><?xml version="1.0" encoding="utf-8"?>
<table xmlns="http://schemas.openxmlformats.org/spreadsheetml/2006/main" id="40" name="tab_PRUEFUNG" displayName="tab_PRUEFUNG" ref="K2:N503" totalsRowCount="1" headerRowDxfId="107" dataDxfId="105" totalsRowDxfId="103" headerRowBorderDxfId="106" tableBorderDxfId="104" totalsRowBorderDxfId="102">
  <autoFilter ref="K2:N502"/>
  <tableColumns count="4">
    <tableColumn id="8" name="Maßnahme berück-sichtigungs-fähig" dataDxfId="101" totalsRowDxfId="100" dataCellStyle="Währung">
      <calculatedColumnFormula>IF(AND(tab_MD_1[[#This Row],[… darunter berück-sichtigungsfähig (einschl. Miet-, 
Leasing-, Lizenz-ausgaben innerhalb Zweckbindungsfrist)]]&gt;0,tab_MD_1[[#This Row],[Auftragsdatum
(bei Nutzung von Rahmenverträgen:
Tag des Abrufs)]]&gt;DATE(2020,7,22)),"ja","nein")</calculatedColumnFormula>
    </tableColumn>
    <tableColumn id="2" name="berücksichtigungs-fähige Lehrer-dienstgeräte" dataDxfId="99" totalsRowDxfId="98" dataCellStyle="Währung">
      <calculatedColumnFormula>IF(AND(OR(MD_Gegenstand="Lehrerdienstgeräte mit Zubehör",MD_Gegenstand="Lehrerdienstgeräte ohne Zubehör"),OR(tab_PRUEFUNG[[#This Row],[Maßnahme berück-sichtigungs-fähig]]="ja",tab_PRUEFUNG[[#This Row],[Maßnahme berück-sichtigungs-fähig]]="teilweise")),MD_Anzahl,"")</calculatedColumnFormula>
    </tableColumn>
    <tableColumn id="1" name="berücksichtigungs-fähige Ausgaben " totalsRowFunction="custom" dataDxfId="97" totalsRowDxfId="96" dataCellStyle="Währung">
      <totalsRowFormula>SUM(tab_PRUEFUNG[berücksichtigungs-fähige Ausgaben ])</totalsRowFormula>
    </tableColumn>
    <tableColumn id="9" name="Begründung bei Streichung oder Minderung" dataDxfId="95" totalsRowDxfId="94" dataCellStyle="Währung"/>
  </tableColumns>
  <tableStyleInfo name="TableStyleMedium6" showFirstColumn="0" showLastColumn="0" showRowStripes="1" showColumnStripes="0"/>
</table>
</file>

<file path=xl/tables/table3.xml><?xml version="1.0" encoding="utf-8"?>
<table xmlns="http://schemas.openxmlformats.org/spreadsheetml/2006/main" id="6" name="tab_dBIR_71f" displayName="tab_dBIR_71f" ref="B73:B75" totalsRowShown="0" headerRowDxfId="93" dataDxfId="92">
  <autoFilter ref="B73:B75"/>
  <tableColumns count="1">
    <tableColumn id="1" name="Versicherung des Antragstellers, dass für die Schule, an der die aufgeführte Maßnahme durchgeführt werden soll, die Ist-Ausstattung im Rahmen der zum Zeitpunkt der Antragstellung aktuellen IT-Umfrage der ALP Dillingen gemeldet wurde." dataDxfId="91"/>
  </tableColumns>
  <tableStyleInfo name="TableStyleLight13" showFirstColumn="0" showLastColumn="0" showRowStripes="1" showColumnStripes="0"/>
</table>
</file>

<file path=xl/tables/table4.xml><?xml version="1.0" encoding="utf-8"?>
<table xmlns="http://schemas.openxmlformats.org/spreadsheetml/2006/main" id="7" name="tab_dBIR_71g" displayName="tab_dBIR_71g" ref="B76:B78" totalsRowShown="0" headerRowDxfId="90" dataDxfId="89">
  <autoFilter ref="B76:B78"/>
  <tableColumns count="1">
    <tableColumn id="1" name="Versicherung des Antragstellers, dass für die Schule, an der die aufgeführte Maßnahme durchgeführt werden soll, das Medienkonzept erarbeitet und dem Staatsministerium in der zum Zeitpunkt des Antrags aktuellen Version übermittelt wurde" dataDxfId="88"/>
  </tableColumns>
  <tableStyleInfo name="TableStyleLight13" showFirstColumn="0" showLastColumn="0" showRowStripes="1" showColumnStripes="0"/>
</table>
</file>

<file path=xl/tables/table5.xml><?xml version="1.0" encoding="utf-8"?>
<table xmlns="http://schemas.openxmlformats.org/spreadsheetml/2006/main" id="8" name="tab_dBIR_2_f_cc" displayName="tab_dBIR_2_f_cc" ref="B55:B58" totalsRowShown="0" headerRowDxfId="87" dataDxfId="85" totalsRowDxfId="83" headerRowBorderDxfId="86" tableBorderDxfId="84" totalsRowBorderDxfId="82">
  <autoFilter ref="B55:B58"/>
  <tableColumns count="1">
    <tableColumn id="1" name="Schulart gemäß BayEUG Art. 6 (2)" dataDxfId="81" totalsRowDxfId="80"/>
  </tableColumns>
  <tableStyleInfo name="TableStyleLight13" showFirstColumn="0" showLastColumn="0" showRowStripes="1" showColumnStripes="0"/>
</table>
</file>

<file path=xl/tables/table6.xml><?xml version="1.0" encoding="utf-8"?>
<table xmlns="http://schemas.openxmlformats.org/spreadsheetml/2006/main" id="9" name="tab_dBIR_4" displayName="tab_dBIR_4" ref="B67:B69" totalsRowShown="0" headerRowDxfId="79" dataDxfId="78">
  <autoFilter ref="B67:B69"/>
  <tableColumns count="1">
    <tableColumn id="1" name="selbstständiger Abschnitt einer vor dem 17.05.2019 begonnenen Maßnahme (gemäß dBIR Nr. 4 Satz 4)" dataDxfId="77"/>
  </tableColumns>
  <tableStyleInfo name="TableStyleLight13" showFirstColumn="0" showLastColumn="0" showRowStripes="1" showColumnStripes="0"/>
</table>
</file>

<file path=xl/tables/table7.xml><?xml version="1.0" encoding="utf-8"?>
<table xmlns="http://schemas.openxmlformats.org/spreadsheetml/2006/main" id="18" name="tab_dBIR_53LEASING" displayName="tab_dBIR_53LEASING" ref="B70:B72" totalsRowShown="0" headerRowDxfId="76" dataDxfId="75">
  <autoFilter ref="B70:B72"/>
  <tableColumns count="1">
    <tableColumn id="1" name="Kauf oder Miete / Leasing?" dataDxfId="74"/>
  </tableColumns>
  <tableStyleInfo name="TableStyleLight13" showFirstColumn="0" showLastColumn="0" showRowStripes="1" showColumnStripes="0"/>
</table>
</file>

<file path=xl/tables/table8.xml><?xml version="1.0" encoding="utf-8"?>
<table xmlns="http://schemas.openxmlformats.org/spreadsheetml/2006/main" id="35" name="tab_RBZ" displayName="tab_RBZ" ref="A43:B50" totalsRowShown="0" headerRowDxfId="73" dataDxfId="71" headerRowBorderDxfId="72" tableBorderDxfId="70" totalsRowBorderDxfId="69">
  <autoFilter ref="A43:B50"/>
  <tableColumns count="2">
    <tableColumn id="2" name="RBZ" dataDxfId="68"/>
    <tableColumn id="1" name="Regierungsbezirk" dataDxfId="67"/>
  </tableColumns>
  <tableStyleInfo name="TableStyleMedium7" showFirstColumn="0" showLastColumn="0" showRowStripes="1" showColumnStripes="0"/>
</table>
</file>

<file path=xl/tables/table9.xml><?xml version="1.0" encoding="utf-8"?>
<table xmlns="http://schemas.openxmlformats.org/spreadsheetml/2006/main" id="36" name="tab_KP" displayName="tab_KP" ref="A51:B53" totalsRowShown="0" headerRowDxfId="66" dataDxfId="64" headerRowBorderDxfId="65" tableBorderDxfId="63" totalsRowBorderDxfId="62">
  <autoFilter ref="A51:B53"/>
  <tableColumns count="2">
    <tableColumn id="1" name="Träger" dataDxfId="61"/>
    <tableColumn id="2" name="kommunal/privat" dataDxfId="60"/>
  </tableColumns>
  <tableStyleInfo name="TableStyleMedium7" showFirstColumn="0" showLastColumn="0" showRowStripes="1" showColumnStripes="0"/>
</table>
</file>

<file path=xl/tables/table10.xml><?xml version="1.0" encoding="utf-8"?>
<table xmlns="http://schemas.openxmlformats.org/spreadsheetml/2006/main" id="34" name="tab_dBIR_5435" displayName="tab_dBIR_5435" ref="B63:B66" totalsRowShown="0" headerRowDxfId="59" dataDxfId="58" totalsRowDxfId="57">
  <autoFilter ref="B63:B66"/>
  <tableColumns count="1">
    <tableColumn id="1" name="Maßnahme dem Grunde nach zuwendungsfähig?" dataDxfId="56" totalsRowDxfId="55"/>
  </tableColumns>
  <tableStyleInfo name="TableStyleLight13" showFirstColumn="0" showLastColumn="0" showRowStripes="1" showColumnStripes="0"/>
</table>
</file>

<file path=xl/tables/table11.xml><?xml version="1.0" encoding="utf-8"?>
<table xmlns="http://schemas.openxmlformats.org/spreadsheetml/2006/main" id="13" name="tab_dBIR_414" displayName="tab_dBIR_414" ref="B60:B62" totalsRowShown="0" headerRowDxfId="54" dataDxfId="53">
  <autoFilter ref="B60:B62"/>
  <tableColumns count="1">
    <tableColumn id="1" name="Status vorangegangener Anträge (bereits bewilligte bzw. abgeschlossene Maßnahmen)" dataDxfId="52"/>
  </tableColumns>
  <tableStyleInfo name="TableStyleLight13" showFirstColumn="0" showLastColumn="0" showRowStripes="1" showColumnStripes="0"/>
</table>
</file>

<file path=xl/tables/table12.xml><?xml version="1.0" encoding="utf-8"?>
<table xmlns="http://schemas.openxmlformats.org/spreadsheetml/2006/main" id="37" name="tab_SCHULEN_SAT" displayName="tab_SCHULEN_SAT" ref="A5:C357" totalsRowCount="1" headerRowDxfId="51" dataDxfId="49" headerRowBorderDxfId="50" tableBorderDxfId="48">
  <autoFilter ref="A5:C356"/>
  <tableColumns count="3">
    <tableColumn id="1" name="lfd. Nr." dataDxfId="47" totalsRowDxfId="46"/>
    <tableColumn id="3" name="Schul-nummer" totalsRowFunction="custom" dataDxfId="45" totalsRowDxfId="44">
      <calculatedColumnFormula>IFERROR(INDEX(tab_SCHULLISTE[SNR],_xlfn.AGGREGATE(15,6,ROW(tab_SCHULLISTE[SNR])/(FIND(#REF!,tab_SCHULLISTE[TKZ],1)&gt;0),ROW()-6)-1,1),"")</calculatedColumnFormula>
      <totalsRowFormula>COUNTA(tab_SCHULEN_SAT[Schul-nummer])</totalsRowFormula>
    </tableColumn>
    <tableColumn id="8" name="Schule" dataDxfId="43" totalsRowDxfId="42">
      <calculatedColumnFormula>IF(tab_SCHULEN_SAT[[#This Row],[Schul-nummer]]="","",VLOOKUP(tab_SCHULEN_SAT[[#This Row],[Schul-nummer]],tab_SCHULLISTE[],3,FALSE))</calculatedColumnFormula>
    </tableColumn>
  </tableColumns>
  <tableStyleInfo name="TableStyleMedium7" showFirstColumn="0" showLastColumn="0" showRowStripes="1" showColumnStripes="0"/>
</table>
</file>

<file path=xl/tables/table13.xml><?xml version="1.0" encoding="utf-8"?>
<table xmlns="http://schemas.openxmlformats.org/spreadsheetml/2006/main" id="32" name="tab_SCHULLISTE" displayName="tab_SCHULLISTE" ref="A1:D6321" totalsRowShown="0" headerRowDxfId="41" dataDxfId="40">
  <autoFilter ref="A1:D6321"/>
  <sortState ref="A2:Y6104">
    <sortCondition ref="A2:A6104"/>
  </sortState>
  <tableColumns count="4">
    <tableColumn id="3" name="SNR" dataDxfId="39" totalsRowDxfId="17" dataCellStyle="Standard_Schüler und Klassen (BS vorl.)"/>
    <tableColumn id="4" name="Name" dataDxfId="38" totalsRowDxfId="16" dataCellStyle="Standard_Tabelle1"/>
    <tableColumn id="6" name="Name_MD" dataDxfId="37" totalsRowDxfId="15" dataCellStyle="Standard_Tabelle1"/>
    <tableColumn id="7" name="TKZ" dataDxfId="36" totalsRowDxfId="14" dataCellStyle="Standard_Tabelle1"/>
  </tableColumns>
  <tableStyleInfo name="TableStyleMedium2" showFirstColumn="0" showLastColumn="0" showRowStripes="1" showColumnStripes="0"/>
</table>
</file>

<file path=xl/tables/table14.xml><?xml version="1.0" encoding="utf-8"?>
<table xmlns="http://schemas.openxmlformats.org/spreadsheetml/2006/main" id="33" name="tab_SATLISTE" displayName="tab_SATLISTE" ref="A2:G2570" totalsRowShown="0" headerRowDxfId="35" headerRowBorderDxfId="34" tableBorderDxfId="33" totalsRowBorderDxfId="32">
  <autoFilter ref="A2:G2570"/>
  <tableColumns count="7">
    <tableColumn id="5" name="SAT-ID" dataDxfId="31" totalsRowDxfId="30"/>
    <tableColumn id="2" name="Schulaufwandsträger" dataDxfId="29" totalsRowDxfId="28"/>
    <tableColumn id="7" name="Gerätezahl" dataDxfId="27" totalsRowDxfId="26" dataCellStyle="Währung"/>
    <tableColumn id="9" name="Sonderbudget" dataDxfId="25" totalsRowDxfId="24" dataCellStyle="Währung"/>
    <tableColumn id="10" name="Pauschale" dataDxfId="23" totalsRowDxfId="22" dataCellStyle="Währung">
      <calculatedColumnFormula>0.25*tab_SATLISTE[[#This Row],[Sonderbudget]]</calculatedColumnFormula>
    </tableColumn>
    <tableColumn id="11" name="Antragsgrenze" dataDxfId="21" totalsRowDxfId="20" dataCellStyle="Währung"/>
    <tableColumn id="4" name="RBZ" dataDxfId="19" totalsRowDxfId="18" dataCellStyle="Währung">
      <calculatedColumnFormula>IF(MID(tab_SATLISTE[[#This Row],[SAT-ID]],2,1)="x","x",LEFT(tab_SATLISTE[[#This Row],[SAT-ID]]))</calculatedColumnFormula>
    </tableColumn>
  </tableColumns>
  <tableStyleInfo name="TableStyleMedium15" showFirstColumn="0" showLastColumn="0" showRowStripes="1" showColumnStripes="0"/>
</tabl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8" Type="http://schemas.openxmlformats.org/officeDocument/2006/relationships/table" Target="../tables/table9.xml"/><Relationship Id="rId3" Type="http://schemas.openxmlformats.org/officeDocument/2006/relationships/table" Target="../tables/table4.xml"/><Relationship Id="rId7" Type="http://schemas.openxmlformats.org/officeDocument/2006/relationships/table" Target="../tables/table8.xml"/><Relationship Id="rId2" Type="http://schemas.openxmlformats.org/officeDocument/2006/relationships/table" Target="../tables/table3.xml"/><Relationship Id="rId1" Type="http://schemas.openxmlformats.org/officeDocument/2006/relationships/printerSettings" Target="../printerSettings/printerSettings4.bin"/><Relationship Id="rId6" Type="http://schemas.openxmlformats.org/officeDocument/2006/relationships/table" Target="../tables/table7.xml"/><Relationship Id="rId5" Type="http://schemas.openxmlformats.org/officeDocument/2006/relationships/table" Target="../tables/table6.xml"/><Relationship Id="rId10" Type="http://schemas.openxmlformats.org/officeDocument/2006/relationships/table" Target="../tables/table11.xml"/><Relationship Id="rId4" Type="http://schemas.openxmlformats.org/officeDocument/2006/relationships/table" Target="../tables/table5.xml"/><Relationship Id="rId9" Type="http://schemas.openxmlformats.org/officeDocument/2006/relationships/table" Target="../tables/table10.xml"/></Relationships>
</file>

<file path=xl/worksheets/_rels/sheet5.xml.rels><?xml version="1.0" encoding="UTF-8" standalone="yes"?>
<Relationships xmlns="http://schemas.openxmlformats.org/package/2006/relationships"><Relationship Id="rId2" Type="http://schemas.openxmlformats.org/officeDocument/2006/relationships/table" Target="../tables/table1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table" Target="../tables/table13.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table" Target="../tables/table14.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7">
    <tabColor theme="9" tint="0.59999389629810485"/>
    <pageSetUpPr fitToPage="1"/>
  </sheetPr>
  <dimension ref="A1:J83"/>
  <sheetViews>
    <sheetView showGridLines="0" tabSelected="1" zoomScale="130" zoomScaleNormal="130" zoomScaleSheetLayoutView="100" workbookViewId="0">
      <selection activeCell="H36" sqref="H36"/>
    </sheetView>
  </sheetViews>
  <sheetFormatPr baseColWidth="10" defaultColWidth="3.42578125" defaultRowHeight="15" x14ac:dyDescent="0.25"/>
  <cols>
    <col min="1" max="1" width="3.5703125" customWidth="1"/>
    <col min="2" max="4" width="16" customWidth="1"/>
    <col min="5" max="5" width="2.42578125" customWidth="1"/>
    <col min="6" max="6" width="16" customWidth="1"/>
    <col min="7" max="7" width="14.140625" customWidth="1"/>
    <col min="8" max="8" width="18.140625" customWidth="1"/>
    <col min="9" max="9" width="25.28515625" customWidth="1"/>
  </cols>
  <sheetData>
    <row r="1" spans="1:8" s="15" customFormat="1" ht="15" customHeight="1" x14ac:dyDescent="0.25">
      <c r="A1" s="395" t="s">
        <v>24146</v>
      </c>
      <c r="B1" s="396"/>
      <c r="C1" s="396"/>
      <c r="D1" s="396"/>
      <c r="E1" s="396"/>
      <c r="F1" s="396"/>
      <c r="G1" s="396"/>
      <c r="H1" s="397"/>
    </row>
    <row r="2" spans="1:8" s="15" customFormat="1" ht="15" customHeight="1" x14ac:dyDescent="0.25">
      <c r="A2" s="398"/>
      <c r="B2" s="399"/>
      <c r="C2" s="399"/>
      <c r="D2" s="399"/>
      <c r="E2" s="399"/>
      <c r="F2" s="399"/>
      <c r="G2" s="399"/>
      <c r="H2" s="400"/>
    </row>
    <row r="3" spans="1:8" ht="7.15" customHeight="1" x14ac:dyDescent="0.25">
      <c r="A3" s="394"/>
      <c r="B3" s="394"/>
      <c r="C3" s="394"/>
      <c r="D3" s="394"/>
      <c r="E3" s="394"/>
      <c r="F3" s="394"/>
      <c r="G3" s="394"/>
      <c r="H3" s="394"/>
    </row>
    <row r="4" spans="1:8" s="15" customFormat="1" ht="15" customHeight="1" x14ac:dyDescent="0.25">
      <c r="A4" s="401" t="s">
        <v>24145</v>
      </c>
      <c r="B4" s="402"/>
      <c r="C4" s="402"/>
      <c r="D4" s="403"/>
      <c r="F4" s="404" t="s">
        <v>4337</v>
      </c>
      <c r="G4" s="405"/>
      <c r="H4" s="406"/>
    </row>
    <row r="5" spans="1:8" s="15" customFormat="1" ht="15" customHeight="1" x14ac:dyDescent="0.25">
      <c r="A5" s="384" t="str">
        <f>IF(MID(F9,2,1)="x","An die zuständige Stelle im Staatsministerium",CONCATENATE("An die Regierung ",IF(LEFT(F9)="3","der ","von "),IF(LEFT(F9)="1","Oberbayern",IF(LEFT(F9)="2","Niedebayern",IF(LEFT(F9)="3","Oberpfalz",IF(LEFT(F9)="4","Oberfranken",IF(LEFT(F9)="5","Mittelfranken",IF(LEFT(F9)="6","Unterfranken",IF(LEFT(F9)="7","Schwaben","XX")))))))))</f>
        <v>An die Regierung von XX</v>
      </c>
      <c r="B5" s="385"/>
      <c r="C5" s="385"/>
      <c r="D5" s="386"/>
      <c r="F5" s="152"/>
      <c r="G5" s="152"/>
      <c r="H5" s="152"/>
    </row>
    <row r="6" spans="1:8" s="15" customFormat="1" ht="15" customHeight="1" x14ac:dyDescent="0.25">
      <c r="A6" s="407" t="str">
        <f>IF(MID(F9,2,1)="x","",CONCATENATE("lehrerdienstgeraete@reg-",IF(LEFT(F9)="1","ob",IF(LEFT(F9)="2","nb",IF(LEFT(F9)="3","opf",IF(LEFT(F9)="4","ofr",IF(LEFT(F9)="5","mfr",IF(LEFT(F9)="6","ufr",IF(LEFT(F9)="7","schw","XX"))))))),".bayern.de"))</f>
        <v>lehrerdienstgeraete@reg-XX.bayern.de</v>
      </c>
      <c r="B6" s="408"/>
      <c r="C6" s="408"/>
      <c r="D6" s="409"/>
      <c r="F6" s="151"/>
      <c r="G6" s="154" t="s">
        <v>4411</v>
      </c>
      <c r="H6" s="155"/>
    </row>
    <row r="7" spans="1:8" s="15" customFormat="1" ht="15" customHeight="1" thickBot="1" x14ac:dyDescent="0.3">
      <c r="A7" s="407"/>
      <c r="B7" s="408"/>
      <c r="C7" s="408"/>
      <c r="D7" s="409"/>
      <c r="F7" s="149" t="s">
        <v>41</v>
      </c>
      <c r="G7" s="153"/>
      <c r="H7" s="149" t="s">
        <v>4313</v>
      </c>
    </row>
    <row r="8" spans="1:8" s="15" customFormat="1" ht="15" customHeight="1" x14ac:dyDescent="0.25">
      <c r="A8" s="384" t="s">
        <v>4422</v>
      </c>
      <c r="B8" s="385"/>
      <c r="C8" s="385"/>
      <c r="D8" s="386"/>
      <c r="F8" s="387" t="s">
        <v>4326</v>
      </c>
      <c r="G8" s="388"/>
      <c r="H8" s="389"/>
    </row>
    <row r="9" spans="1:8" s="15" customFormat="1" ht="10.9" customHeight="1" x14ac:dyDescent="0.25">
      <c r="A9" s="413" t="s">
        <v>24083</v>
      </c>
      <c r="B9" s="414"/>
      <c r="C9" s="414"/>
      <c r="D9" s="415"/>
      <c r="F9" s="419"/>
      <c r="G9" s="420"/>
      <c r="H9" s="421"/>
    </row>
    <row r="10" spans="1:8" ht="10.9" customHeight="1" thickBot="1" x14ac:dyDescent="0.3">
      <c r="A10" s="416"/>
      <c r="B10" s="417"/>
      <c r="C10" s="417"/>
      <c r="D10" s="418"/>
      <c r="F10" s="422"/>
      <c r="G10" s="423"/>
      <c r="H10" s="424"/>
    </row>
    <row r="11" spans="1:8" ht="7.15" customHeight="1" x14ac:dyDescent="0.25">
      <c r="B11" s="425"/>
      <c r="C11" s="425"/>
      <c r="D11" s="425"/>
    </row>
    <row r="12" spans="1:8" s="64" customFormat="1" ht="16.350000000000001" customHeight="1" x14ac:dyDescent="0.25">
      <c r="A12" s="106" t="s">
        <v>1</v>
      </c>
      <c r="B12" s="375" t="s">
        <v>2</v>
      </c>
      <c r="C12" s="375"/>
      <c r="D12" s="375"/>
      <c r="E12" s="375"/>
      <c r="F12" s="375"/>
      <c r="G12" s="375"/>
      <c r="H12" s="376"/>
    </row>
    <row r="13" spans="1:8" s="64" customFormat="1" ht="16.350000000000001" customHeight="1" x14ac:dyDescent="0.25">
      <c r="A13" s="426"/>
      <c r="B13" s="116" t="s">
        <v>4346</v>
      </c>
      <c r="C13" s="115"/>
      <c r="D13" s="115"/>
      <c r="E13" s="115"/>
      <c r="F13" s="429"/>
      <c r="G13" s="430"/>
      <c r="H13" s="192"/>
    </row>
    <row r="14" spans="1:8" s="3" customFormat="1" ht="15" customHeight="1" x14ac:dyDescent="0.25">
      <c r="A14" s="427"/>
      <c r="B14" s="390" t="s">
        <v>24106</v>
      </c>
      <c r="C14" s="391"/>
      <c r="D14" s="391"/>
      <c r="E14" s="391"/>
      <c r="F14" s="391"/>
      <c r="G14" s="391"/>
      <c r="H14" s="392"/>
    </row>
    <row r="15" spans="1:8" s="64" customFormat="1" ht="16.350000000000001" customHeight="1" x14ac:dyDescent="0.25">
      <c r="A15" s="427"/>
      <c r="B15" s="431" t="str">
        <f>IFERROR(INDEX(tab_SATLISTE[Schulaufwandsträger],MATCH($F$9,tab_SATLISTE[SAT-ID],0)),"")</f>
        <v/>
      </c>
      <c r="C15" s="432"/>
      <c r="D15" s="432"/>
      <c r="E15" s="432"/>
      <c r="F15" s="432"/>
      <c r="G15" s="432"/>
      <c r="H15" s="433"/>
    </row>
    <row r="16" spans="1:8" s="3" customFormat="1" ht="15" customHeight="1" x14ac:dyDescent="0.25">
      <c r="A16" s="427"/>
      <c r="B16" s="434" t="s">
        <v>4413</v>
      </c>
      <c r="C16" s="435"/>
      <c r="D16" s="435"/>
      <c r="E16" s="436"/>
      <c r="F16" s="156" t="s">
        <v>40</v>
      </c>
      <c r="G16" s="437" t="s">
        <v>41</v>
      </c>
      <c r="H16" s="438"/>
    </row>
    <row r="17" spans="1:10" s="64" customFormat="1" ht="16.350000000000001" customHeight="1" x14ac:dyDescent="0.25">
      <c r="A17" s="427"/>
      <c r="B17" s="379"/>
      <c r="C17" s="393"/>
      <c r="D17" s="393"/>
      <c r="E17" s="439"/>
      <c r="F17" s="157"/>
      <c r="G17" s="440"/>
      <c r="H17" s="380"/>
    </row>
    <row r="18" spans="1:10" s="3" customFormat="1" ht="15" customHeight="1" x14ac:dyDescent="0.25">
      <c r="A18" s="427"/>
      <c r="B18" s="390" t="s">
        <v>3</v>
      </c>
      <c r="C18" s="391"/>
      <c r="D18" s="391"/>
      <c r="E18" s="391"/>
      <c r="F18" s="391"/>
      <c r="G18" s="391"/>
      <c r="H18" s="392"/>
    </row>
    <row r="19" spans="1:10" s="64" customFormat="1" ht="16.350000000000001" customHeight="1" x14ac:dyDescent="0.25">
      <c r="A19" s="427"/>
      <c r="B19" s="410"/>
      <c r="C19" s="411"/>
      <c r="D19" s="411"/>
      <c r="E19" s="411"/>
      <c r="F19" s="411"/>
      <c r="G19" s="411"/>
      <c r="H19" s="412"/>
    </row>
    <row r="20" spans="1:10" s="3" customFormat="1" ht="15" customHeight="1" x14ac:dyDescent="0.25">
      <c r="A20" s="427"/>
      <c r="B20" s="390" t="s">
        <v>4</v>
      </c>
      <c r="C20" s="391"/>
      <c r="D20" s="391"/>
      <c r="E20" s="391"/>
      <c r="F20" s="391"/>
      <c r="G20" s="391"/>
      <c r="H20" s="392"/>
    </row>
    <row r="21" spans="1:10" s="64" customFormat="1" ht="16.350000000000001" customHeight="1" x14ac:dyDescent="0.25">
      <c r="A21" s="427"/>
      <c r="B21" s="379"/>
      <c r="C21" s="393"/>
      <c r="D21" s="393"/>
      <c r="E21" s="393"/>
      <c r="F21" s="393"/>
      <c r="G21" s="393"/>
      <c r="H21" s="380"/>
    </row>
    <row r="22" spans="1:10" s="76" customFormat="1" ht="15" customHeight="1" x14ac:dyDescent="0.25">
      <c r="A22" s="427"/>
      <c r="B22" s="371" t="s">
        <v>28</v>
      </c>
      <c r="C22" s="372"/>
      <c r="D22" s="373" t="s">
        <v>29</v>
      </c>
      <c r="E22" s="374"/>
      <c r="F22" s="374"/>
      <c r="G22" s="371" t="s">
        <v>4347</v>
      </c>
      <c r="H22" s="372"/>
    </row>
    <row r="23" spans="1:10" s="64" customFormat="1" ht="16.350000000000001" customHeight="1" x14ac:dyDescent="0.25">
      <c r="A23" s="428"/>
      <c r="B23" s="379"/>
      <c r="C23" s="380"/>
      <c r="D23" s="379"/>
      <c r="E23" s="393"/>
      <c r="F23" s="393"/>
      <c r="G23" s="379"/>
      <c r="H23" s="380"/>
    </row>
    <row r="24" spans="1:10" s="64" customFormat="1" ht="7.15" customHeight="1" x14ac:dyDescent="0.25">
      <c r="A24"/>
      <c r="B24"/>
      <c r="C24"/>
      <c r="D24"/>
      <c r="E24"/>
      <c r="F24"/>
      <c r="G24"/>
      <c r="H24"/>
    </row>
    <row r="25" spans="1:10" s="64" customFormat="1" ht="17.100000000000001" customHeight="1" x14ac:dyDescent="0.25">
      <c r="A25" s="106" t="s">
        <v>5</v>
      </c>
      <c r="B25" s="375" t="s">
        <v>4311</v>
      </c>
      <c r="C25" s="375"/>
      <c r="D25" s="375"/>
      <c r="E25" s="375"/>
      <c r="F25" s="375"/>
      <c r="G25" s="375"/>
      <c r="H25" s="376"/>
    </row>
    <row r="26" spans="1:10" s="64" customFormat="1" ht="57.6" customHeight="1" x14ac:dyDescent="0.25">
      <c r="A26" s="75"/>
      <c r="B26" s="381" t="str">
        <f>CONCATENATE("Beschaffung von mindestens ", IF(H42&gt;0,H42,"(NR. 4 NOCH AUSZUFÜLLEN)"), " schulgebundenen mobilen Endgeräten einschließlich erforderlichem Zubehör, die Lehrkräften sowie dem weiteren pädagogischen Personal ","als personenbezogene digitale Dienstgeräte dauerhaft oder für einen längeren Zeitraum zur dienstlichen Verwendung innerhalb und außerhalb der Schule zugeordnet werden.")</f>
        <v>Beschaffung von mindestens (NR. 4 NOCH AUSZUFÜLLEN) schulgebundenen mobilen Endgeräten einschließlich erforderlichem Zubehör, die Lehrkräften sowie dem weiteren pädagogischen Personal als personenbezogene digitale Dienstgeräte dauerhaft oder für einen längeren Zeitraum zur dienstlichen Verwendung innerhalb und außerhalb der Schule zugeordnet werden.</v>
      </c>
      <c r="C26" s="382"/>
      <c r="D26" s="382"/>
      <c r="E26" s="382"/>
      <c r="F26" s="382"/>
      <c r="G26" s="382"/>
      <c r="H26" s="383"/>
    </row>
    <row r="27" spans="1:10" s="17" customFormat="1" ht="7.15" customHeight="1" x14ac:dyDescent="0.2"/>
    <row r="28" spans="1:10" s="64" customFormat="1" ht="17.100000000000001" customHeight="1" x14ac:dyDescent="0.25">
      <c r="A28" s="106" t="s">
        <v>20</v>
      </c>
      <c r="B28" s="375" t="s">
        <v>24067</v>
      </c>
      <c r="C28" s="375"/>
      <c r="D28" s="375"/>
      <c r="E28" s="375"/>
      <c r="F28" s="375"/>
      <c r="G28" s="375"/>
      <c r="H28" s="376"/>
    </row>
    <row r="29" spans="1:10" s="64" customFormat="1" ht="17.100000000000001" customHeight="1" x14ac:dyDescent="0.25">
      <c r="A29" s="340"/>
      <c r="B29" s="377" t="s">
        <v>24097</v>
      </c>
      <c r="C29" s="378"/>
      <c r="D29" s="378"/>
      <c r="E29" s="378"/>
      <c r="F29" s="378"/>
      <c r="G29" s="378"/>
      <c r="H29" s="257">
        <f>IF($F$9="",0,IFERROR(VLOOKUP($F$9,tab_SATLISTE[],3,FALSE),""))</f>
        <v>0</v>
      </c>
      <c r="I29"/>
      <c r="J29" s="17"/>
    </row>
    <row r="30" spans="1:10" s="17" customFormat="1" ht="17.100000000000001" customHeight="1" x14ac:dyDescent="0.25">
      <c r="A30" s="118"/>
      <c r="B30" s="450" t="s">
        <v>24098</v>
      </c>
      <c r="C30" s="451"/>
      <c r="D30" s="451"/>
      <c r="E30" s="451"/>
      <c r="F30" s="451"/>
      <c r="G30" s="451"/>
      <c r="H30" s="242">
        <f>IF($F$9="",0,IFERROR(VLOOKUP($F$9,tab_SATLISTE[],4,FALSE),""))</f>
        <v>0</v>
      </c>
    </row>
    <row r="31" spans="1:10" s="17" customFormat="1" ht="17.100000000000001" customHeight="1" x14ac:dyDescent="0.25">
      <c r="A31" s="118"/>
      <c r="B31" s="450" t="s">
        <v>24170</v>
      </c>
      <c r="C31" s="451"/>
      <c r="D31" s="451"/>
      <c r="E31" s="451"/>
      <c r="F31" s="451"/>
      <c r="G31" s="451"/>
      <c r="H31" s="242">
        <f>IF($F$9="",0,IFERROR(VLOOKUP($F$9,tab_SATLISTE[],5,FALSE),""))</f>
        <v>0</v>
      </c>
    </row>
    <row r="32" spans="1:10" s="17" customFormat="1" ht="17.100000000000001" customHeight="1" x14ac:dyDescent="0.25">
      <c r="A32" s="148"/>
      <c r="B32" s="450" t="s">
        <v>24188</v>
      </c>
      <c r="C32" s="451"/>
      <c r="D32" s="451"/>
      <c r="E32" s="451"/>
      <c r="F32" s="451"/>
      <c r="G32" s="451"/>
      <c r="H32" s="339">
        <f>IF($F$9="",0,IFERROR(VLOOKUP($F$9,tab_SATLISTE[],6,FALSE),""))</f>
        <v>0</v>
      </c>
    </row>
    <row r="33" spans="1:10" s="17" customFormat="1" ht="7.15" customHeight="1" x14ac:dyDescent="0.2"/>
    <row r="34" spans="1:10" s="64" customFormat="1" ht="17.100000000000001" customHeight="1" x14ac:dyDescent="0.25">
      <c r="A34" s="106" t="s">
        <v>21</v>
      </c>
      <c r="B34" s="375" t="s">
        <v>24084</v>
      </c>
      <c r="C34" s="375"/>
      <c r="D34" s="375"/>
      <c r="E34" s="375"/>
      <c r="F34" s="375"/>
      <c r="G34" s="375"/>
      <c r="H34" s="376"/>
    </row>
    <row r="35" spans="1:10" s="64" customFormat="1" ht="17.100000000000001" customHeight="1" x14ac:dyDescent="0.25">
      <c r="A35" s="253"/>
      <c r="B35" s="444" t="s">
        <v>24171</v>
      </c>
      <c r="C35" s="445"/>
      <c r="D35" s="445"/>
      <c r="E35" s="445"/>
      <c r="F35" s="445"/>
      <c r="G35" s="445"/>
      <c r="H35" s="446"/>
    </row>
    <row r="36" spans="1:10" s="64" customFormat="1" ht="17.100000000000001" customHeight="1" x14ac:dyDescent="0.25">
      <c r="A36" s="254"/>
      <c r="B36" s="454" t="s">
        <v>24172</v>
      </c>
      <c r="C36" s="455"/>
      <c r="D36" s="455"/>
      <c r="E36" s="455"/>
      <c r="F36" s="455"/>
      <c r="G36" s="455"/>
      <c r="H36" s="298">
        <v>0</v>
      </c>
      <c r="I36"/>
      <c r="J36" s="17"/>
    </row>
    <row r="37" spans="1:10" s="17" customFormat="1" ht="7.15" customHeight="1" x14ac:dyDescent="0.25">
      <c r="A37"/>
      <c r="B37" s="12"/>
      <c r="C37" s="12"/>
      <c r="D37" s="12"/>
      <c r="E37" s="12"/>
      <c r="F37" s="12"/>
      <c r="G37" s="12"/>
      <c r="H37"/>
      <c r="I37"/>
    </row>
    <row r="38" spans="1:10" s="17" customFormat="1" ht="17.100000000000001" customHeight="1" x14ac:dyDescent="0.2">
      <c r="A38" s="106" t="s">
        <v>4304</v>
      </c>
      <c r="B38" s="456" t="s">
        <v>24174</v>
      </c>
      <c r="C38" s="457"/>
      <c r="D38" s="457"/>
      <c r="E38" s="457"/>
      <c r="F38" s="457"/>
      <c r="G38" s="457"/>
      <c r="H38" s="458"/>
    </row>
    <row r="39" spans="1:10" s="17" customFormat="1" ht="31.35" customHeight="1" x14ac:dyDescent="0.25">
      <c r="A39" s="117"/>
      <c r="B39" s="452" t="s">
        <v>24189</v>
      </c>
      <c r="C39" s="452"/>
      <c r="D39" s="452"/>
      <c r="E39" s="452"/>
      <c r="F39" s="452"/>
      <c r="G39" s="452"/>
      <c r="H39" s="453"/>
    </row>
    <row r="40" spans="1:10" s="17" customFormat="1" ht="17.100000000000001" customHeight="1" x14ac:dyDescent="0.25">
      <c r="A40" s="118"/>
      <c r="B40" s="447" t="s">
        <v>24173</v>
      </c>
      <c r="C40" s="448"/>
      <c r="D40" s="448"/>
      <c r="E40" s="448"/>
      <c r="F40" s="448"/>
      <c r="G40" s="449"/>
      <c r="H40" s="252">
        <f>IFERROR(H42*1000,"")</f>
        <v>0</v>
      </c>
    </row>
    <row r="41" spans="1:10" s="17" customFormat="1" ht="17.100000000000001" customHeight="1" x14ac:dyDescent="0.25">
      <c r="A41" s="118"/>
      <c r="B41" s="447" t="s">
        <v>24175</v>
      </c>
      <c r="C41" s="448"/>
      <c r="D41" s="448"/>
      <c r="E41" s="448"/>
      <c r="F41" s="448"/>
      <c r="G41" s="449"/>
      <c r="H41" s="297" t="str">
        <f>IFERROR(MIN(H42*250,VLOOKUP($F$9,tab_SATLISTE[],5,FALSE)),"")</f>
        <v/>
      </c>
    </row>
    <row r="42" spans="1:10" s="17" customFormat="1" ht="17.100000000000001" customHeight="1" x14ac:dyDescent="0.25">
      <c r="A42" s="118"/>
      <c r="B42" s="447" t="s">
        <v>24176</v>
      </c>
      <c r="C42" s="448"/>
      <c r="D42" s="448"/>
      <c r="E42" s="448"/>
      <c r="F42" s="448"/>
      <c r="G42" s="449"/>
      <c r="H42" s="293">
        <f>IFERROR(IF(STATISTIK!C131,IF($F$9="",0,MIN(IF(H36="",0,H36),VLOOKUP(F9,tab_SATLISTE[],3,FALSE))),0),"")</f>
        <v>0</v>
      </c>
    </row>
    <row r="43" spans="1:10" s="17" customFormat="1" ht="31.35" customHeight="1" x14ac:dyDescent="0.25">
      <c r="A43" s="118"/>
      <c r="B43" s="441" t="s">
        <v>24177</v>
      </c>
      <c r="C43" s="442"/>
      <c r="D43" s="442"/>
      <c r="E43" s="442"/>
      <c r="F43" s="442"/>
      <c r="G43" s="442"/>
      <c r="H43" s="443"/>
    </row>
    <row r="44" spans="1:10" s="17" customFormat="1" ht="17.100000000000001" customHeight="1" x14ac:dyDescent="0.25">
      <c r="A44" s="118"/>
      <c r="B44" s="447" t="s">
        <v>24178</v>
      </c>
      <c r="C44" s="448"/>
      <c r="D44" s="448"/>
      <c r="E44" s="448"/>
      <c r="F44" s="448"/>
      <c r="G44" s="449"/>
      <c r="H44" s="294">
        <f>IFERROR(H46*1000,"")</f>
        <v>0</v>
      </c>
    </row>
    <row r="45" spans="1:10" s="17" customFormat="1" ht="17.100000000000001" customHeight="1" x14ac:dyDescent="0.25">
      <c r="A45" s="118"/>
      <c r="B45" s="447" t="s">
        <v>24175</v>
      </c>
      <c r="C45" s="448"/>
      <c r="D45" s="448"/>
      <c r="E45" s="448"/>
      <c r="F45" s="448"/>
      <c r="G45" s="449"/>
      <c r="H45" s="295">
        <f>IFERROR(MIN(H46*250,H41),"")</f>
        <v>0</v>
      </c>
    </row>
    <row r="46" spans="1:10" s="17" customFormat="1" ht="17.100000000000001" customHeight="1" x14ac:dyDescent="0.25">
      <c r="A46" s="148"/>
      <c r="B46" s="447" t="s">
        <v>24179</v>
      </c>
      <c r="C46" s="448"/>
      <c r="D46" s="448"/>
      <c r="E46" s="448"/>
      <c r="F46" s="448"/>
      <c r="G46" s="449"/>
      <c r="H46" s="296">
        <f>IFERROR(IF(AND(STATISTIK!C131,STATISTIK!C132),IF($F$9="",0,MIN(IF(H36&gt;H42,H36-H42,0),VLOOKUP($F$9,tab_SATLISTE[],6,FALSE)-H42)),0),"")</f>
        <v>0</v>
      </c>
    </row>
    <row r="47" spans="1:10" s="17" customFormat="1" ht="7.15" customHeight="1" x14ac:dyDescent="0.2"/>
    <row r="48" spans="1:10" x14ac:dyDescent="0.25">
      <c r="A48" s="71" t="s">
        <v>22</v>
      </c>
      <c r="B48" s="461" t="s">
        <v>4416</v>
      </c>
      <c r="C48" s="461"/>
      <c r="D48" s="461"/>
      <c r="E48" s="461"/>
      <c r="F48" s="461"/>
      <c r="G48" s="461"/>
      <c r="H48" s="462"/>
    </row>
    <row r="49" spans="1:9" ht="18.399999999999999" customHeight="1" x14ac:dyDescent="0.25">
      <c r="A49" s="72"/>
      <c r="B49" s="492" t="s">
        <v>24181</v>
      </c>
      <c r="C49" s="493"/>
      <c r="D49" s="493"/>
      <c r="E49" s="493"/>
      <c r="F49" s="493"/>
      <c r="G49" s="493"/>
      <c r="H49" s="494"/>
    </row>
    <row r="50" spans="1:9" ht="25.5" customHeight="1" x14ac:dyDescent="0.25">
      <c r="A50" s="72"/>
      <c r="B50" s="204" t="s">
        <v>4419</v>
      </c>
      <c r="C50" s="495" t="s">
        <v>24180</v>
      </c>
      <c r="D50" s="495"/>
      <c r="E50" s="495"/>
      <c r="F50" s="495"/>
      <c r="G50" s="495"/>
      <c r="H50" s="496"/>
    </row>
    <row r="51" spans="1:9" ht="25.5" customHeight="1" x14ac:dyDescent="0.25">
      <c r="A51" s="73"/>
      <c r="B51" s="186" t="s">
        <v>4420</v>
      </c>
      <c r="C51" s="497" t="s">
        <v>24182</v>
      </c>
      <c r="D51" s="497"/>
      <c r="E51" s="497"/>
      <c r="F51" s="497"/>
      <c r="G51" s="497"/>
      <c r="H51" s="498"/>
    </row>
    <row r="52" spans="1:9" s="23" customFormat="1" ht="17.100000000000001" customHeight="1" x14ac:dyDescent="0.25">
      <c r="A52" s="106" t="s">
        <v>23</v>
      </c>
      <c r="B52" s="375" t="s">
        <v>24091</v>
      </c>
      <c r="C52" s="375"/>
      <c r="D52" s="375"/>
      <c r="E52" s="375"/>
      <c r="F52" s="375"/>
      <c r="G52" s="375"/>
      <c r="H52" s="376"/>
    </row>
    <row r="53" spans="1:9" s="17" customFormat="1" ht="61.5" customHeight="1" x14ac:dyDescent="0.25">
      <c r="A53" s="71"/>
      <c r="B53" s="489" t="s">
        <v>24183</v>
      </c>
      <c r="C53" s="490"/>
      <c r="D53" s="490"/>
      <c r="E53" s="490"/>
      <c r="F53" s="490"/>
      <c r="G53" s="490"/>
      <c r="H53" s="491"/>
    </row>
    <row r="54" spans="1:9" s="17" customFormat="1" ht="7.15" customHeight="1" x14ac:dyDescent="0.25">
      <c r="A54"/>
      <c r="B54"/>
      <c r="C54"/>
      <c r="D54"/>
      <c r="E54"/>
      <c r="F54"/>
      <c r="G54"/>
      <c r="H54"/>
      <c r="I54"/>
    </row>
    <row r="55" spans="1:9" s="64" customFormat="1" ht="17.100000000000001" customHeight="1" x14ac:dyDescent="0.25">
      <c r="A55" s="106" t="s">
        <v>24</v>
      </c>
      <c r="B55" s="375" t="s">
        <v>4348</v>
      </c>
      <c r="C55" s="375"/>
      <c r="D55" s="375"/>
      <c r="E55" s="375"/>
      <c r="F55" s="375"/>
      <c r="G55" s="375"/>
      <c r="H55" s="376"/>
    </row>
    <row r="56" spans="1:9" s="15" customFormat="1" ht="61.15" customHeight="1" x14ac:dyDescent="0.25">
      <c r="A56" s="71"/>
      <c r="B56" s="480" t="s">
        <v>24190</v>
      </c>
      <c r="C56" s="481"/>
      <c r="D56" s="481"/>
      <c r="E56" s="481"/>
      <c r="F56" s="481"/>
      <c r="G56" s="481"/>
      <c r="H56" s="482"/>
    </row>
    <row r="57" spans="1:9" s="15" customFormat="1" ht="7.15" customHeight="1" x14ac:dyDescent="0.25">
      <c r="A57"/>
      <c r="B57"/>
      <c r="C57"/>
      <c r="D57"/>
      <c r="E57"/>
      <c r="F57"/>
      <c r="G57"/>
      <c r="H57"/>
    </row>
    <row r="58" spans="1:9" s="15" customFormat="1" ht="17.100000000000001" customHeight="1" x14ac:dyDescent="0.25">
      <c r="A58" s="106" t="s">
        <v>25</v>
      </c>
      <c r="B58" s="456" t="s">
        <v>6</v>
      </c>
      <c r="C58" s="457"/>
      <c r="D58" s="457"/>
      <c r="E58" s="457"/>
      <c r="F58" s="457"/>
      <c r="G58" s="457"/>
      <c r="H58" s="458"/>
    </row>
    <row r="59" spans="1:9" s="15" customFormat="1" ht="17.100000000000001" customHeight="1" x14ac:dyDescent="0.25">
      <c r="A59" s="107"/>
      <c r="B59" s="483" t="s">
        <v>4387</v>
      </c>
      <c r="C59" s="484"/>
      <c r="D59" s="484"/>
      <c r="E59" s="484"/>
      <c r="F59" s="484"/>
      <c r="G59" s="484"/>
      <c r="H59" s="485"/>
    </row>
    <row r="60" spans="1:9" s="17" customFormat="1" ht="15" customHeight="1" x14ac:dyDescent="0.2">
      <c r="A60" s="74"/>
      <c r="B60" s="486" t="s">
        <v>19</v>
      </c>
      <c r="C60" s="487"/>
      <c r="D60" s="487"/>
      <c r="E60" s="487" t="s">
        <v>18</v>
      </c>
      <c r="F60" s="487"/>
      <c r="G60" s="487"/>
      <c r="H60" s="488"/>
    </row>
    <row r="61" spans="1:9" s="17" customFormat="1" ht="7.15" customHeight="1" x14ac:dyDescent="0.25">
      <c r="A61"/>
      <c r="B61"/>
      <c r="C61"/>
      <c r="D61"/>
      <c r="E61"/>
      <c r="F61"/>
      <c r="G61"/>
      <c r="H61"/>
      <c r="I61"/>
    </row>
    <row r="62" spans="1:9" s="17" customFormat="1" ht="15" customHeight="1" x14ac:dyDescent="0.25">
      <c r="A62" s="106" t="s">
        <v>4305</v>
      </c>
      <c r="B62" s="456" t="s">
        <v>4378</v>
      </c>
      <c r="C62" s="457"/>
      <c r="D62" s="457"/>
      <c r="E62" s="457"/>
      <c r="F62" s="457"/>
      <c r="G62" s="457"/>
      <c r="H62" s="458"/>
      <c r="I62"/>
    </row>
    <row r="63" spans="1:9" s="17" customFormat="1" ht="31.35" customHeight="1" x14ac:dyDescent="0.25">
      <c r="A63" s="119"/>
      <c r="B63" s="477" t="s">
        <v>4386</v>
      </c>
      <c r="C63" s="478"/>
      <c r="D63" s="478"/>
      <c r="E63" s="478"/>
      <c r="F63" s="478"/>
      <c r="G63" s="478"/>
      <c r="H63" s="479"/>
      <c r="I63"/>
    </row>
    <row r="64" spans="1:9" s="17" customFormat="1" ht="7.15" customHeight="1" x14ac:dyDescent="0.25">
      <c r="A64"/>
      <c r="B64"/>
      <c r="C64"/>
      <c r="D64"/>
      <c r="E64"/>
      <c r="F64"/>
      <c r="G64"/>
      <c r="H64"/>
      <c r="I64"/>
    </row>
    <row r="65" spans="1:8" x14ac:dyDescent="0.25">
      <c r="A65" s="106" t="s">
        <v>4350</v>
      </c>
      <c r="B65" s="375" t="s">
        <v>24148</v>
      </c>
      <c r="C65" s="375"/>
      <c r="D65" s="375"/>
      <c r="E65" s="375"/>
      <c r="F65" s="375"/>
      <c r="G65" s="375"/>
      <c r="H65" s="376"/>
    </row>
    <row r="66" spans="1:8" ht="61.5" customHeight="1" x14ac:dyDescent="0.25">
      <c r="A66" s="193"/>
      <c r="B66" s="441" t="s">
        <v>24191</v>
      </c>
      <c r="C66" s="442"/>
      <c r="D66" s="442"/>
      <c r="E66" s="442"/>
      <c r="F66" s="442"/>
      <c r="G66" s="442"/>
      <c r="H66" s="443"/>
    </row>
    <row r="67" spans="1:8" ht="46.15" customHeight="1" x14ac:dyDescent="0.25">
      <c r="A67" s="146"/>
      <c r="B67" s="441" t="s">
        <v>24134</v>
      </c>
      <c r="C67" s="442"/>
      <c r="D67" s="442"/>
      <c r="E67" s="442"/>
      <c r="F67" s="442"/>
      <c r="G67" s="442"/>
      <c r="H67" s="443"/>
    </row>
    <row r="68" spans="1:8" ht="61.5" customHeight="1" x14ac:dyDescent="0.25">
      <c r="A68" s="146"/>
      <c r="B68" s="441" t="s">
        <v>24135</v>
      </c>
      <c r="C68" s="442"/>
      <c r="D68" s="442"/>
      <c r="E68" s="442"/>
      <c r="F68" s="442"/>
      <c r="G68" s="442"/>
      <c r="H68" s="443"/>
    </row>
    <row r="69" spans="1:8" ht="61.5" customHeight="1" x14ac:dyDescent="0.25">
      <c r="A69" s="146"/>
      <c r="B69" s="441" t="s">
        <v>24192</v>
      </c>
      <c r="C69" s="442"/>
      <c r="D69" s="442"/>
      <c r="E69" s="442"/>
      <c r="F69" s="442"/>
      <c r="G69" s="442"/>
      <c r="H69" s="443"/>
    </row>
    <row r="70" spans="1:8" ht="46.7" customHeight="1" x14ac:dyDescent="0.25">
      <c r="A70" s="146"/>
      <c r="B70" s="441" t="s">
        <v>24136</v>
      </c>
      <c r="C70" s="442"/>
      <c r="D70" s="442"/>
      <c r="E70" s="442"/>
      <c r="F70" s="442"/>
      <c r="G70" s="442"/>
      <c r="H70" s="443"/>
    </row>
    <row r="71" spans="1:8" ht="107.45" customHeight="1" x14ac:dyDescent="0.25">
      <c r="A71" s="146"/>
      <c r="B71" s="441" t="s">
        <v>24195</v>
      </c>
      <c r="C71" s="442"/>
      <c r="D71" s="442"/>
      <c r="E71" s="442"/>
      <c r="F71" s="442"/>
      <c r="G71" s="442"/>
      <c r="H71" s="443"/>
    </row>
    <row r="72" spans="1:8" ht="15" customHeight="1" x14ac:dyDescent="0.25">
      <c r="A72" s="194"/>
      <c r="B72" s="441" t="s">
        <v>24045</v>
      </c>
      <c r="C72" s="442"/>
      <c r="D72" s="442"/>
      <c r="E72" s="442"/>
      <c r="F72" s="442"/>
      <c r="G72" s="442"/>
      <c r="H72" s="443"/>
    </row>
    <row r="73" spans="1:8" s="17" customFormat="1" ht="7.15" customHeight="1" x14ac:dyDescent="0.2"/>
    <row r="74" spans="1:8" x14ac:dyDescent="0.25">
      <c r="A74" s="71" t="s">
        <v>24072</v>
      </c>
      <c r="B74" s="461" t="s">
        <v>24090</v>
      </c>
      <c r="C74" s="461"/>
      <c r="D74" s="461"/>
      <c r="E74" s="461"/>
      <c r="F74" s="461"/>
      <c r="G74" s="461"/>
      <c r="H74" s="462"/>
    </row>
    <row r="75" spans="1:8" ht="46.7" customHeight="1" x14ac:dyDescent="0.25">
      <c r="A75" s="72"/>
      <c r="B75" s="463" t="s">
        <v>24155</v>
      </c>
      <c r="C75" s="464"/>
      <c r="D75" s="464"/>
      <c r="E75" s="464"/>
      <c r="F75" s="464"/>
      <c r="G75" s="464"/>
      <c r="H75" s="465"/>
    </row>
    <row r="76" spans="1:8" ht="21.2" customHeight="1" x14ac:dyDescent="0.25">
      <c r="A76" s="72"/>
      <c r="B76" s="466" t="s">
        <v>4418</v>
      </c>
      <c r="C76" s="467"/>
      <c r="D76" s="468" t="str">
        <f>IF(D23&lt;&gt;"",D23,"(Bitte E-Mail-Adresse angeben)")</f>
        <v>(Bitte E-Mail-Adresse angeben)</v>
      </c>
      <c r="E76" s="469"/>
      <c r="F76" s="469"/>
      <c r="G76" s="469"/>
      <c r="H76" s="470"/>
    </row>
    <row r="77" spans="1:8" ht="21.2" customHeight="1" x14ac:dyDescent="0.25">
      <c r="A77" s="73"/>
      <c r="B77" s="471" t="s">
        <v>9</v>
      </c>
      <c r="C77" s="472"/>
      <c r="D77" s="472"/>
      <c r="E77" s="472"/>
      <c r="F77" s="472"/>
      <c r="G77" s="472"/>
      <c r="H77" s="473"/>
    </row>
    <row r="78" spans="1:8" s="17" customFormat="1" ht="12.75" customHeight="1" x14ac:dyDescent="0.2">
      <c r="A78" s="341"/>
      <c r="B78" s="342" t="str">
        <f>IF(STATISTIK!C122=FALSE,"ACHTUNG: Bitte vervollständigen Sie die erforderlichen Erklärungen im Antrag vor der Einreichung!","")</f>
        <v>ACHTUNG: Bitte vervollständigen Sie die erforderlichen Erklärungen im Antrag vor der Einreichung!</v>
      </c>
    </row>
    <row r="79" spans="1:8" s="17" customFormat="1" ht="12.75" customHeight="1" x14ac:dyDescent="0.2">
      <c r="A79" s="343"/>
      <c r="B79" s="342" t="str">
        <f>IF(STATISTIK!C125=FALSE,"ACHTUNG: Bitte vervollständigen bzw. überprüfen Sie die Angaben zum Vorsteuerabzug unter Nr. 9!","")</f>
        <v>ACHTUNG: Bitte vervollständigen bzw. überprüfen Sie die Angaben zum Vorsteuerabzug unter Nr. 9!</v>
      </c>
    </row>
    <row r="80" spans="1:8" s="17" customFormat="1" ht="12.75" customHeight="1" x14ac:dyDescent="0.2">
      <c r="B80" s="342" t="str">
        <f>IF(STATISTIK!C130=FALSE,"ACHTUNG: Bitte vervollständigen bzw. überprüfen Sie die Angaben zur Auszahlung unter Nr. 6!","")</f>
        <v>ACHTUNG: Bitte vervollständigen bzw. überprüfen Sie die Angaben zur Auszahlung unter Nr. 6!</v>
      </c>
      <c r="F80" s="344"/>
      <c r="G80" s="344"/>
      <c r="H80" s="344"/>
    </row>
    <row r="81" spans="2:8" ht="15" customHeight="1" x14ac:dyDescent="0.25">
      <c r="B81" s="474"/>
      <c r="C81" s="474"/>
      <c r="D81" s="474"/>
      <c r="F81" s="476" t="s">
        <v>4434</v>
      </c>
      <c r="G81" s="476"/>
      <c r="H81" s="476"/>
    </row>
    <row r="82" spans="2:8" ht="15" customHeight="1" x14ac:dyDescent="0.25">
      <c r="B82" s="475"/>
      <c r="C82" s="475"/>
      <c r="D82" s="475"/>
      <c r="F82" s="475"/>
      <c r="G82" s="475"/>
      <c r="H82" s="475"/>
    </row>
    <row r="83" spans="2:8" x14ac:dyDescent="0.25">
      <c r="B83" s="459" t="s">
        <v>0</v>
      </c>
      <c r="C83" s="459"/>
      <c r="D83" s="459"/>
      <c r="F83" s="460" t="s">
        <v>4381</v>
      </c>
      <c r="G83" s="460"/>
      <c r="H83" s="460"/>
    </row>
  </sheetData>
  <sheetProtection password="FD79" sheet="1" objects="1" scenarios="1"/>
  <protectedRanges>
    <protectedRange sqref="F6 H6 F9:H10 F13:G13 B17:H17 B19:H19 B21:H21 B23:H23" name="AN_1"/>
    <protectedRange sqref="F6 H6 F9:H10 F13:G13 B17:H17 B19:H19 B21:H21 B23:H23 D76:H76 B81:D82 F81:H82" name="AN_2"/>
  </protectedRanges>
  <mergeCells count="80">
    <mergeCell ref="B46:G46"/>
    <mergeCell ref="B68:H68"/>
    <mergeCell ref="B69:H69"/>
    <mergeCell ref="B52:H52"/>
    <mergeCell ref="B56:H56"/>
    <mergeCell ref="B58:H58"/>
    <mergeCell ref="B59:H59"/>
    <mergeCell ref="B60:D60"/>
    <mergeCell ref="E60:H60"/>
    <mergeCell ref="B53:H53"/>
    <mergeCell ref="B55:H55"/>
    <mergeCell ref="B48:H48"/>
    <mergeCell ref="B49:H49"/>
    <mergeCell ref="C50:H50"/>
    <mergeCell ref="C51:H51"/>
    <mergeCell ref="B70:H70"/>
    <mergeCell ref="B62:H62"/>
    <mergeCell ref="B63:H63"/>
    <mergeCell ref="B65:H65"/>
    <mergeCell ref="B66:H66"/>
    <mergeCell ref="B67:H67"/>
    <mergeCell ref="B83:D83"/>
    <mergeCell ref="F83:H83"/>
    <mergeCell ref="B71:H71"/>
    <mergeCell ref="B72:H72"/>
    <mergeCell ref="B74:H74"/>
    <mergeCell ref="B75:H75"/>
    <mergeCell ref="B76:C76"/>
    <mergeCell ref="D76:H76"/>
    <mergeCell ref="B77:H77"/>
    <mergeCell ref="B81:D82"/>
    <mergeCell ref="F81:H82"/>
    <mergeCell ref="B43:H43"/>
    <mergeCell ref="B35:H35"/>
    <mergeCell ref="B41:G41"/>
    <mergeCell ref="B45:G45"/>
    <mergeCell ref="B30:G30"/>
    <mergeCell ref="B40:G40"/>
    <mergeCell ref="B42:G42"/>
    <mergeCell ref="B34:H34"/>
    <mergeCell ref="B39:H39"/>
    <mergeCell ref="B36:G36"/>
    <mergeCell ref="B38:H38"/>
    <mergeCell ref="B31:G31"/>
    <mergeCell ref="B44:G44"/>
    <mergeCell ref="B32:G32"/>
    <mergeCell ref="A6:D7"/>
    <mergeCell ref="B19:H19"/>
    <mergeCell ref="A9:D10"/>
    <mergeCell ref="F9:H10"/>
    <mergeCell ref="B11:D11"/>
    <mergeCell ref="B12:H12"/>
    <mergeCell ref="A13:A23"/>
    <mergeCell ref="F13:G13"/>
    <mergeCell ref="B14:H14"/>
    <mergeCell ref="B15:H15"/>
    <mergeCell ref="B16:E16"/>
    <mergeCell ref="G16:H16"/>
    <mergeCell ref="B17:E17"/>
    <mergeCell ref="G17:H17"/>
    <mergeCell ref="B23:C23"/>
    <mergeCell ref="D23:F23"/>
    <mergeCell ref="A3:H3"/>
    <mergeCell ref="A1:H2"/>
    <mergeCell ref="A4:D4"/>
    <mergeCell ref="F4:H4"/>
    <mergeCell ref="A5:D5"/>
    <mergeCell ref="A8:D8"/>
    <mergeCell ref="F8:H8"/>
    <mergeCell ref="B18:H18"/>
    <mergeCell ref="B20:H20"/>
    <mergeCell ref="B21:H21"/>
    <mergeCell ref="B22:C22"/>
    <mergeCell ref="D22:F22"/>
    <mergeCell ref="G22:H22"/>
    <mergeCell ref="B28:H28"/>
    <mergeCell ref="B29:G29"/>
    <mergeCell ref="G23:H23"/>
    <mergeCell ref="B25:H25"/>
    <mergeCell ref="B26:H26"/>
  </mergeCells>
  <conditionalFormatting sqref="F81:H82">
    <cfRule type="expression" dxfId="13" priority="1">
      <formula>(F81="")</formula>
    </cfRule>
    <cfRule type="expression" dxfId="12" priority="2">
      <formula>(F81="Bitte hier zeichnen")</formula>
    </cfRule>
  </conditionalFormatting>
  <dataValidations count="2">
    <dataValidation type="textLength" operator="lessThanOrEqual" allowBlank="1" showInputMessage="1" showErrorMessage="1" errorTitle="Bitte maximal 400 Zeichen!" error="Bitte beachten Sie, dass die Beschreibung maximal 400 Zeichen lang sein darf. Sie wird im Rahmen der Berichtspflichten gegenüber dem Bund verwendet._x000a_TIPP: Zum Erhalten des eingegebenen Textes &quot;Wiederholen&quot; klicken!" sqref="B26:H26">
      <formula1>600</formula1>
    </dataValidation>
    <dataValidation type="whole" operator="greaterThanOrEqual" allowBlank="1" showInputMessage="1" showErrorMessage="1" error="Bitte geben Sie einen gültigen Wert ein." sqref="H36">
      <formula1>0</formula1>
    </dataValidation>
  </dataValidations>
  <pageMargins left="0.35641666666666666" right="0.15925" top="0.50808333333333333" bottom="0.48533333333333334" header="0.3" footer="0.3"/>
  <pageSetup paperSize="9" scale="98" fitToHeight="0" orientation="portrait" r:id="rId1"/>
  <rowBreaks count="1" manualBreakCount="1">
    <brk id="47" max="7" man="1"/>
  </rowBreaks>
  <drawing r:id="rId2"/>
  <legacyDrawing r:id="rId3"/>
  <mc:AlternateContent xmlns:mc="http://schemas.openxmlformats.org/markup-compatibility/2006">
    <mc:Choice Requires="x14">
      <controls>
        <mc:AlternateContent xmlns:mc="http://schemas.openxmlformats.org/markup-compatibility/2006">
          <mc:Choice Requires="x14">
            <control shapeId="8227" r:id="rId4" name="Check Box 35">
              <controlPr defaultSize="0" autoFill="0" autoLine="0" autoPict="0">
                <anchor moveWithCells="1">
                  <from>
                    <xdr:col>1</xdr:col>
                    <xdr:colOff>28575</xdr:colOff>
                    <xdr:row>51</xdr:row>
                    <xdr:rowOff>209550</xdr:rowOff>
                  </from>
                  <to>
                    <xdr:col>1</xdr:col>
                    <xdr:colOff>285750</xdr:colOff>
                    <xdr:row>52</xdr:row>
                    <xdr:rowOff>238125</xdr:rowOff>
                  </to>
                </anchor>
              </controlPr>
            </control>
          </mc:Choice>
        </mc:AlternateContent>
        <mc:AlternateContent xmlns:mc="http://schemas.openxmlformats.org/markup-compatibility/2006">
          <mc:Choice Requires="x14">
            <control shapeId="8256" r:id="rId5" name="Check Box 64">
              <controlPr defaultSize="0" autoFill="0" autoLine="0" autoPict="0">
                <anchor moveWithCells="1">
                  <from>
                    <xdr:col>1</xdr:col>
                    <xdr:colOff>28575</xdr:colOff>
                    <xdr:row>48</xdr:row>
                    <xdr:rowOff>571500</xdr:rowOff>
                  </from>
                  <to>
                    <xdr:col>1</xdr:col>
                    <xdr:colOff>285750</xdr:colOff>
                    <xdr:row>49</xdr:row>
                    <xdr:rowOff>247650</xdr:rowOff>
                  </to>
                </anchor>
              </controlPr>
            </control>
          </mc:Choice>
        </mc:AlternateContent>
        <mc:AlternateContent xmlns:mc="http://schemas.openxmlformats.org/markup-compatibility/2006">
          <mc:Choice Requires="x14">
            <control shapeId="8257" r:id="rId6" name="Check Box 65">
              <controlPr defaultSize="0" autoFill="0" autoLine="0" autoPict="0">
                <anchor moveWithCells="1">
                  <from>
                    <xdr:col>1</xdr:col>
                    <xdr:colOff>942975</xdr:colOff>
                    <xdr:row>48</xdr:row>
                    <xdr:rowOff>571500</xdr:rowOff>
                  </from>
                  <to>
                    <xdr:col>2</xdr:col>
                    <xdr:colOff>57150</xdr:colOff>
                    <xdr:row>49</xdr:row>
                    <xdr:rowOff>247650</xdr:rowOff>
                  </to>
                </anchor>
              </controlPr>
            </control>
          </mc:Choice>
        </mc:AlternateContent>
        <mc:AlternateContent xmlns:mc="http://schemas.openxmlformats.org/markup-compatibility/2006">
          <mc:Choice Requires="x14">
            <control shapeId="8258" r:id="rId7" name="Check Box 66">
              <controlPr defaultSize="0" autoFill="0" autoLine="0" autoPict="0">
                <anchor moveWithCells="1">
                  <from>
                    <xdr:col>1</xdr:col>
                    <xdr:colOff>28575</xdr:colOff>
                    <xdr:row>49</xdr:row>
                    <xdr:rowOff>295275</xdr:rowOff>
                  </from>
                  <to>
                    <xdr:col>1</xdr:col>
                    <xdr:colOff>285750</xdr:colOff>
                    <xdr:row>50</xdr:row>
                    <xdr:rowOff>219075</xdr:rowOff>
                  </to>
                </anchor>
              </controlPr>
            </control>
          </mc:Choice>
        </mc:AlternateContent>
        <mc:AlternateContent xmlns:mc="http://schemas.openxmlformats.org/markup-compatibility/2006">
          <mc:Choice Requires="x14">
            <control shapeId="8259" r:id="rId8" name="Check Box 67">
              <controlPr defaultSize="0" autoFill="0" autoLine="0" autoPict="0">
                <anchor moveWithCells="1">
                  <from>
                    <xdr:col>1</xdr:col>
                    <xdr:colOff>942975</xdr:colOff>
                    <xdr:row>49</xdr:row>
                    <xdr:rowOff>295275</xdr:rowOff>
                  </from>
                  <to>
                    <xdr:col>2</xdr:col>
                    <xdr:colOff>57150</xdr:colOff>
                    <xdr:row>50</xdr:row>
                    <xdr:rowOff>219075</xdr:rowOff>
                  </to>
                </anchor>
              </controlPr>
            </control>
          </mc:Choice>
        </mc:AlternateContent>
        <mc:AlternateContent xmlns:mc="http://schemas.openxmlformats.org/markup-compatibility/2006">
          <mc:Choice Requires="x14">
            <control shapeId="8260" r:id="rId9" name="Check Box 68">
              <controlPr defaultSize="0" autoFill="0" autoLine="0" autoPict="0">
                <anchor moveWithCells="1">
                  <from>
                    <xdr:col>1</xdr:col>
                    <xdr:colOff>28575</xdr:colOff>
                    <xdr:row>54</xdr:row>
                    <xdr:rowOff>209550</xdr:rowOff>
                  </from>
                  <to>
                    <xdr:col>1</xdr:col>
                    <xdr:colOff>285750</xdr:colOff>
                    <xdr:row>55</xdr:row>
                    <xdr:rowOff>219075</xdr:rowOff>
                  </to>
                </anchor>
              </controlPr>
            </control>
          </mc:Choice>
        </mc:AlternateContent>
        <mc:AlternateContent xmlns:mc="http://schemas.openxmlformats.org/markup-compatibility/2006">
          <mc:Choice Requires="x14">
            <control shapeId="8261" r:id="rId10" name="Check Box 69">
              <controlPr defaultSize="0" autoFill="0" autoLine="0" autoPict="0">
                <anchor moveWithCells="1">
                  <from>
                    <xdr:col>1</xdr:col>
                    <xdr:colOff>19050</xdr:colOff>
                    <xdr:row>58</xdr:row>
                    <xdr:rowOff>190500</xdr:rowOff>
                  </from>
                  <to>
                    <xdr:col>1</xdr:col>
                    <xdr:colOff>257175</xdr:colOff>
                    <xdr:row>60</xdr:row>
                    <xdr:rowOff>9525</xdr:rowOff>
                  </to>
                </anchor>
              </controlPr>
            </control>
          </mc:Choice>
        </mc:AlternateContent>
        <mc:AlternateContent xmlns:mc="http://schemas.openxmlformats.org/markup-compatibility/2006">
          <mc:Choice Requires="x14">
            <control shapeId="8262" r:id="rId11" name="Check Box 70">
              <controlPr defaultSize="0" autoFill="0" autoLine="0" autoPict="0">
                <anchor moveWithCells="1">
                  <from>
                    <xdr:col>4</xdr:col>
                    <xdr:colOff>57150</xdr:colOff>
                    <xdr:row>58</xdr:row>
                    <xdr:rowOff>190500</xdr:rowOff>
                  </from>
                  <to>
                    <xdr:col>5</xdr:col>
                    <xdr:colOff>123825</xdr:colOff>
                    <xdr:row>60</xdr:row>
                    <xdr:rowOff>9525</xdr:rowOff>
                  </to>
                </anchor>
              </controlPr>
            </control>
          </mc:Choice>
        </mc:AlternateContent>
        <mc:AlternateContent xmlns:mc="http://schemas.openxmlformats.org/markup-compatibility/2006">
          <mc:Choice Requires="x14">
            <control shapeId="8263" r:id="rId12" name="Check Box 71">
              <controlPr defaultSize="0" autoFill="0" autoLine="0" autoPict="0">
                <anchor moveWithCells="1">
                  <from>
                    <xdr:col>1</xdr:col>
                    <xdr:colOff>0</xdr:colOff>
                    <xdr:row>65</xdr:row>
                    <xdr:rowOff>0</xdr:rowOff>
                  </from>
                  <to>
                    <xdr:col>1</xdr:col>
                    <xdr:colOff>238125</xdr:colOff>
                    <xdr:row>65</xdr:row>
                    <xdr:rowOff>219075</xdr:rowOff>
                  </to>
                </anchor>
              </controlPr>
            </control>
          </mc:Choice>
        </mc:AlternateContent>
        <mc:AlternateContent xmlns:mc="http://schemas.openxmlformats.org/markup-compatibility/2006">
          <mc:Choice Requires="x14">
            <control shapeId="8264" r:id="rId13" name="Check Box 72">
              <controlPr defaultSize="0" autoFill="0" autoLine="0" autoPict="0">
                <anchor moveWithCells="1">
                  <from>
                    <xdr:col>1</xdr:col>
                    <xdr:colOff>9525</xdr:colOff>
                    <xdr:row>66</xdr:row>
                    <xdr:rowOff>9525</xdr:rowOff>
                  </from>
                  <to>
                    <xdr:col>1</xdr:col>
                    <xdr:colOff>247650</xdr:colOff>
                    <xdr:row>66</xdr:row>
                    <xdr:rowOff>228600</xdr:rowOff>
                  </to>
                </anchor>
              </controlPr>
            </control>
          </mc:Choice>
        </mc:AlternateContent>
        <mc:AlternateContent xmlns:mc="http://schemas.openxmlformats.org/markup-compatibility/2006">
          <mc:Choice Requires="x14">
            <control shapeId="8265" r:id="rId14" name="Check Box 73">
              <controlPr defaultSize="0" autoFill="0" autoLine="0" autoPict="0">
                <anchor moveWithCells="1">
                  <from>
                    <xdr:col>1</xdr:col>
                    <xdr:colOff>19050</xdr:colOff>
                    <xdr:row>67</xdr:row>
                    <xdr:rowOff>9525</xdr:rowOff>
                  </from>
                  <to>
                    <xdr:col>1</xdr:col>
                    <xdr:colOff>257175</xdr:colOff>
                    <xdr:row>67</xdr:row>
                    <xdr:rowOff>228600</xdr:rowOff>
                  </to>
                </anchor>
              </controlPr>
            </control>
          </mc:Choice>
        </mc:AlternateContent>
        <mc:AlternateContent xmlns:mc="http://schemas.openxmlformats.org/markup-compatibility/2006">
          <mc:Choice Requires="x14">
            <control shapeId="8267" r:id="rId15" name="Check Box 75">
              <controlPr defaultSize="0" autoFill="0" autoLine="0" autoPict="0">
                <anchor moveWithCells="1">
                  <from>
                    <xdr:col>1</xdr:col>
                    <xdr:colOff>19050</xdr:colOff>
                    <xdr:row>68</xdr:row>
                    <xdr:rowOff>9525</xdr:rowOff>
                  </from>
                  <to>
                    <xdr:col>1</xdr:col>
                    <xdr:colOff>257175</xdr:colOff>
                    <xdr:row>68</xdr:row>
                    <xdr:rowOff>228600</xdr:rowOff>
                  </to>
                </anchor>
              </controlPr>
            </control>
          </mc:Choice>
        </mc:AlternateContent>
        <mc:AlternateContent xmlns:mc="http://schemas.openxmlformats.org/markup-compatibility/2006">
          <mc:Choice Requires="x14">
            <control shapeId="8269" r:id="rId16" name="Check Box 77">
              <controlPr defaultSize="0" autoFill="0" autoLine="0" autoPict="0">
                <anchor moveWithCells="1">
                  <from>
                    <xdr:col>1</xdr:col>
                    <xdr:colOff>19050</xdr:colOff>
                    <xdr:row>69</xdr:row>
                    <xdr:rowOff>9525</xdr:rowOff>
                  </from>
                  <to>
                    <xdr:col>1</xdr:col>
                    <xdr:colOff>257175</xdr:colOff>
                    <xdr:row>69</xdr:row>
                    <xdr:rowOff>228600</xdr:rowOff>
                  </to>
                </anchor>
              </controlPr>
            </control>
          </mc:Choice>
        </mc:AlternateContent>
        <mc:AlternateContent xmlns:mc="http://schemas.openxmlformats.org/markup-compatibility/2006">
          <mc:Choice Requires="x14">
            <control shapeId="8270" r:id="rId17" name="Check Box 78">
              <controlPr defaultSize="0" autoFill="0" autoLine="0" autoPict="0">
                <anchor moveWithCells="1">
                  <from>
                    <xdr:col>1</xdr:col>
                    <xdr:colOff>19050</xdr:colOff>
                    <xdr:row>75</xdr:row>
                    <xdr:rowOff>9525</xdr:rowOff>
                  </from>
                  <to>
                    <xdr:col>1</xdr:col>
                    <xdr:colOff>257175</xdr:colOff>
                    <xdr:row>75</xdr:row>
                    <xdr:rowOff>219075</xdr:rowOff>
                  </to>
                </anchor>
              </controlPr>
            </control>
          </mc:Choice>
        </mc:AlternateContent>
        <mc:AlternateContent xmlns:mc="http://schemas.openxmlformats.org/markup-compatibility/2006">
          <mc:Choice Requires="x14">
            <control shapeId="8271" r:id="rId18" name="Check Box 79">
              <controlPr defaultSize="0" autoFill="0" autoLine="0" autoPict="0">
                <anchor moveWithCells="1">
                  <from>
                    <xdr:col>1</xdr:col>
                    <xdr:colOff>19050</xdr:colOff>
                    <xdr:row>76</xdr:row>
                    <xdr:rowOff>9525</xdr:rowOff>
                  </from>
                  <to>
                    <xdr:col>1</xdr:col>
                    <xdr:colOff>257175</xdr:colOff>
                    <xdr:row>76</xdr:row>
                    <xdr:rowOff>219075</xdr:rowOff>
                  </to>
                </anchor>
              </controlPr>
            </control>
          </mc:Choice>
        </mc:AlternateContent>
        <mc:AlternateContent xmlns:mc="http://schemas.openxmlformats.org/markup-compatibility/2006">
          <mc:Choice Requires="x14">
            <control shapeId="8272" r:id="rId19" name="Check Box 80">
              <controlPr defaultSize="0" autoFill="0" autoLine="0" autoPict="0">
                <anchor moveWithCells="1">
                  <from>
                    <xdr:col>1</xdr:col>
                    <xdr:colOff>19050</xdr:colOff>
                    <xdr:row>70</xdr:row>
                    <xdr:rowOff>9525</xdr:rowOff>
                  </from>
                  <to>
                    <xdr:col>1</xdr:col>
                    <xdr:colOff>257175</xdr:colOff>
                    <xdr:row>70</xdr:row>
                    <xdr:rowOff>228600</xdr:rowOff>
                  </to>
                </anchor>
              </controlPr>
            </control>
          </mc:Choice>
        </mc:AlternateContent>
        <mc:AlternateContent xmlns:mc="http://schemas.openxmlformats.org/markup-compatibility/2006">
          <mc:Choice Requires="x14">
            <control shapeId="8273" r:id="rId20" name="Check Box 81">
              <controlPr defaultSize="0" autoFill="0" autoLine="0" autoPict="0">
                <anchor moveWithCells="1">
                  <from>
                    <xdr:col>1</xdr:col>
                    <xdr:colOff>19050</xdr:colOff>
                    <xdr:row>70</xdr:row>
                    <xdr:rowOff>1343025</xdr:rowOff>
                  </from>
                  <to>
                    <xdr:col>1</xdr:col>
                    <xdr:colOff>257175</xdr:colOff>
                    <xdr:row>72</xdr:row>
                    <xdr:rowOff>9525</xdr:rowOff>
                  </to>
                </anchor>
              </controlPr>
            </control>
          </mc:Choice>
        </mc:AlternateContent>
        <mc:AlternateContent xmlns:mc="http://schemas.openxmlformats.org/markup-compatibility/2006">
          <mc:Choice Requires="x14">
            <control shapeId="8284" r:id="rId21" name="Check Box 92">
              <controlPr defaultSize="0" autoFill="0" autoLine="0" autoPict="0">
                <anchor moveWithCells="1">
                  <from>
                    <xdr:col>1</xdr:col>
                    <xdr:colOff>28575</xdr:colOff>
                    <xdr:row>37</xdr:row>
                    <xdr:rowOff>200025</xdr:rowOff>
                  </from>
                  <to>
                    <xdr:col>1</xdr:col>
                    <xdr:colOff>295275</xdr:colOff>
                    <xdr:row>38</xdr:row>
                    <xdr:rowOff>209550</xdr:rowOff>
                  </to>
                </anchor>
              </controlPr>
            </control>
          </mc:Choice>
        </mc:AlternateContent>
        <mc:AlternateContent xmlns:mc="http://schemas.openxmlformats.org/markup-compatibility/2006">
          <mc:Choice Requires="x14">
            <control shapeId="8287" r:id="rId22" name="Check Box 95">
              <controlPr defaultSize="0" autoFill="0" autoLine="0" autoPict="0">
                <anchor moveWithCells="1">
                  <from>
                    <xdr:col>1</xdr:col>
                    <xdr:colOff>19050</xdr:colOff>
                    <xdr:row>42</xdr:row>
                    <xdr:rowOff>9525</xdr:rowOff>
                  </from>
                  <to>
                    <xdr:col>1</xdr:col>
                    <xdr:colOff>247650</xdr:colOff>
                    <xdr:row>42</xdr:row>
                    <xdr:rowOff>200025</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14:formula1>
            <xm:f>STATISTIK!$B$81:$B$88</xm:f>
          </x14:formula1>
          <xm:sqref>F13:G13</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5">
    <tabColor theme="7" tint="0.59999389629810485"/>
    <pageSetUpPr fitToPage="1"/>
  </sheetPr>
  <dimension ref="A1:P514"/>
  <sheetViews>
    <sheetView zoomScaleNormal="100" zoomScaleSheetLayoutView="70" workbookViewId="0">
      <pane xSplit="1" ySplit="2" topLeftCell="B3" activePane="bottomRight" state="frozen"/>
      <selection pane="topRight" activeCell="B1" sqref="B1"/>
      <selection pane="bottomLeft" activeCell="A3" sqref="A3"/>
      <selection pane="bottomRight" activeCell="D3" sqref="D3"/>
    </sheetView>
  </sheetViews>
  <sheetFormatPr baseColWidth="10" defaultRowHeight="15" x14ac:dyDescent="0.25"/>
  <cols>
    <col min="1" max="1" width="8.5703125" customWidth="1"/>
    <col min="2" max="2" width="38.5703125" customWidth="1"/>
    <col min="3" max="3" width="22.42578125" customWidth="1"/>
    <col min="4" max="4" width="38.5703125" customWidth="1"/>
    <col min="5" max="5" width="14.7109375" style="114" customWidth="1"/>
    <col min="6" max="10" width="20.7109375" customWidth="1"/>
    <col min="11" max="11" width="12.7109375" hidden="1" customWidth="1"/>
    <col min="12" max="12" width="18.5703125" hidden="1" customWidth="1"/>
    <col min="13" max="13" width="18.42578125" hidden="1" customWidth="1"/>
    <col min="14" max="14" width="35.5703125" hidden="1" customWidth="1"/>
    <col min="16" max="16" width="11.42578125" hidden="1" customWidth="1"/>
  </cols>
  <sheetData>
    <row r="1" spans="1:16" s="4" customFormat="1" ht="38.25" customHeight="1" thickBot="1" x14ac:dyDescent="0.3">
      <c r="A1" s="121" t="s">
        <v>7009</v>
      </c>
      <c r="B1" s="504" t="s">
        <v>24164</v>
      </c>
      <c r="C1" s="504"/>
      <c r="D1" s="504"/>
      <c r="E1" s="504"/>
      <c r="F1" s="503" t="s">
        <v>24163</v>
      </c>
      <c r="G1" s="503"/>
      <c r="H1" s="505" t="s">
        <v>24165</v>
      </c>
      <c r="I1" s="505"/>
      <c r="J1" s="506"/>
      <c r="K1" s="501" t="s">
        <v>24081</v>
      </c>
      <c r="L1" s="502"/>
      <c r="M1" s="502"/>
      <c r="N1" s="202" t="s">
        <v>4435</v>
      </c>
      <c r="O1" s="108"/>
      <c r="P1" s="3" t="s">
        <v>4435</v>
      </c>
    </row>
    <row r="2" spans="1:16" s="241" customFormat="1" ht="89.45" customHeight="1" thickBot="1" x14ac:dyDescent="0.3">
      <c r="A2" s="236" t="s">
        <v>8</v>
      </c>
      <c r="B2" s="237" t="s">
        <v>24193</v>
      </c>
      <c r="C2" s="237" t="s">
        <v>24162</v>
      </c>
      <c r="D2" s="237" t="s">
        <v>24194</v>
      </c>
      <c r="E2" s="238" t="s">
        <v>4421</v>
      </c>
      <c r="F2" s="239" t="s">
        <v>24167</v>
      </c>
      <c r="G2" s="166" t="s">
        <v>24166</v>
      </c>
      <c r="H2" s="167" t="s">
        <v>24078</v>
      </c>
      <c r="I2" s="331" t="s">
        <v>24168</v>
      </c>
      <c r="J2" s="167" t="s">
        <v>24169</v>
      </c>
      <c r="K2" s="168" t="s">
        <v>24116</v>
      </c>
      <c r="L2" s="301" t="s">
        <v>24119</v>
      </c>
      <c r="M2" s="169" t="s">
        <v>24117</v>
      </c>
      <c r="N2" s="169" t="s">
        <v>4306</v>
      </c>
      <c r="O2" s="240"/>
      <c r="P2" s="241" t="s">
        <v>4436</v>
      </c>
    </row>
    <row r="3" spans="1:16" s="3" customFormat="1" ht="45" customHeight="1" x14ac:dyDescent="0.25">
      <c r="A3" s="47">
        <f t="shared" ref="A3:A22" si="0">ROW()-2</f>
        <v>1</v>
      </c>
      <c r="B3" s="130"/>
      <c r="C3" s="142"/>
      <c r="D3" s="131"/>
      <c r="E3" s="132"/>
      <c r="F3" s="178"/>
      <c r="G3" s="179"/>
      <c r="H3" s="170"/>
      <c r="I3" s="171"/>
      <c r="J3" s="173"/>
      <c r="K3" s="59" t="str">
        <f>IF(AND(tab_MD_1[[#This Row],[… darunter berück-sichtigungsfähig (einschl. Miet-, 
Leasing-, Lizenz-ausgaben innerhalb Zweckbindungsfrist)]]&gt;0,tab_MD_1[[#This Row],[Auftragsdatum
(bei Nutzung von Rahmenverträgen:
Tag des Abrufs)]]&gt;DATE(2020,7,22)),"ja","nein")</f>
        <v>nein</v>
      </c>
      <c r="L3" s="59" t="str">
        <f>IF(AND(OR(MD_Gegenstand="Lehrerdienstgeräte mit Zubehör",MD_Gegenstand="Lehrerdienstgeräte ohne Zubehör"),OR(tab_PRUEFUNG[[#This Row],[Maßnahme berück-sichtigungs-fähig]]="ja",tab_PRUEFUNG[[#This Row],[Maßnahme berück-sichtigungs-fähig]]="teilweise")),MD_Anzahl,"")</f>
        <v/>
      </c>
      <c r="M3"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 s="111"/>
      <c r="O3" s="109"/>
    </row>
    <row r="4" spans="1:16" s="3" customFormat="1" ht="45" customHeight="1" x14ac:dyDescent="0.25">
      <c r="A4" s="47">
        <f t="shared" si="0"/>
        <v>2</v>
      </c>
      <c r="B4" s="133"/>
      <c r="C4" s="143"/>
      <c r="D4" s="134"/>
      <c r="E4" s="120"/>
      <c r="F4" s="180"/>
      <c r="G4" s="181"/>
      <c r="H4" s="172"/>
      <c r="I4" s="173"/>
      <c r="J4" s="173"/>
      <c r="K4" s="59" t="str">
        <f>IF(AND(tab_MD_1[[#This Row],[… darunter berück-sichtigungsfähig (einschl. Miet-, 
Leasing-, Lizenz-ausgaben innerhalb Zweckbindungsfrist)]]&gt;0,tab_MD_1[[#This Row],[Auftragsdatum
(bei Nutzung von Rahmenverträgen:
Tag des Abrufs)]]&gt;DATE(2020,7,22)),"ja","nein")</f>
        <v>nein</v>
      </c>
      <c r="L4" s="59" t="str">
        <f>IF(AND(OR(MD_Gegenstand="Lehrerdienstgeräte mit Zubehör",MD_Gegenstand="Lehrerdienstgeräte ohne Zubehör"),OR(tab_PRUEFUNG[[#This Row],[Maßnahme berück-sichtigungs-fähig]]="ja",tab_PRUEFUNG[[#This Row],[Maßnahme berück-sichtigungs-fähig]]="teilweise")),MD_Anzahl,"")</f>
        <v/>
      </c>
      <c r="M4"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 s="112"/>
      <c r="O4" s="109"/>
    </row>
    <row r="5" spans="1:16" s="3" customFormat="1" ht="45" customHeight="1" x14ac:dyDescent="0.25">
      <c r="A5" s="47">
        <f t="shared" si="0"/>
        <v>3</v>
      </c>
      <c r="B5" s="133"/>
      <c r="C5" s="143"/>
      <c r="D5" s="134"/>
      <c r="E5" s="120"/>
      <c r="F5" s="182"/>
      <c r="G5" s="183"/>
      <c r="H5" s="174"/>
      <c r="I5" s="175"/>
      <c r="J5" s="175"/>
      <c r="K5" s="59" t="str">
        <f>IF(AND(tab_MD_1[[#This Row],[… darunter berück-sichtigungsfähig (einschl. Miet-, 
Leasing-, Lizenz-ausgaben innerhalb Zweckbindungsfrist)]]&gt;0,tab_MD_1[[#This Row],[Auftragsdatum
(bei Nutzung von Rahmenverträgen:
Tag des Abrufs)]]&gt;DATE(2020,7,22)),"ja","nein")</f>
        <v>nein</v>
      </c>
      <c r="L5" s="59" t="str">
        <f>IF(AND(OR(MD_Gegenstand="Lehrerdienstgeräte mit Zubehör",MD_Gegenstand="Lehrerdienstgeräte ohne Zubehör"),OR(tab_PRUEFUNG[[#This Row],[Maßnahme berück-sichtigungs-fähig]]="ja",tab_PRUEFUNG[[#This Row],[Maßnahme berück-sichtigungs-fähig]]="teilweise")),MD_Anzahl,"")</f>
        <v/>
      </c>
      <c r="M5"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5" s="112"/>
      <c r="O5" s="109"/>
    </row>
    <row r="6" spans="1:16" s="3" customFormat="1" ht="45" customHeight="1" x14ac:dyDescent="0.25">
      <c r="A6" s="47">
        <f t="shared" si="0"/>
        <v>4</v>
      </c>
      <c r="B6" s="133"/>
      <c r="C6" s="143"/>
      <c r="D6" s="134"/>
      <c r="E6" s="120"/>
      <c r="F6" s="180"/>
      <c r="G6" s="181"/>
      <c r="H6" s="172"/>
      <c r="I6" s="173"/>
      <c r="J6" s="173"/>
      <c r="K6" s="59" t="str">
        <f>IF(AND(tab_MD_1[[#This Row],[… darunter berück-sichtigungsfähig (einschl. Miet-, 
Leasing-, Lizenz-ausgaben innerhalb Zweckbindungsfrist)]]&gt;0,tab_MD_1[[#This Row],[Auftragsdatum
(bei Nutzung von Rahmenverträgen:
Tag des Abrufs)]]&gt;DATE(2020,7,22)),"ja","nein")</f>
        <v>nein</v>
      </c>
      <c r="L6" s="59" t="str">
        <f>IF(AND(OR(MD_Gegenstand="Lehrerdienstgeräte mit Zubehör",MD_Gegenstand="Lehrerdienstgeräte ohne Zubehör"),OR(tab_PRUEFUNG[[#This Row],[Maßnahme berück-sichtigungs-fähig]]="ja",tab_PRUEFUNG[[#This Row],[Maßnahme berück-sichtigungs-fähig]]="teilweise")),MD_Anzahl,"")</f>
        <v/>
      </c>
      <c r="M6"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6" s="112"/>
      <c r="O6" s="109"/>
    </row>
    <row r="7" spans="1:16" s="3" customFormat="1" ht="45" customHeight="1" x14ac:dyDescent="0.25">
      <c r="A7" s="47">
        <f t="shared" si="0"/>
        <v>5</v>
      </c>
      <c r="B7" s="133"/>
      <c r="C7" s="143"/>
      <c r="D7" s="134"/>
      <c r="E7" s="120"/>
      <c r="F7" s="182"/>
      <c r="G7" s="183"/>
      <c r="H7" s="174"/>
      <c r="I7" s="175"/>
      <c r="J7" s="175"/>
      <c r="K7" s="59" t="str">
        <f>IF(AND(tab_MD_1[[#This Row],[… darunter berück-sichtigungsfähig (einschl. Miet-, 
Leasing-, Lizenz-ausgaben innerhalb Zweckbindungsfrist)]]&gt;0,tab_MD_1[[#This Row],[Auftragsdatum
(bei Nutzung von Rahmenverträgen:
Tag des Abrufs)]]&gt;DATE(2020,7,22)),"ja","nein")</f>
        <v>nein</v>
      </c>
      <c r="L7" s="59" t="str">
        <f>IF(AND(OR(MD_Gegenstand="Lehrerdienstgeräte mit Zubehör",MD_Gegenstand="Lehrerdienstgeräte ohne Zubehör"),OR(tab_PRUEFUNG[[#This Row],[Maßnahme berück-sichtigungs-fähig]]="ja",tab_PRUEFUNG[[#This Row],[Maßnahme berück-sichtigungs-fähig]]="teilweise")),MD_Anzahl,"")</f>
        <v/>
      </c>
      <c r="M7"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7" s="112"/>
      <c r="O7" s="109"/>
    </row>
    <row r="8" spans="1:16" s="3" customFormat="1" ht="45" customHeight="1" x14ac:dyDescent="0.25">
      <c r="A8" s="47">
        <f t="shared" si="0"/>
        <v>6</v>
      </c>
      <c r="B8" s="133"/>
      <c r="C8" s="143"/>
      <c r="D8" s="134"/>
      <c r="E8" s="120"/>
      <c r="F8" s="180"/>
      <c r="G8" s="181"/>
      <c r="H8" s="172"/>
      <c r="I8" s="173"/>
      <c r="J8" s="173"/>
      <c r="K8" s="59" t="str">
        <f>IF(AND(tab_MD_1[[#This Row],[… darunter berück-sichtigungsfähig (einschl. Miet-, 
Leasing-, Lizenz-ausgaben innerhalb Zweckbindungsfrist)]]&gt;0,tab_MD_1[[#This Row],[Auftragsdatum
(bei Nutzung von Rahmenverträgen:
Tag des Abrufs)]]&gt;DATE(2020,7,22)),"ja","nein")</f>
        <v>nein</v>
      </c>
      <c r="L8" s="59" t="str">
        <f>IF(AND(OR(MD_Gegenstand="Lehrerdienstgeräte mit Zubehör",MD_Gegenstand="Lehrerdienstgeräte ohne Zubehör"),OR(tab_PRUEFUNG[[#This Row],[Maßnahme berück-sichtigungs-fähig]]="ja",tab_PRUEFUNG[[#This Row],[Maßnahme berück-sichtigungs-fähig]]="teilweise")),MD_Anzahl,"")</f>
        <v/>
      </c>
      <c r="M8"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8" s="112"/>
      <c r="O8" s="109"/>
    </row>
    <row r="9" spans="1:16" s="3" customFormat="1" ht="45" customHeight="1" x14ac:dyDescent="0.25">
      <c r="A9" s="47">
        <f t="shared" si="0"/>
        <v>7</v>
      </c>
      <c r="B9" s="133"/>
      <c r="C9" s="143"/>
      <c r="D9" s="134"/>
      <c r="E9" s="120"/>
      <c r="F9" s="182"/>
      <c r="G9" s="183"/>
      <c r="H9" s="174"/>
      <c r="I9" s="175"/>
      <c r="J9" s="175"/>
      <c r="K9" s="59" t="str">
        <f>IF(AND(tab_MD_1[[#This Row],[… darunter berück-sichtigungsfähig (einschl. Miet-, 
Leasing-, Lizenz-ausgaben innerhalb Zweckbindungsfrist)]]&gt;0,tab_MD_1[[#This Row],[Auftragsdatum
(bei Nutzung von Rahmenverträgen:
Tag des Abrufs)]]&gt;DATE(2020,7,22)),"ja","nein")</f>
        <v>nein</v>
      </c>
      <c r="L9" s="59" t="str">
        <f>IF(AND(OR(MD_Gegenstand="Lehrerdienstgeräte mit Zubehör",MD_Gegenstand="Lehrerdienstgeräte ohne Zubehör"),OR(tab_PRUEFUNG[[#This Row],[Maßnahme berück-sichtigungs-fähig]]="ja",tab_PRUEFUNG[[#This Row],[Maßnahme berück-sichtigungs-fähig]]="teilweise")),MD_Anzahl,"")</f>
        <v/>
      </c>
      <c r="M9"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9" s="112"/>
      <c r="O9" s="109"/>
    </row>
    <row r="10" spans="1:16" s="3" customFormat="1" ht="45" customHeight="1" x14ac:dyDescent="0.25">
      <c r="A10" s="47">
        <f t="shared" si="0"/>
        <v>8</v>
      </c>
      <c r="B10" s="133"/>
      <c r="C10" s="143"/>
      <c r="D10" s="134"/>
      <c r="E10" s="120"/>
      <c r="F10" s="180"/>
      <c r="G10" s="181"/>
      <c r="H10" s="172"/>
      <c r="I10" s="173"/>
      <c r="J10" s="173"/>
      <c r="K10" s="59" t="str">
        <f>IF(AND(tab_MD_1[[#This Row],[… darunter berück-sichtigungsfähig (einschl. Miet-, 
Leasing-, Lizenz-ausgaben innerhalb Zweckbindungsfrist)]]&gt;0,tab_MD_1[[#This Row],[Auftragsdatum
(bei Nutzung von Rahmenverträgen:
Tag des Abrufs)]]&gt;DATE(2020,7,22)),"ja","nein")</f>
        <v>nein</v>
      </c>
      <c r="L10" s="59" t="str">
        <f>IF(AND(OR(MD_Gegenstand="Lehrerdienstgeräte mit Zubehör",MD_Gegenstand="Lehrerdienstgeräte ohne Zubehör"),OR(tab_PRUEFUNG[[#This Row],[Maßnahme berück-sichtigungs-fähig]]="ja",tab_PRUEFUNG[[#This Row],[Maßnahme berück-sichtigungs-fähig]]="teilweise")),MD_Anzahl,"")</f>
        <v/>
      </c>
      <c r="M10"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0" s="112"/>
      <c r="O10" s="109"/>
    </row>
    <row r="11" spans="1:16" s="3" customFormat="1" ht="45" customHeight="1" x14ac:dyDescent="0.25">
      <c r="A11" s="48">
        <f>ROW()-2</f>
        <v>9</v>
      </c>
      <c r="B11" s="133"/>
      <c r="C11" s="143"/>
      <c r="D11" s="134"/>
      <c r="E11" s="120"/>
      <c r="F11" s="182"/>
      <c r="G11" s="183"/>
      <c r="H11" s="174"/>
      <c r="I11" s="175"/>
      <c r="J11" s="175"/>
      <c r="K11" s="59" t="str">
        <f>IF(AND(tab_MD_1[[#This Row],[… darunter berück-sichtigungsfähig (einschl. Miet-, 
Leasing-, Lizenz-ausgaben innerhalb Zweckbindungsfrist)]]&gt;0,tab_MD_1[[#This Row],[Auftragsdatum
(bei Nutzung von Rahmenverträgen:
Tag des Abrufs)]]&gt;DATE(2020,7,22)),"ja","nein")</f>
        <v>nein</v>
      </c>
      <c r="L11" s="59" t="str">
        <f>IF(AND(OR(MD_Gegenstand="Lehrerdienstgeräte mit Zubehör",MD_Gegenstand="Lehrerdienstgeräte ohne Zubehör"),OR(tab_PRUEFUNG[[#This Row],[Maßnahme berück-sichtigungs-fähig]]="ja",tab_PRUEFUNG[[#This Row],[Maßnahme berück-sichtigungs-fähig]]="teilweise")),MD_Anzahl,"")</f>
        <v/>
      </c>
      <c r="M11"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1" s="112"/>
      <c r="O11" s="109"/>
    </row>
    <row r="12" spans="1:16" s="3" customFormat="1" ht="45" customHeight="1" x14ac:dyDescent="0.25">
      <c r="A12" s="47">
        <f t="shared" si="0"/>
        <v>10</v>
      </c>
      <c r="B12" s="133"/>
      <c r="C12" s="143"/>
      <c r="D12" s="134"/>
      <c r="E12" s="120"/>
      <c r="F12" s="180"/>
      <c r="G12" s="181"/>
      <c r="H12" s="172"/>
      <c r="I12" s="173"/>
      <c r="J12" s="173"/>
      <c r="K12" s="59" t="str">
        <f>IF(AND(tab_MD_1[[#This Row],[… darunter berück-sichtigungsfähig (einschl. Miet-, 
Leasing-, Lizenz-ausgaben innerhalb Zweckbindungsfrist)]]&gt;0,tab_MD_1[[#This Row],[Auftragsdatum
(bei Nutzung von Rahmenverträgen:
Tag des Abrufs)]]&gt;DATE(2020,7,22)),"ja","nein")</f>
        <v>nein</v>
      </c>
      <c r="L12" s="59" t="str">
        <f>IF(AND(OR(MD_Gegenstand="Lehrerdienstgeräte mit Zubehör",MD_Gegenstand="Lehrerdienstgeräte ohne Zubehör"),OR(tab_PRUEFUNG[[#This Row],[Maßnahme berück-sichtigungs-fähig]]="ja",tab_PRUEFUNG[[#This Row],[Maßnahme berück-sichtigungs-fähig]]="teilweise")),MD_Anzahl,"")</f>
        <v/>
      </c>
      <c r="M12"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2" s="112"/>
      <c r="O12" s="109"/>
    </row>
    <row r="13" spans="1:16" s="3" customFormat="1" ht="45" customHeight="1" x14ac:dyDescent="0.25">
      <c r="A13" s="47">
        <f t="shared" si="0"/>
        <v>11</v>
      </c>
      <c r="B13" s="133"/>
      <c r="C13" s="143"/>
      <c r="D13" s="134"/>
      <c r="E13" s="120"/>
      <c r="F13" s="182"/>
      <c r="G13" s="183"/>
      <c r="H13" s="174"/>
      <c r="I13" s="175"/>
      <c r="J13" s="175"/>
      <c r="K13" s="59" t="str">
        <f>IF(AND(tab_MD_1[[#This Row],[… darunter berück-sichtigungsfähig (einschl. Miet-, 
Leasing-, Lizenz-ausgaben innerhalb Zweckbindungsfrist)]]&gt;0,tab_MD_1[[#This Row],[Auftragsdatum
(bei Nutzung von Rahmenverträgen:
Tag des Abrufs)]]&gt;DATE(2020,7,22)),"ja","nein")</f>
        <v>nein</v>
      </c>
      <c r="L13" s="59" t="str">
        <f>IF(AND(OR(MD_Gegenstand="Lehrerdienstgeräte mit Zubehör",MD_Gegenstand="Lehrerdienstgeräte ohne Zubehör"),OR(tab_PRUEFUNG[[#This Row],[Maßnahme berück-sichtigungs-fähig]]="ja",tab_PRUEFUNG[[#This Row],[Maßnahme berück-sichtigungs-fähig]]="teilweise")),MD_Anzahl,"")</f>
        <v/>
      </c>
      <c r="M13"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3" s="112"/>
      <c r="O13" s="109"/>
    </row>
    <row r="14" spans="1:16" s="3" customFormat="1" ht="45" customHeight="1" x14ac:dyDescent="0.25">
      <c r="A14" s="47">
        <f t="shared" si="0"/>
        <v>12</v>
      </c>
      <c r="B14" s="133"/>
      <c r="C14" s="143"/>
      <c r="D14" s="134"/>
      <c r="E14" s="120"/>
      <c r="F14" s="180"/>
      <c r="G14" s="181"/>
      <c r="H14" s="172"/>
      <c r="I14" s="173"/>
      <c r="J14" s="173"/>
      <c r="K14" s="59" t="str">
        <f>IF(AND(tab_MD_1[[#This Row],[… darunter berück-sichtigungsfähig (einschl. Miet-, 
Leasing-, Lizenz-ausgaben innerhalb Zweckbindungsfrist)]]&gt;0,tab_MD_1[[#This Row],[Auftragsdatum
(bei Nutzung von Rahmenverträgen:
Tag des Abrufs)]]&gt;DATE(2020,7,22)),"ja","nein")</f>
        <v>nein</v>
      </c>
      <c r="L14" s="59" t="str">
        <f>IF(AND(OR(MD_Gegenstand="Lehrerdienstgeräte mit Zubehör",MD_Gegenstand="Lehrerdienstgeräte ohne Zubehör"),OR(tab_PRUEFUNG[[#This Row],[Maßnahme berück-sichtigungs-fähig]]="ja",tab_PRUEFUNG[[#This Row],[Maßnahme berück-sichtigungs-fähig]]="teilweise")),MD_Anzahl,"")</f>
        <v/>
      </c>
      <c r="M14"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4" s="112"/>
      <c r="O14" s="109"/>
    </row>
    <row r="15" spans="1:16" s="3" customFormat="1" ht="45" customHeight="1" x14ac:dyDescent="0.25">
      <c r="A15" s="47">
        <f t="shared" si="0"/>
        <v>13</v>
      </c>
      <c r="B15" s="133"/>
      <c r="C15" s="143"/>
      <c r="D15" s="134"/>
      <c r="E15" s="120"/>
      <c r="F15" s="182"/>
      <c r="G15" s="183"/>
      <c r="H15" s="174"/>
      <c r="I15" s="175"/>
      <c r="J15" s="175"/>
      <c r="K15" s="59" t="str">
        <f>IF(AND(tab_MD_1[[#This Row],[… darunter berück-sichtigungsfähig (einschl. Miet-, 
Leasing-, Lizenz-ausgaben innerhalb Zweckbindungsfrist)]]&gt;0,tab_MD_1[[#This Row],[Auftragsdatum
(bei Nutzung von Rahmenverträgen:
Tag des Abrufs)]]&gt;DATE(2020,7,22)),"ja","nein")</f>
        <v>nein</v>
      </c>
      <c r="L15" s="59" t="str">
        <f>IF(AND(OR(MD_Gegenstand="Lehrerdienstgeräte mit Zubehör",MD_Gegenstand="Lehrerdienstgeräte ohne Zubehör"),OR(tab_PRUEFUNG[[#This Row],[Maßnahme berück-sichtigungs-fähig]]="ja",tab_PRUEFUNG[[#This Row],[Maßnahme berück-sichtigungs-fähig]]="teilweise")),MD_Anzahl,"")</f>
        <v/>
      </c>
      <c r="M15"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5" s="112"/>
      <c r="O15" s="109"/>
    </row>
    <row r="16" spans="1:16" s="3" customFormat="1" ht="45" customHeight="1" x14ac:dyDescent="0.25">
      <c r="A16" s="47">
        <f t="shared" si="0"/>
        <v>14</v>
      </c>
      <c r="B16" s="133"/>
      <c r="C16" s="143"/>
      <c r="D16" s="134"/>
      <c r="E16" s="120"/>
      <c r="F16" s="180"/>
      <c r="G16" s="181"/>
      <c r="H16" s="172"/>
      <c r="I16" s="173"/>
      <c r="J16" s="173"/>
      <c r="K16" s="59" t="str">
        <f>IF(AND(tab_MD_1[[#This Row],[… darunter berück-sichtigungsfähig (einschl. Miet-, 
Leasing-, Lizenz-ausgaben innerhalb Zweckbindungsfrist)]]&gt;0,tab_MD_1[[#This Row],[Auftragsdatum
(bei Nutzung von Rahmenverträgen:
Tag des Abrufs)]]&gt;DATE(2020,7,22)),"ja","nein")</f>
        <v>nein</v>
      </c>
      <c r="L16" s="59" t="str">
        <f>IF(AND(OR(MD_Gegenstand="Lehrerdienstgeräte mit Zubehör",MD_Gegenstand="Lehrerdienstgeräte ohne Zubehör"),OR(tab_PRUEFUNG[[#This Row],[Maßnahme berück-sichtigungs-fähig]]="ja",tab_PRUEFUNG[[#This Row],[Maßnahme berück-sichtigungs-fähig]]="teilweise")),MD_Anzahl,"")</f>
        <v/>
      </c>
      <c r="M16"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6" s="112"/>
      <c r="O16" s="109"/>
    </row>
    <row r="17" spans="1:15" s="3" customFormat="1" ht="45" customHeight="1" x14ac:dyDescent="0.25">
      <c r="A17" s="47">
        <f t="shared" si="0"/>
        <v>15</v>
      </c>
      <c r="B17" s="133"/>
      <c r="C17" s="143"/>
      <c r="D17" s="134"/>
      <c r="E17" s="120"/>
      <c r="F17" s="182"/>
      <c r="G17" s="183"/>
      <c r="H17" s="174"/>
      <c r="I17" s="175"/>
      <c r="J17" s="175"/>
      <c r="K17" s="59" t="str">
        <f>IF(AND(tab_MD_1[[#This Row],[… darunter berück-sichtigungsfähig (einschl. Miet-, 
Leasing-, Lizenz-ausgaben innerhalb Zweckbindungsfrist)]]&gt;0,tab_MD_1[[#This Row],[Auftragsdatum
(bei Nutzung von Rahmenverträgen:
Tag des Abrufs)]]&gt;DATE(2020,7,22)),"ja","nein")</f>
        <v>nein</v>
      </c>
      <c r="L17" s="59" t="str">
        <f>IF(AND(OR(MD_Gegenstand="Lehrerdienstgeräte mit Zubehör",MD_Gegenstand="Lehrerdienstgeräte ohne Zubehör"),OR(tab_PRUEFUNG[[#This Row],[Maßnahme berück-sichtigungs-fähig]]="ja",tab_PRUEFUNG[[#This Row],[Maßnahme berück-sichtigungs-fähig]]="teilweise")),MD_Anzahl,"")</f>
        <v/>
      </c>
      <c r="M17"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7" s="112"/>
      <c r="O17" s="109"/>
    </row>
    <row r="18" spans="1:15" s="3" customFormat="1" ht="45" customHeight="1" x14ac:dyDescent="0.25">
      <c r="A18" s="47">
        <f t="shared" si="0"/>
        <v>16</v>
      </c>
      <c r="B18" s="133"/>
      <c r="C18" s="143"/>
      <c r="D18" s="134"/>
      <c r="E18" s="120"/>
      <c r="F18" s="180"/>
      <c r="G18" s="181"/>
      <c r="H18" s="172"/>
      <c r="I18" s="173"/>
      <c r="J18" s="173"/>
      <c r="K18" s="59" t="str">
        <f>IF(AND(tab_MD_1[[#This Row],[… darunter berück-sichtigungsfähig (einschl. Miet-, 
Leasing-, Lizenz-ausgaben innerhalb Zweckbindungsfrist)]]&gt;0,tab_MD_1[[#This Row],[Auftragsdatum
(bei Nutzung von Rahmenverträgen:
Tag des Abrufs)]]&gt;DATE(2020,7,22)),"ja","nein")</f>
        <v>nein</v>
      </c>
      <c r="L18" s="59" t="str">
        <f>IF(AND(OR(MD_Gegenstand="Lehrerdienstgeräte mit Zubehör",MD_Gegenstand="Lehrerdienstgeräte ohne Zubehör"),OR(tab_PRUEFUNG[[#This Row],[Maßnahme berück-sichtigungs-fähig]]="ja",tab_PRUEFUNG[[#This Row],[Maßnahme berück-sichtigungs-fähig]]="teilweise")),MD_Anzahl,"")</f>
        <v/>
      </c>
      <c r="M18"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8" s="112"/>
      <c r="O18" s="109"/>
    </row>
    <row r="19" spans="1:15" s="3" customFormat="1" ht="45" customHeight="1" x14ac:dyDescent="0.25">
      <c r="A19" s="47">
        <f t="shared" si="0"/>
        <v>17</v>
      </c>
      <c r="B19" s="133"/>
      <c r="C19" s="143"/>
      <c r="D19" s="134"/>
      <c r="E19" s="120"/>
      <c r="F19" s="180"/>
      <c r="G19" s="181"/>
      <c r="H19" s="172"/>
      <c r="I19" s="173"/>
      <c r="J19" s="173"/>
      <c r="K19" s="59" t="str">
        <f>IF(AND(tab_MD_1[[#This Row],[… darunter berück-sichtigungsfähig (einschl. Miet-, 
Leasing-, Lizenz-ausgaben innerhalb Zweckbindungsfrist)]]&gt;0,tab_MD_1[[#This Row],[Auftragsdatum
(bei Nutzung von Rahmenverträgen:
Tag des Abrufs)]]&gt;DATE(2020,7,22)),"ja","nein")</f>
        <v>nein</v>
      </c>
      <c r="L19" s="59" t="str">
        <f>IF(AND(OR(MD_Gegenstand="Lehrerdienstgeräte mit Zubehör",MD_Gegenstand="Lehrerdienstgeräte ohne Zubehör"),OR(tab_PRUEFUNG[[#This Row],[Maßnahme berück-sichtigungs-fähig]]="ja",tab_PRUEFUNG[[#This Row],[Maßnahme berück-sichtigungs-fähig]]="teilweise")),MD_Anzahl,"")</f>
        <v/>
      </c>
      <c r="M19"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9" s="112"/>
      <c r="O19" s="109"/>
    </row>
    <row r="20" spans="1:15" s="3" customFormat="1" ht="45" customHeight="1" x14ac:dyDescent="0.25">
      <c r="A20" s="47">
        <f t="shared" si="0"/>
        <v>18</v>
      </c>
      <c r="B20" s="133"/>
      <c r="C20" s="143"/>
      <c r="D20" s="134"/>
      <c r="E20" s="120"/>
      <c r="F20" s="180"/>
      <c r="G20" s="181"/>
      <c r="H20" s="172"/>
      <c r="I20" s="173"/>
      <c r="J20" s="173"/>
      <c r="K20" s="59" t="str">
        <f>IF(AND(tab_MD_1[[#This Row],[… darunter berück-sichtigungsfähig (einschl. Miet-, 
Leasing-, Lizenz-ausgaben innerhalb Zweckbindungsfrist)]]&gt;0,tab_MD_1[[#This Row],[Auftragsdatum
(bei Nutzung von Rahmenverträgen:
Tag des Abrufs)]]&gt;DATE(2020,7,22)),"ja","nein")</f>
        <v>nein</v>
      </c>
      <c r="L20" s="59" t="str">
        <f>IF(AND(OR(MD_Gegenstand="Lehrerdienstgeräte mit Zubehör",MD_Gegenstand="Lehrerdienstgeräte ohne Zubehör"),OR(tab_PRUEFUNG[[#This Row],[Maßnahme berück-sichtigungs-fähig]]="ja",tab_PRUEFUNG[[#This Row],[Maßnahme berück-sichtigungs-fähig]]="teilweise")),MD_Anzahl,"")</f>
        <v/>
      </c>
      <c r="M20"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0" s="112"/>
      <c r="O20" s="109"/>
    </row>
    <row r="21" spans="1:15" s="3" customFormat="1" ht="45" customHeight="1" x14ac:dyDescent="0.25">
      <c r="A21" s="47">
        <f t="shared" si="0"/>
        <v>19</v>
      </c>
      <c r="B21" s="133"/>
      <c r="C21" s="143"/>
      <c r="D21" s="134"/>
      <c r="E21" s="120"/>
      <c r="F21" s="180"/>
      <c r="G21" s="181"/>
      <c r="H21" s="172"/>
      <c r="I21" s="173"/>
      <c r="J21" s="173"/>
      <c r="K21" s="59" t="str">
        <f>IF(AND(tab_MD_1[[#This Row],[… darunter berück-sichtigungsfähig (einschl. Miet-, 
Leasing-, Lizenz-ausgaben innerhalb Zweckbindungsfrist)]]&gt;0,tab_MD_1[[#This Row],[Auftragsdatum
(bei Nutzung von Rahmenverträgen:
Tag des Abrufs)]]&gt;DATE(2020,7,22)),"ja","nein")</f>
        <v>nein</v>
      </c>
      <c r="L21" s="59" t="str">
        <f>IF(AND(OR(MD_Gegenstand="Lehrerdienstgeräte mit Zubehör",MD_Gegenstand="Lehrerdienstgeräte ohne Zubehör"),OR(tab_PRUEFUNG[[#This Row],[Maßnahme berück-sichtigungs-fähig]]="ja",tab_PRUEFUNG[[#This Row],[Maßnahme berück-sichtigungs-fähig]]="teilweise")),MD_Anzahl,"")</f>
        <v/>
      </c>
      <c r="M21"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1" s="112"/>
      <c r="O21" s="109"/>
    </row>
    <row r="22" spans="1:15" s="3" customFormat="1" ht="45" customHeight="1" x14ac:dyDescent="0.25">
      <c r="A22" s="47">
        <f t="shared" si="0"/>
        <v>20</v>
      </c>
      <c r="B22" s="133"/>
      <c r="C22" s="143"/>
      <c r="D22" s="134"/>
      <c r="E22" s="120"/>
      <c r="F22" s="180"/>
      <c r="G22" s="181"/>
      <c r="H22" s="172"/>
      <c r="I22" s="173"/>
      <c r="J22" s="173"/>
      <c r="K22" s="59" t="str">
        <f>IF(AND(tab_MD_1[[#This Row],[… darunter berück-sichtigungsfähig (einschl. Miet-, 
Leasing-, Lizenz-ausgaben innerhalb Zweckbindungsfrist)]]&gt;0,tab_MD_1[[#This Row],[Auftragsdatum
(bei Nutzung von Rahmenverträgen:
Tag des Abrufs)]]&gt;DATE(2020,7,22)),"ja","nein")</f>
        <v>nein</v>
      </c>
      <c r="L22" s="59" t="str">
        <f>IF(AND(OR(MD_Gegenstand="Lehrerdienstgeräte mit Zubehör",MD_Gegenstand="Lehrerdienstgeräte ohne Zubehör"),OR(tab_PRUEFUNG[[#This Row],[Maßnahme berück-sichtigungs-fähig]]="ja",tab_PRUEFUNG[[#This Row],[Maßnahme berück-sichtigungs-fähig]]="teilweise")),MD_Anzahl,"")</f>
        <v/>
      </c>
      <c r="M22"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2" s="112"/>
      <c r="O22" s="109"/>
    </row>
    <row r="23" spans="1:15" s="2" customFormat="1" ht="45" hidden="1" customHeight="1" x14ac:dyDescent="0.25">
      <c r="A23" s="47">
        <f t="shared" ref="A23:A86" si="1">ROW()-2</f>
        <v>21</v>
      </c>
      <c r="B23" s="133"/>
      <c r="C23" s="143"/>
      <c r="D23" s="134"/>
      <c r="E23" s="120"/>
      <c r="F23" s="180"/>
      <c r="G23" s="181"/>
      <c r="H23" s="172"/>
      <c r="I23" s="173"/>
      <c r="J23" s="173"/>
      <c r="K23" s="59" t="str">
        <f>IF(AND(tab_MD_1[[#This Row],[… darunter berück-sichtigungsfähig (einschl. Miet-, 
Leasing-, Lizenz-ausgaben innerhalb Zweckbindungsfrist)]]&gt;0,tab_MD_1[[#This Row],[Auftragsdatum
(bei Nutzung von Rahmenverträgen:
Tag des Abrufs)]]&gt;DATE(2020,7,22)),"ja","nein")</f>
        <v>nein</v>
      </c>
      <c r="L23" s="59" t="str">
        <f>IF(AND(OR(MD_Gegenstand="Lehrerdienstgeräte mit Zubehör",MD_Gegenstand="Lehrerdienstgeräte ohne Zubehör"),OR(tab_PRUEFUNG[[#This Row],[Maßnahme berück-sichtigungs-fähig]]="ja",tab_PRUEFUNG[[#This Row],[Maßnahme berück-sichtigungs-fähig]]="teilweise")),MD_Anzahl,"")</f>
        <v/>
      </c>
      <c r="M23"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3" s="112"/>
      <c r="O23" s="110"/>
    </row>
    <row r="24" spans="1:15" ht="45" hidden="1" customHeight="1" x14ac:dyDescent="0.25">
      <c r="A24" s="47">
        <f t="shared" si="1"/>
        <v>22</v>
      </c>
      <c r="B24" s="133"/>
      <c r="C24" s="143"/>
      <c r="D24" s="134"/>
      <c r="E24" s="120"/>
      <c r="F24" s="180"/>
      <c r="G24" s="181"/>
      <c r="H24" s="172"/>
      <c r="I24" s="173"/>
      <c r="J24" s="173"/>
      <c r="K24" s="59" t="str">
        <f>IF(AND(tab_MD_1[[#This Row],[… darunter berück-sichtigungsfähig (einschl. Miet-, 
Leasing-, Lizenz-ausgaben innerhalb Zweckbindungsfrist)]]&gt;0,tab_MD_1[[#This Row],[Auftragsdatum
(bei Nutzung von Rahmenverträgen:
Tag des Abrufs)]]&gt;DATE(2020,7,22)),"ja","nein")</f>
        <v>nein</v>
      </c>
      <c r="L24" s="59" t="str">
        <f>IF(AND(OR(MD_Gegenstand="Lehrerdienstgeräte mit Zubehör",MD_Gegenstand="Lehrerdienstgeräte ohne Zubehör"),OR(tab_PRUEFUNG[[#This Row],[Maßnahme berück-sichtigungs-fähig]]="ja",tab_PRUEFUNG[[#This Row],[Maßnahme berück-sichtigungs-fähig]]="teilweise")),MD_Anzahl,"")</f>
        <v/>
      </c>
      <c r="M24"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4" s="112"/>
    </row>
    <row r="25" spans="1:15" ht="45" hidden="1" customHeight="1" x14ac:dyDescent="0.25">
      <c r="A25" s="47">
        <f t="shared" si="1"/>
        <v>23</v>
      </c>
      <c r="B25" s="133"/>
      <c r="C25" s="143"/>
      <c r="D25" s="134"/>
      <c r="E25" s="120"/>
      <c r="F25" s="180"/>
      <c r="G25" s="181"/>
      <c r="H25" s="172"/>
      <c r="I25" s="173"/>
      <c r="J25" s="173"/>
      <c r="K25" s="59" t="str">
        <f>IF(AND(tab_MD_1[[#This Row],[… darunter berück-sichtigungsfähig (einschl. Miet-, 
Leasing-, Lizenz-ausgaben innerhalb Zweckbindungsfrist)]]&gt;0,tab_MD_1[[#This Row],[Auftragsdatum
(bei Nutzung von Rahmenverträgen:
Tag des Abrufs)]]&gt;DATE(2020,7,22)),"ja","nein")</f>
        <v>nein</v>
      </c>
      <c r="L25" s="59" t="str">
        <f>IF(AND(OR(MD_Gegenstand="Lehrerdienstgeräte mit Zubehör",MD_Gegenstand="Lehrerdienstgeräte ohne Zubehör"),OR(tab_PRUEFUNG[[#This Row],[Maßnahme berück-sichtigungs-fähig]]="ja",tab_PRUEFUNG[[#This Row],[Maßnahme berück-sichtigungs-fähig]]="teilweise")),MD_Anzahl,"")</f>
        <v/>
      </c>
      <c r="M25"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5" s="112"/>
    </row>
    <row r="26" spans="1:15" ht="45" hidden="1" customHeight="1" x14ac:dyDescent="0.25">
      <c r="A26" s="47">
        <f t="shared" si="1"/>
        <v>24</v>
      </c>
      <c r="B26" s="133"/>
      <c r="C26" s="143"/>
      <c r="D26" s="134"/>
      <c r="E26" s="120"/>
      <c r="F26" s="180"/>
      <c r="G26" s="181"/>
      <c r="H26" s="172"/>
      <c r="I26" s="173"/>
      <c r="J26" s="173"/>
      <c r="K26" s="59" t="str">
        <f>IF(AND(tab_MD_1[[#This Row],[… darunter berück-sichtigungsfähig (einschl. Miet-, 
Leasing-, Lizenz-ausgaben innerhalb Zweckbindungsfrist)]]&gt;0,tab_MD_1[[#This Row],[Auftragsdatum
(bei Nutzung von Rahmenverträgen:
Tag des Abrufs)]]&gt;DATE(2020,7,22)),"ja","nein")</f>
        <v>nein</v>
      </c>
      <c r="L26" s="59" t="str">
        <f>IF(AND(OR(MD_Gegenstand="Lehrerdienstgeräte mit Zubehör",MD_Gegenstand="Lehrerdienstgeräte ohne Zubehör"),OR(tab_PRUEFUNG[[#This Row],[Maßnahme berück-sichtigungs-fähig]]="ja",tab_PRUEFUNG[[#This Row],[Maßnahme berück-sichtigungs-fähig]]="teilweise")),MD_Anzahl,"")</f>
        <v/>
      </c>
      <c r="M26"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6" s="112"/>
    </row>
    <row r="27" spans="1:15" ht="45" hidden="1" customHeight="1" x14ac:dyDescent="0.25">
      <c r="A27" s="47">
        <f t="shared" si="1"/>
        <v>25</v>
      </c>
      <c r="B27" s="133"/>
      <c r="C27" s="143"/>
      <c r="D27" s="134"/>
      <c r="E27" s="120"/>
      <c r="F27" s="180"/>
      <c r="G27" s="181"/>
      <c r="H27" s="172"/>
      <c r="I27" s="173"/>
      <c r="J27" s="173"/>
      <c r="K27" s="59" t="str">
        <f>IF(AND(tab_MD_1[[#This Row],[… darunter berück-sichtigungsfähig (einschl. Miet-, 
Leasing-, Lizenz-ausgaben innerhalb Zweckbindungsfrist)]]&gt;0,tab_MD_1[[#This Row],[Auftragsdatum
(bei Nutzung von Rahmenverträgen:
Tag des Abrufs)]]&gt;DATE(2020,7,22)),"ja","nein")</f>
        <v>nein</v>
      </c>
      <c r="L27" s="59" t="str">
        <f>IF(AND(OR(MD_Gegenstand="Lehrerdienstgeräte mit Zubehör",MD_Gegenstand="Lehrerdienstgeräte ohne Zubehör"),OR(tab_PRUEFUNG[[#This Row],[Maßnahme berück-sichtigungs-fähig]]="ja",tab_PRUEFUNG[[#This Row],[Maßnahme berück-sichtigungs-fähig]]="teilweise")),MD_Anzahl,"")</f>
        <v/>
      </c>
      <c r="M27"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7" s="112"/>
    </row>
    <row r="28" spans="1:15" ht="45" hidden="1" customHeight="1" x14ac:dyDescent="0.25">
      <c r="A28" s="47">
        <f t="shared" si="1"/>
        <v>26</v>
      </c>
      <c r="B28" s="133"/>
      <c r="C28" s="143"/>
      <c r="D28" s="134"/>
      <c r="E28" s="120"/>
      <c r="F28" s="180"/>
      <c r="G28" s="181"/>
      <c r="H28" s="172"/>
      <c r="I28" s="173"/>
      <c r="J28" s="173"/>
      <c r="K28" s="59" t="str">
        <f>IF(AND(tab_MD_1[[#This Row],[… darunter berück-sichtigungsfähig (einschl. Miet-, 
Leasing-, Lizenz-ausgaben innerhalb Zweckbindungsfrist)]]&gt;0,tab_MD_1[[#This Row],[Auftragsdatum
(bei Nutzung von Rahmenverträgen:
Tag des Abrufs)]]&gt;DATE(2020,7,22)),"ja","nein")</f>
        <v>nein</v>
      </c>
      <c r="L28" s="59" t="str">
        <f>IF(AND(OR(MD_Gegenstand="Lehrerdienstgeräte mit Zubehör",MD_Gegenstand="Lehrerdienstgeräte ohne Zubehör"),OR(tab_PRUEFUNG[[#This Row],[Maßnahme berück-sichtigungs-fähig]]="ja",tab_PRUEFUNG[[#This Row],[Maßnahme berück-sichtigungs-fähig]]="teilweise")),MD_Anzahl,"")</f>
        <v/>
      </c>
      <c r="M28"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8" s="112"/>
    </row>
    <row r="29" spans="1:15" ht="45" hidden="1" customHeight="1" x14ac:dyDescent="0.25">
      <c r="A29" s="47">
        <f t="shared" si="1"/>
        <v>27</v>
      </c>
      <c r="B29" s="133"/>
      <c r="C29" s="143"/>
      <c r="D29" s="134"/>
      <c r="E29" s="120"/>
      <c r="F29" s="180"/>
      <c r="G29" s="181"/>
      <c r="H29" s="172"/>
      <c r="I29" s="173"/>
      <c r="J29" s="173"/>
      <c r="K29" s="59" t="str">
        <f>IF(AND(tab_MD_1[[#This Row],[… darunter berück-sichtigungsfähig (einschl. Miet-, 
Leasing-, Lizenz-ausgaben innerhalb Zweckbindungsfrist)]]&gt;0,tab_MD_1[[#This Row],[Auftragsdatum
(bei Nutzung von Rahmenverträgen:
Tag des Abrufs)]]&gt;DATE(2020,7,22)),"ja","nein")</f>
        <v>nein</v>
      </c>
      <c r="L29" s="59" t="str">
        <f>IF(AND(OR(MD_Gegenstand="Lehrerdienstgeräte mit Zubehör",MD_Gegenstand="Lehrerdienstgeräte ohne Zubehör"),OR(tab_PRUEFUNG[[#This Row],[Maßnahme berück-sichtigungs-fähig]]="ja",tab_PRUEFUNG[[#This Row],[Maßnahme berück-sichtigungs-fähig]]="teilweise")),MD_Anzahl,"")</f>
        <v/>
      </c>
      <c r="M29"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9" s="112"/>
    </row>
    <row r="30" spans="1:15" ht="45" hidden="1" customHeight="1" x14ac:dyDescent="0.25">
      <c r="A30" s="47">
        <f t="shared" si="1"/>
        <v>28</v>
      </c>
      <c r="B30" s="133"/>
      <c r="C30" s="143"/>
      <c r="D30" s="134"/>
      <c r="E30" s="120"/>
      <c r="F30" s="180"/>
      <c r="G30" s="181"/>
      <c r="H30" s="172"/>
      <c r="I30" s="173"/>
      <c r="J30" s="173"/>
      <c r="K30" s="59" t="str">
        <f>IF(AND(tab_MD_1[[#This Row],[… darunter berück-sichtigungsfähig (einschl. Miet-, 
Leasing-, Lizenz-ausgaben innerhalb Zweckbindungsfrist)]]&gt;0,tab_MD_1[[#This Row],[Auftragsdatum
(bei Nutzung von Rahmenverträgen:
Tag des Abrufs)]]&gt;DATE(2020,7,22)),"ja","nein")</f>
        <v>nein</v>
      </c>
      <c r="L30" s="59" t="str">
        <f>IF(AND(OR(MD_Gegenstand="Lehrerdienstgeräte mit Zubehör",MD_Gegenstand="Lehrerdienstgeräte ohne Zubehör"),OR(tab_PRUEFUNG[[#This Row],[Maßnahme berück-sichtigungs-fähig]]="ja",tab_PRUEFUNG[[#This Row],[Maßnahme berück-sichtigungs-fähig]]="teilweise")),MD_Anzahl,"")</f>
        <v/>
      </c>
      <c r="M30"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0" s="112"/>
    </row>
    <row r="31" spans="1:15" ht="45" hidden="1" customHeight="1" x14ac:dyDescent="0.25">
      <c r="A31" s="47">
        <f t="shared" si="1"/>
        <v>29</v>
      </c>
      <c r="B31" s="133"/>
      <c r="C31" s="143"/>
      <c r="D31" s="134"/>
      <c r="E31" s="120"/>
      <c r="F31" s="180"/>
      <c r="G31" s="181"/>
      <c r="H31" s="172"/>
      <c r="I31" s="173"/>
      <c r="J31" s="173"/>
      <c r="K31" s="59" t="str">
        <f>IF(AND(tab_MD_1[[#This Row],[… darunter berück-sichtigungsfähig (einschl. Miet-, 
Leasing-, Lizenz-ausgaben innerhalb Zweckbindungsfrist)]]&gt;0,tab_MD_1[[#This Row],[Auftragsdatum
(bei Nutzung von Rahmenverträgen:
Tag des Abrufs)]]&gt;DATE(2020,7,22)),"ja","nein")</f>
        <v>nein</v>
      </c>
      <c r="L31" s="59" t="str">
        <f>IF(AND(OR(MD_Gegenstand="Lehrerdienstgeräte mit Zubehör",MD_Gegenstand="Lehrerdienstgeräte ohne Zubehör"),OR(tab_PRUEFUNG[[#This Row],[Maßnahme berück-sichtigungs-fähig]]="ja",tab_PRUEFUNG[[#This Row],[Maßnahme berück-sichtigungs-fähig]]="teilweise")),MD_Anzahl,"")</f>
        <v/>
      </c>
      <c r="M31"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1" s="112"/>
    </row>
    <row r="32" spans="1:15" ht="45" hidden="1" customHeight="1" x14ac:dyDescent="0.25">
      <c r="A32" s="47">
        <f t="shared" si="1"/>
        <v>30</v>
      </c>
      <c r="B32" s="133"/>
      <c r="C32" s="143"/>
      <c r="D32" s="134"/>
      <c r="E32" s="120"/>
      <c r="F32" s="180"/>
      <c r="G32" s="181"/>
      <c r="H32" s="172"/>
      <c r="I32" s="173"/>
      <c r="J32" s="173"/>
      <c r="K32" s="59" t="str">
        <f>IF(AND(tab_MD_1[[#This Row],[… darunter berück-sichtigungsfähig (einschl. Miet-, 
Leasing-, Lizenz-ausgaben innerhalb Zweckbindungsfrist)]]&gt;0,tab_MD_1[[#This Row],[Auftragsdatum
(bei Nutzung von Rahmenverträgen:
Tag des Abrufs)]]&gt;DATE(2020,7,22)),"ja","nein")</f>
        <v>nein</v>
      </c>
      <c r="L32" s="59" t="str">
        <f>IF(AND(OR(MD_Gegenstand="Lehrerdienstgeräte mit Zubehör",MD_Gegenstand="Lehrerdienstgeräte ohne Zubehör"),OR(tab_PRUEFUNG[[#This Row],[Maßnahme berück-sichtigungs-fähig]]="ja",tab_PRUEFUNG[[#This Row],[Maßnahme berück-sichtigungs-fähig]]="teilweise")),MD_Anzahl,"")</f>
        <v/>
      </c>
      <c r="M32"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2" s="112"/>
    </row>
    <row r="33" spans="1:14" ht="45" hidden="1" customHeight="1" x14ac:dyDescent="0.25">
      <c r="A33" s="47">
        <f t="shared" si="1"/>
        <v>31</v>
      </c>
      <c r="B33" s="133"/>
      <c r="C33" s="143"/>
      <c r="D33" s="134"/>
      <c r="E33" s="120"/>
      <c r="F33" s="180"/>
      <c r="G33" s="181"/>
      <c r="H33" s="172"/>
      <c r="I33" s="173"/>
      <c r="J33" s="173"/>
      <c r="K33" s="59" t="str">
        <f>IF(AND(tab_MD_1[[#This Row],[… darunter berück-sichtigungsfähig (einschl. Miet-, 
Leasing-, Lizenz-ausgaben innerhalb Zweckbindungsfrist)]]&gt;0,tab_MD_1[[#This Row],[Auftragsdatum
(bei Nutzung von Rahmenverträgen:
Tag des Abrufs)]]&gt;DATE(2020,7,22)),"ja","nein")</f>
        <v>nein</v>
      </c>
      <c r="L33" s="59" t="str">
        <f>IF(AND(OR(MD_Gegenstand="Lehrerdienstgeräte mit Zubehör",MD_Gegenstand="Lehrerdienstgeräte ohne Zubehör"),OR(tab_PRUEFUNG[[#This Row],[Maßnahme berück-sichtigungs-fähig]]="ja",tab_PRUEFUNG[[#This Row],[Maßnahme berück-sichtigungs-fähig]]="teilweise")),MD_Anzahl,"")</f>
        <v/>
      </c>
      <c r="M33"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3" s="112"/>
    </row>
    <row r="34" spans="1:14" ht="45" hidden="1" customHeight="1" x14ac:dyDescent="0.25">
      <c r="A34" s="47">
        <f t="shared" si="1"/>
        <v>32</v>
      </c>
      <c r="B34" s="133"/>
      <c r="C34" s="143"/>
      <c r="D34" s="134"/>
      <c r="E34" s="120"/>
      <c r="F34" s="180"/>
      <c r="G34" s="181"/>
      <c r="H34" s="172"/>
      <c r="I34" s="173"/>
      <c r="J34" s="173"/>
      <c r="K34" s="59" t="str">
        <f>IF(AND(tab_MD_1[[#This Row],[… darunter berück-sichtigungsfähig (einschl. Miet-, 
Leasing-, Lizenz-ausgaben innerhalb Zweckbindungsfrist)]]&gt;0,tab_MD_1[[#This Row],[Auftragsdatum
(bei Nutzung von Rahmenverträgen:
Tag des Abrufs)]]&gt;DATE(2020,7,22)),"ja","nein")</f>
        <v>nein</v>
      </c>
      <c r="L34" s="59" t="str">
        <f>IF(AND(OR(MD_Gegenstand="Lehrerdienstgeräte mit Zubehör",MD_Gegenstand="Lehrerdienstgeräte ohne Zubehör"),OR(tab_PRUEFUNG[[#This Row],[Maßnahme berück-sichtigungs-fähig]]="ja",tab_PRUEFUNG[[#This Row],[Maßnahme berück-sichtigungs-fähig]]="teilweise")),MD_Anzahl,"")</f>
        <v/>
      </c>
      <c r="M34"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4" s="112"/>
    </row>
    <row r="35" spans="1:14" ht="45" hidden="1" customHeight="1" x14ac:dyDescent="0.25">
      <c r="A35" s="47">
        <f t="shared" si="1"/>
        <v>33</v>
      </c>
      <c r="B35" s="133"/>
      <c r="C35" s="143"/>
      <c r="D35" s="134"/>
      <c r="E35" s="120"/>
      <c r="F35" s="180"/>
      <c r="G35" s="181"/>
      <c r="H35" s="172"/>
      <c r="I35" s="173"/>
      <c r="J35" s="173"/>
      <c r="K35" s="59" t="str">
        <f>IF(AND(tab_MD_1[[#This Row],[… darunter berück-sichtigungsfähig (einschl. Miet-, 
Leasing-, Lizenz-ausgaben innerhalb Zweckbindungsfrist)]]&gt;0,tab_MD_1[[#This Row],[Auftragsdatum
(bei Nutzung von Rahmenverträgen:
Tag des Abrufs)]]&gt;DATE(2020,7,22)),"ja","nein")</f>
        <v>nein</v>
      </c>
      <c r="L35" s="59" t="str">
        <f>IF(AND(OR(MD_Gegenstand="Lehrerdienstgeräte mit Zubehör",MD_Gegenstand="Lehrerdienstgeräte ohne Zubehör"),OR(tab_PRUEFUNG[[#This Row],[Maßnahme berück-sichtigungs-fähig]]="ja",tab_PRUEFUNG[[#This Row],[Maßnahme berück-sichtigungs-fähig]]="teilweise")),MD_Anzahl,"")</f>
        <v/>
      </c>
      <c r="M35"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5" s="112"/>
    </row>
    <row r="36" spans="1:14" ht="45" hidden="1" customHeight="1" x14ac:dyDescent="0.25">
      <c r="A36" s="47">
        <f t="shared" si="1"/>
        <v>34</v>
      </c>
      <c r="B36" s="133"/>
      <c r="C36" s="143"/>
      <c r="D36" s="134"/>
      <c r="E36" s="120"/>
      <c r="F36" s="180"/>
      <c r="G36" s="181"/>
      <c r="H36" s="172"/>
      <c r="I36" s="173"/>
      <c r="J36" s="173"/>
      <c r="K36" s="59" t="str">
        <f>IF(AND(tab_MD_1[[#This Row],[… darunter berück-sichtigungsfähig (einschl. Miet-, 
Leasing-, Lizenz-ausgaben innerhalb Zweckbindungsfrist)]]&gt;0,tab_MD_1[[#This Row],[Auftragsdatum
(bei Nutzung von Rahmenverträgen:
Tag des Abrufs)]]&gt;DATE(2020,7,22)),"ja","nein")</f>
        <v>nein</v>
      </c>
      <c r="L36" s="59" t="str">
        <f>IF(AND(OR(MD_Gegenstand="Lehrerdienstgeräte mit Zubehör",MD_Gegenstand="Lehrerdienstgeräte ohne Zubehör"),OR(tab_PRUEFUNG[[#This Row],[Maßnahme berück-sichtigungs-fähig]]="ja",tab_PRUEFUNG[[#This Row],[Maßnahme berück-sichtigungs-fähig]]="teilweise")),MD_Anzahl,"")</f>
        <v/>
      </c>
      <c r="M36"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6" s="112"/>
    </row>
    <row r="37" spans="1:14" ht="45" hidden="1" customHeight="1" x14ac:dyDescent="0.25">
      <c r="A37" s="47">
        <f t="shared" si="1"/>
        <v>35</v>
      </c>
      <c r="B37" s="133"/>
      <c r="C37" s="143"/>
      <c r="D37" s="134"/>
      <c r="E37" s="120"/>
      <c r="F37" s="180"/>
      <c r="G37" s="181"/>
      <c r="H37" s="172"/>
      <c r="I37" s="173"/>
      <c r="J37" s="173"/>
      <c r="K37" s="59" t="str">
        <f>IF(AND(tab_MD_1[[#This Row],[… darunter berück-sichtigungsfähig (einschl. Miet-, 
Leasing-, Lizenz-ausgaben innerhalb Zweckbindungsfrist)]]&gt;0,tab_MD_1[[#This Row],[Auftragsdatum
(bei Nutzung von Rahmenverträgen:
Tag des Abrufs)]]&gt;DATE(2020,7,22)),"ja","nein")</f>
        <v>nein</v>
      </c>
      <c r="L37" s="59" t="str">
        <f>IF(AND(OR(MD_Gegenstand="Lehrerdienstgeräte mit Zubehör",MD_Gegenstand="Lehrerdienstgeräte ohne Zubehör"),OR(tab_PRUEFUNG[[#This Row],[Maßnahme berück-sichtigungs-fähig]]="ja",tab_PRUEFUNG[[#This Row],[Maßnahme berück-sichtigungs-fähig]]="teilweise")),MD_Anzahl,"")</f>
        <v/>
      </c>
      <c r="M37"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7" s="112"/>
    </row>
    <row r="38" spans="1:14" ht="45" hidden="1" customHeight="1" x14ac:dyDescent="0.25">
      <c r="A38" s="47">
        <f t="shared" si="1"/>
        <v>36</v>
      </c>
      <c r="B38" s="133"/>
      <c r="C38" s="143"/>
      <c r="D38" s="134"/>
      <c r="E38" s="120"/>
      <c r="F38" s="180"/>
      <c r="G38" s="181"/>
      <c r="H38" s="172"/>
      <c r="I38" s="173"/>
      <c r="J38" s="173"/>
      <c r="K38" s="59" t="str">
        <f>IF(AND(tab_MD_1[[#This Row],[… darunter berück-sichtigungsfähig (einschl. Miet-, 
Leasing-, Lizenz-ausgaben innerhalb Zweckbindungsfrist)]]&gt;0,tab_MD_1[[#This Row],[Auftragsdatum
(bei Nutzung von Rahmenverträgen:
Tag des Abrufs)]]&gt;DATE(2020,7,22)),"ja","nein")</f>
        <v>nein</v>
      </c>
      <c r="L38" s="59" t="str">
        <f>IF(AND(OR(MD_Gegenstand="Lehrerdienstgeräte mit Zubehör",MD_Gegenstand="Lehrerdienstgeräte ohne Zubehör"),OR(tab_PRUEFUNG[[#This Row],[Maßnahme berück-sichtigungs-fähig]]="ja",tab_PRUEFUNG[[#This Row],[Maßnahme berück-sichtigungs-fähig]]="teilweise")),MD_Anzahl,"")</f>
        <v/>
      </c>
      <c r="M38"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8" s="112"/>
    </row>
    <row r="39" spans="1:14" ht="45" hidden="1" customHeight="1" x14ac:dyDescent="0.25">
      <c r="A39" s="47">
        <f t="shared" si="1"/>
        <v>37</v>
      </c>
      <c r="B39" s="133"/>
      <c r="C39" s="143"/>
      <c r="D39" s="134"/>
      <c r="E39" s="120"/>
      <c r="F39" s="180"/>
      <c r="G39" s="181"/>
      <c r="H39" s="172"/>
      <c r="I39" s="173"/>
      <c r="J39" s="173"/>
      <c r="K39" s="59" t="str">
        <f>IF(AND(tab_MD_1[[#This Row],[… darunter berück-sichtigungsfähig (einschl. Miet-, 
Leasing-, Lizenz-ausgaben innerhalb Zweckbindungsfrist)]]&gt;0,tab_MD_1[[#This Row],[Auftragsdatum
(bei Nutzung von Rahmenverträgen:
Tag des Abrufs)]]&gt;DATE(2020,7,22)),"ja","nein")</f>
        <v>nein</v>
      </c>
      <c r="L39" s="59" t="str">
        <f>IF(AND(OR(MD_Gegenstand="Lehrerdienstgeräte mit Zubehör",MD_Gegenstand="Lehrerdienstgeräte ohne Zubehör"),OR(tab_PRUEFUNG[[#This Row],[Maßnahme berück-sichtigungs-fähig]]="ja",tab_PRUEFUNG[[#This Row],[Maßnahme berück-sichtigungs-fähig]]="teilweise")),MD_Anzahl,"")</f>
        <v/>
      </c>
      <c r="M39"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9" s="112"/>
    </row>
    <row r="40" spans="1:14" ht="45" hidden="1" customHeight="1" x14ac:dyDescent="0.25">
      <c r="A40" s="47">
        <f t="shared" si="1"/>
        <v>38</v>
      </c>
      <c r="B40" s="133"/>
      <c r="C40" s="143"/>
      <c r="D40" s="134"/>
      <c r="E40" s="120"/>
      <c r="F40" s="180"/>
      <c r="G40" s="181"/>
      <c r="H40" s="172"/>
      <c r="I40" s="173"/>
      <c r="J40" s="173"/>
      <c r="K40" s="59" t="str">
        <f>IF(AND(tab_MD_1[[#This Row],[… darunter berück-sichtigungsfähig (einschl. Miet-, 
Leasing-, Lizenz-ausgaben innerhalb Zweckbindungsfrist)]]&gt;0,tab_MD_1[[#This Row],[Auftragsdatum
(bei Nutzung von Rahmenverträgen:
Tag des Abrufs)]]&gt;DATE(2020,7,22)),"ja","nein")</f>
        <v>nein</v>
      </c>
      <c r="L40" s="59" t="str">
        <f>IF(AND(OR(MD_Gegenstand="Lehrerdienstgeräte mit Zubehör",MD_Gegenstand="Lehrerdienstgeräte ohne Zubehör"),OR(tab_PRUEFUNG[[#This Row],[Maßnahme berück-sichtigungs-fähig]]="ja",tab_PRUEFUNG[[#This Row],[Maßnahme berück-sichtigungs-fähig]]="teilweise")),MD_Anzahl,"")</f>
        <v/>
      </c>
      <c r="M40"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0" s="112"/>
    </row>
    <row r="41" spans="1:14" ht="45" hidden="1" customHeight="1" x14ac:dyDescent="0.25">
      <c r="A41" s="47">
        <f t="shared" si="1"/>
        <v>39</v>
      </c>
      <c r="B41" s="133"/>
      <c r="C41" s="143"/>
      <c r="D41" s="134"/>
      <c r="E41" s="120"/>
      <c r="F41" s="180"/>
      <c r="G41" s="181"/>
      <c r="H41" s="172"/>
      <c r="I41" s="173"/>
      <c r="J41" s="173"/>
      <c r="K41" s="59" t="str">
        <f>IF(AND(tab_MD_1[[#This Row],[… darunter berück-sichtigungsfähig (einschl. Miet-, 
Leasing-, Lizenz-ausgaben innerhalb Zweckbindungsfrist)]]&gt;0,tab_MD_1[[#This Row],[Auftragsdatum
(bei Nutzung von Rahmenverträgen:
Tag des Abrufs)]]&gt;DATE(2020,7,22)),"ja","nein")</f>
        <v>nein</v>
      </c>
      <c r="L41" s="59" t="str">
        <f>IF(AND(OR(MD_Gegenstand="Lehrerdienstgeräte mit Zubehör",MD_Gegenstand="Lehrerdienstgeräte ohne Zubehör"),OR(tab_PRUEFUNG[[#This Row],[Maßnahme berück-sichtigungs-fähig]]="ja",tab_PRUEFUNG[[#This Row],[Maßnahme berück-sichtigungs-fähig]]="teilweise")),MD_Anzahl,"")</f>
        <v/>
      </c>
      <c r="M41"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1" s="112"/>
    </row>
    <row r="42" spans="1:14" ht="45" hidden="1" customHeight="1" x14ac:dyDescent="0.25">
      <c r="A42" s="47">
        <f t="shared" si="1"/>
        <v>40</v>
      </c>
      <c r="B42" s="133"/>
      <c r="C42" s="143"/>
      <c r="D42" s="134"/>
      <c r="E42" s="120"/>
      <c r="F42" s="180"/>
      <c r="G42" s="181"/>
      <c r="H42" s="172"/>
      <c r="I42" s="173"/>
      <c r="J42" s="173"/>
      <c r="K42" s="59" t="str">
        <f>IF(AND(tab_MD_1[[#This Row],[… darunter berück-sichtigungsfähig (einschl. Miet-, 
Leasing-, Lizenz-ausgaben innerhalb Zweckbindungsfrist)]]&gt;0,tab_MD_1[[#This Row],[Auftragsdatum
(bei Nutzung von Rahmenverträgen:
Tag des Abrufs)]]&gt;DATE(2020,7,22)),"ja","nein")</f>
        <v>nein</v>
      </c>
      <c r="L42" s="59" t="str">
        <f>IF(AND(OR(MD_Gegenstand="Lehrerdienstgeräte mit Zubehör",MD_Gegenstand="Lehrerdienstgeräte ohne Zubehör"),OR(tab_PRUEFUNG[[#This Row],[Maßnahme berück-sichtigungs-fähig]]="ja",tab_PRUEFUNG[[#This Row],[Maßnahme berück-sichtigungs-fähig]]="teilweise")),MD_Anzahl,"")</f>
        <v/>
      </c>
      <c r="M42"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2" s="112"/>
    </row>
    <row r="43" spans="1:14" ht="45" hidden="1" customHeight="1" x14ac:dyDescent="0.25">
      <c r="A43" s="47">
        <f t="shared" si="1"/>
        <v>41</v>
      </c>
      <c r="B43" s="133"/>
      <c r="C43" s="143"/>
      <c r="D43" s="134"/>
      <c r="E43" s="120"/>
      <c r="F43" s="180"/>
      <c r="G43" s="181"/>
      <c r="H43" s="172"/>
      <c r="I43" s="173"/>
      <c r="J43" s="173"/>
      <c r="K43" s="59" t="str">
        <f>IF(AND(tab_MD_1[[#This Row],[… darunter berück-sichtigungsfähig (einschl. Miet-, 
Leasing-, Lizenz-ausgaben innerhalb Zweckbindungsfrist)]]&gt;0,tab_MD_1[[#This Row],[Auftragsdatum
(bei Nutzung von Rahmenverträgen:
Tag des Abrufs)]]&gt;DATE(2020,7,22)),"ja","nein")</f>
        <v>nein</v>
      </c>
      <c r="L43" s="59" t="str">
        <f>IF(AND(OR(MD_Gegenstand="Lehrerdienstgeräte mit Zubehör",MD_Gegenstand="Lehrerdienstgeräte ohne Zubehör"),OR(tab_PRUEFUNG[[#This Row],[Maßnahme berück-sichtigungs-fähig]]="ja",tab_PRUEFUNG[[#This Row],[Maßnahme berück-sichtigungs-fähig]]="teilweise")),MD_Anzahl,"")</f>
        <v/>
      </c>
      <c r="M43"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3" s="112"/>
    </row>
    <row r="44" spans="1:14" ht="45" hidden="1" customHeight="1" x14ac:dyDescent="0.25">
      <c r="A44" s="47">
        <f t="shared" si="1"/>
        <v>42</v>
      </c>
      <c r="B44" s="133"/>
      <c r="C44" s="143"/>
      <c r="D44" s="134"/>
      <c r="E44" s="120"/>
      <c r="F44" s="180"/>
      <c r="G44" s="181"/>
      <c r="H44" s="172"/>
      <c r="I44" s="173"/>
      <c r="J44" s="173"/>
      <c r="K44" s="59" t="str">
        <f>IF(AND(tab_MD_1[[#This Row],[… darunter berück-sichtigungsfähig (einschl. Miet-, 
Leasing-, Lizenz-ausgaben innerhalb Zweckbindungsfrist)]]&gt;0,tab_MD_1[[#This Row],[Auftragsdatum
(bei Nutzung von Rahmenverträgen:
Tag des Abrufs)]]&gt;DATE(2020,7,22)),"ja","nein")</f>
        <v>nein</v>
      </c>
      <c r="L44" s="59" t="str">
        <f>IF(AND(OR(MD_Gegenstand="Lehrerdienstgeräte mit Zubehör",MD_Gegenstand="Lehrerdienstgeräte ohne Zubehör"),OR(tab_PRUEFUNG[[#This Row],[Maßnahme berück-sichtigungs-fähig]]="ja",tab_PRUEFUNG[[#This Row],[Maßnahme berück-sichtigungs-fähig]]="teilweise")),MD_Anzahl,"")</f>
        <v/>
      </c>
      <c r="M44"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4" s="112"/>
    </row>
    <row r="45" spans="1:14" ht="45" hidden="1" customHeight="1" x14ac:dyDescent="0.25">
      <c r="A45" s="47">
        <f t="shared" si="1"/>
        <v>43</v>
      </c>
      <c r="B45" s="133"/>
      <c r="C45" s="143"/>
      <c r="D45" s="134"/>
      <c r="E45" s="120"/>
      <c r="F45" s="180"/>
      <c r="G45" s="181"/>
      <c r="H45" s="172"/>
      <c r="I45" s="173"/>
      <c r="J45" s="173"/>
      <c r="K45" s="59" t="str">
        <f>IF(AND(tab_MD_1[[#This Row],[… darunter berück-sichtigungsfähig (einschl. Miet-, 
Leasing-, Lizenz-ausgaben innerhalb Zweckbindungsfrist)]]&gt;0,tab_MD_1[[#This Row],[Auftragsdatum
(bei Nutzung von Rahmenverträgen:
Tag des Abrufs)]]&gt;DATE(2020,7,22)),"ja","nein")</f>
        <v>nein</v>
      </c>
      <c r="L45" s="59" t="str">
        <f>IF(AND(OR(MD_Gegenstand="Lehrerdienstgeräte mit Zubehör",MD_Gegenstand="Lehrerdienstgeräte ohne Zubehör"),OR(tab_PRUEFUNG[[#This Row],[Maßnahme berück-sichtigungs-fähig]]="ja",tab_PRUEFUNG[[#This Row],[Maßnahme berück-sichtigungs-fähig]]="teilweise")),MD_Anzahl,"")</f>
        <v/>
      </c>
      <c r="M45"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5" s="112"/>
    </row>
    <row r="46" spans="1:14" ht="45" hidden="1" customHeight="1" x14ac:dyDescent="0.25">
      <c r="A46" s="47">
        <f t="shared" si="1"/>
        <v>44</v>
      </c>
      <c r="B46" s="133"/>
      <c r="C46" s="143"/>
      <c r="D46" s="134"/>
      <c r="E46" s="120"/>
      <c r="F46" s="180"/>
      <c r="G46" s="181"/>
      <c r="H46" s="172"/>
      <c r="I46" s="173"/>
      <c r="J46" s="173"/>
      <c r="K46" s="59" t="str">
        <f>IF(AND(tab_MD_1[[#This Row],[… darunter berück-sichtigungsfähig (einschl. Miet-, 
Leasing-, Lizenz-ausgaben innerhalb Zweckbindungsfrist)]]&gt;0,tab_MD_1[[#This Row],[Auftragsdatum
(bei Nutzung von Rahmenverträgen:
Tag des Abrufs)]]&gt;DATE(2020,7,22)),"ja","nein")</f>
        <v>nein</v>
      </c>
      <c r="L46" s="59" t="str">
        <f>IF(AND(OR(MD_Gegenstand="Lehrerdienstgeräte mit Zubehör",MD_Gegenstand="Lehrerdienstgeräte ohne Zubehör"),OR(tab_PRUEFUNG[[#This Row],[Maßnahme berück-sichtigungs-fähig]]="ja",tab_PRUEFUNG[[#This Row],[Maßnahme berück-sichtigungs-fähig]]="teilweise")),MD_Anzahl,"")</f>
        <v/>
      </c>
      <c r="M46"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6" s="112"/>
    </row>
    <row r="47" spans="1:14" ht="45" hidden="1" customHeight="1" x14ac:dyDescent="0.25">
      <c r="A47" s="47">
        <f t="shared" si="1"/>
        <v>45</v>
      </c>
      <c r="B47" s="133"/>
      <c r="C47" s="143"/>
      <c r="D47" s="134"/>
      <c r="E47" s="120"/>
      <c r="F47" s="180"/>
      <c r="G47" s="181"/>
      <c r="H47" s="172"/>
      <c r="I47" s="173"/>
      <c r="J47" s="173"/>
      <c r="K47" s="59" t="str">
        <f>IF(AND(tab_MD_1[[#This Row],[… darunter berück-sichtigungsfähig (einschl. Miet-, 
Leasing-, Lizenz-ausgaben innerhalb Zweckbindungsfrist)]]&gt;0,tab_MD_1[[#This Row],[Auftragsdatum
(bei Nutzung von Rahmenverträgen:
Tag des Abrufs)]]&gt;DATE(2020,7,22)),"ja","nein")</f>
        <v>nein</v>
      </c>
      <c r="L47" s="59" t="str">
        <f>IF(AND(OR(MD_Gegenstand="Lehrerdienstgeräte mit Zubehör",MD_Gegenstand="Lehrerdienstgeräte ohne Zubehör"),OR(tab_PRUEFUNG[[#This Row],[Maßnahme berück-sichtigungs-fähig]]="ja",tab_PRUEFUNG[[#This Row],[Maßnahme berück-sichtigungs-fähig]]="teilweise")),MD_Anzahl,"")</f>
        <v/>
      </c>
      <c r="M47"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7" s="112"/>
    </row>
    <row r="48" spans="1:14" ht="45" hidden="1" customHeight="1" x14ac:dyDescent="0.25">
      <c r="A48" s="47">
        <f t="shared" si="1"/>
        <v>46</v>
      </c>
      <c r="B48" s="133"/>
      <c r="C48" s="143"/>
      <c r="D48" s="134"/>
      <c r="E48" s="120"/>
      <c r="F48" s="180"/>
      <c r="G48" s="181"/>
      <c r="H48" s="172"/>
      <c r="I48" s="173"/>
      <c r="J48" s="173"/>
      <c r="K48" s="59" t="str">
        <f>IF(AND(tab_MD_1[[#This Row],[… darunter berück-sichtigungsfähig (einschl. Miet-, 
Leasing-, Lizenz-ausgaben innerhalb Zweckbindungsfrist)]]&gt;0,tab_MD_1[[#This Row],[Auftragsdatum
(bei Nutzung von Rahmenverträgen:
Tag des Abrufs)]]&gt;DATE(2020,7,22)),"ja","nein")</f>
        <v>nein</v>
      </c>
      <c r="L48" s="59" t="str">
        <f>IF(AND(OR(MD_Gegenstand="Lehrerdienstgeräte mit Zubehör",MD_Gegenstand="Lehrerdienstgeräte ohne Zubehör"),OR(tab_PRUEFUNG[[#This Row],[Maßnahme berück-sichtigungs-fähig]]="ja",tab_PRUEFUNG[[#This Row],[Maßnahme berück-sichtigungs-fähig]]="teilweise")),MD_Anzahl,"")</f>
        <v/>
      </c>
      <c r="M48"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8" s="112"/>
    </row>
    <row r="49" spans="1:14" ht="45" hidden="1" customHeight="1" x14ac:dyDescent="0.25">
      <c r="A49" s="47">
        <f t="shared" si="1"/>
        <v>47</v>
      </c>
      <c r="B49" s="133"/>
      <c r="C49" s="143"/>
      <c r="D49" s="134"/>
      <c r="E49" s="120"/>
      <c r="F49" s="180"/>
      <c r="G49" s="181"/>
      <c r="H49" s="172"/>
      <c r="I49" s="173"/>
      <c r="J49" s="173"/>
      <c r="K49" s="59" t="str">
        <f>IF(AND(tab_MD_1[[#This Row],[… darunter berück-sichtigungsfähig (einschl. Miet-, 
Leasing-, Lizenz-ausgaben innerhalb Zweckbindungsfrist)]]&gt;0,tab_MD_1[[#This Row],[Auftragsdatum
(bei Nutzung von Rahmenverträgen:
Tag des Abrufs)]]&gt;DATE(2020,7,22)),"ja","nein")</f>
        <v>nein</v>
      </c>
      <c r="L49" s="59" t="str">
        <f>IF(AND(OR(MD_Gegenstand="Lehrerdienstgeräte mit Zubehör",MD_Gegenstand="Lehrerdienstgeräte ohne Zubehör"),OR(tab_PRUEFUNG[[#This Row],[Maßnahme berück-sichtigungs-fähig]]="ja",tab_PRUEFUNG[[#This Row],[Maßnahme berück-sichtigungs-fähig]]="teilweise")),MD_Anzahl,"")</f>
        <v/>
      </c>
      <c r="M49"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9" s="112"/>
    </row>
    <row r="50" spans="1:14" ht="45" hidden="1" customHeight="1" x14ac:dyDescent="0.25">
      <c r="A50" s="47">
        <f t="shared" si="1"/>
        <v>48</v>
      </c>
      <c r="B50" s="133"/>
      <c r="C50" s="143"/>
      <c r="D50" s="134"/>
      <c r="E50" s="120"/>
      <c r="F50" s="180"/>
      <c r="G50" s="181"/>
      <c r="H50" s="172"/>
      <c r="I50" s="173"/>
      <c r="J50" s="173"/>
      <c r="K50" s="59" t="str">
        <f>IF(AND(tab_MD_1[[#This Row],[… darunter berück-sichtigungsfähig (einschl. Miet-, 
Leasing-, Lizenz-ausgaben innerhalb Zweckbindungsfrist)]]&gt;0,tab_MD_1[[#This Row],[Auftragsdatum
(bei Nutzung von Rahmenverträgen:
Tag des Abrufs)]]&gt;DATE(2020,7,22)),"ja","nein")</f>
        <v>nein</v>
      </c>
      <c r="L50" s="59" t="str">
        <f>IF(AND(OR(MD_Gegenstand="Lehrerdienstgeräte mit Zubehör",MD_Gegenstand="Lehrerdienstgeräte ohne Zubehör"),OR(tab_PRUEFUNG[[#This Row],[Maßnahme berück-sichtigungs-fähig]]="ja",tab_PRUEFUNG[[#This Row],[Maßnahme berück-sichtigungs-fähig]]="teilweise")),MD_Anzahl,"")</f>
        <v/>
      </c>
      <c r="M50"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50" s="112"/>
    </row>
    <row r="51" spans="1:14" ht="45" hidden="1" customHeight="1" x14ac:dyDescent="0.25">
      <c r="A51" s="47">
        <f t="shared" si="1"/>
        <v>49</v>
      </c>
      <c r="B51" s="133"/>
      <c r="C51" s="143"/>
      <c r="D51" s="134"/>
      <c r="E51" s="120"/>
      <c r="F51" s="180"/>
      <c r="G51" s="181"/>
      <c r="H51" s="172"/>
      <c r="I51" s="173"/>
      <c r="J51" s="173"/>
      <c r="K51" s="59" t="str">
        <f>IF(AND(tab_MD_1[[#This Row],[… darunter berück-sichtigungsfähig (einschl. Miet-, 
Leasing-, Lizenz-ausgaben innerhalb Zweckbindungsfrist)]]&gt;0,tab_MD_1[[#This Row],[Auftragsdatum
(bei Nutzung von Rahmenverträgen:
Tag des Abrufs)]]&gt;DATE(2020,7,22)),"ja","nein")</f>
        <v>nein</v>
      </c>
      <c r="L51" s="59" t="str">
        <f>IF(AND(OR(MD_Gegenstand="Lehrerdienstgeräte mit Zubehör",MD_Gegenstand="Lehrerdienstgeräte ohne Zubehör"),OR(tab_PRUEFUNG[[#This Row],[Maßnahme berück-sichtigungs-fähig]]="ja",tab_PRUEFUNG[[#This Row],[Maßnahme berück-sichtigungs-fähig]]="teilweise")),MD_Anzahl,"")</f>
        <v/>
      </c>
      <c r="M51"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51" s="112"/>
    </row>
    <row r="52" spans="1:14" ht="45" hidden="1" customHeight="1" x14ac:dyDescent="0.25">
      <c r="A52" s="47">
        <f t="shared" si="1"/>
        <v>50</v>
      </c>
      <c r="B52" s="133"/>
      <c r="C52" s="143"/>
      <c r="D52" s="134"/>
      <c r="E52" s="120"/>
      <c r="F52" s="180"/>
      <c r="G52" s="181"/>
      <c r="H52" s="172"/>
      <c r="I52" s="173"/>
      <c r="J52" s="173"/>
      <c r="K52" s="59" t="str">
        <f>IF(AND(tab_MD_1[[#This Row],[… darunter berück-sichtigungsfähig (einschl. Miet-, 
Leasing-, Lizenz-ausgaben innerhalb Zweckbindungsfrist)]]&gt;0,tab_MD_1[[#This Row],[Auftragsdatum
(bei Nutzung von Rahmenverträgen:
Tag des Abrufs)]]&gt;DATE(2020,7,22)),"ja","nein")</f>
        <v>nein</v>
      </c>
      <c r="L52" s="59" t="str">
        <f>IF(AND(OR(MD_Gegenstand="Lehrerdienstgeräte mit Zubehör",MD_Gegenstand="Lehrerdienstgeräte ohne Zubehör"),OR(tab_PRUEFUNG[[#This Row],[Maßnahme berück-sichtigungs-fähig]]="ja",tab_PRUEFUNG[[#This Row],[Maßnahme berück-sichtigungs-fähig]]="teilweise")),MD_Anzahl,"")</f>
        <v/>
      </c>
      <c r="M52"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52" s="112"/>
    </row>
    <row r="53" spans="1:14" ht="45" hidden="1" customHeight="1" x14ac:dyDescent="0.25">
      <c r="A53" s="47">
        <f t="shared" si="1"/>
        <v>51</v>
      </c>
      <c r="B53" s="133"/>
      <c r="C53" s="143"/>
      <c r="D53" s="134"/>
      <c r="E53" s="120"/>
      <c r="F53" s="180"/>
      <c r="G53" s="181"/>
      <c r="H53" s="172"/>
      <c r="I53" s="173"/>
      <c r="J53" s="173"/>
      <c r="K53" s="59" t="str">
        <f>IF(AND(tab_MD_1[[#This Row],[… darunter berück-sichtigungsfähig (einschl. Miet-, 
Leasing-, Lizenz-ausgaben innerhalb Zweckbindungsfrist)]]&gt;0,tab_MD_1[[#This Row],[Auftragsdatum
(bei Nutzung von Rahmenverträgen:
Tag des Abrufs)]]&gt;DATE(2020,7,22)),"ja","nein")</f>
        <v>nein</v>
      </c>
      <c r="L53" s="59" t="str">
        <f>IF(AND(OR(MD_Gegenstand="Lehrerdienstgeräte mit Zubehör",MD_Gegenstand="Lehrerdienstgeräte ohne Zubehör"),OR(tab_PRUEFUNG[[#This Row],[Maßnahme berück-sichtigungs-fähig]]="ja",tab_PRUEFUNG[[#This Row],[Maßnahme berück-sichtigungs-fähig]]="teilweise")),MD_Anzahl,"")</f>
        <v/>
      </c>
      <c r="M53"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53" s="112"/>
    </row>
    <row r="54" spans="1:14" ht="45" hidden="1" customHeight="1" x14ac:dyDescent="0.25">
      <c r="A54" s="47">
        <f t="shared" si="1"/>
        <v>52</v>
      </c>
      <c r="B54" s="133"/>
      <c r="C54" s="143"/>
      <c r="D54" s="134"/>
      <c r="E54" s="120"/>
      <c r="F54" s="180"/>
      <c r="G54" s="181"/>
      <c r="H54" s="172"/>
      <c r="I54" s="173"/>
      <c r="J54" s="173"/>
      <c r="K54" s="59" t="str">
        <f>IF(AND(tab_MD_1[[#This Row],[… darunter berück-sichtigungsfähig (einschl. Miet-, 
Leasing-, Lizenz-ausgaben innerhalb Zweckbindungsfrist)]]&gt;0,tab_MD_1[[#This Row],[Auftragsdatum
(bei Nutzung von Rahmenverträgen:
Tag des Abrufs)]]&gt;DATE(2020,7,22)),"ja","nein")</f>
        <v>nein</v>
      </c>
      <c r="L54" s="59" t="str">
        <f>IF(AND(OR(MD_Gegenstand="Lehrerdienstgeräte mit Zubehör",MD_Gegenstand="Lehrerdienstgeräte ohne Zubehör"),OR(tab_PRUEFUNG[[#This Row],[Maßnahme berück-sichtigungs-fähig]]="ja",tab_PRUEFUNG[[#This Row],[Maßnahme berück-sichtigungs-fähig]]="teilweise")),MD_Anzahl,"")</f>
        <v/>
      </c>
      <c r="M54"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54" s="112"/>
    </row>
    <row r="55" spans="1:14" ht="45" hidden="1" customHeight="1" x14ac:dyDescent="0.25">
      <c r="A55" s="47">
        <f t="shared" si="1"/>
        <v>53</v>
      </c>
      <c r="B55" s="133"/>
      <c r="C55" s="143"/>
      <c r="D55" s="134"/>
      <c r="E55" s="120"/>
      <c r="F55" s="180"/>
      <c r="G55" s="181"/>
      <c r="H55" s="172"/>
      <c r="I55" s="173"/>
      <c r="J55" s="173"/>
      <c r="K55" s="59" t="str">
        <f>IF(AND(tab_MD_1[[#This Row],[… darunter berück-sichtigungsfähig (einschl. Miet-, 
Leasing-, Lizenz-ausgaben innerhalb Zweckbindungsfrist)]]&gt;0,tab_MD_1[[#This Row],[Auftragsdatum
(bei Nutzung von Rahmenverträgen:
Tag des Abrufs)]]&gt;DATE(2020,7,22)),"ja","nein")</f>
        <v>nein</v>
      </c>
      <c r="L55" s="59" t="str">
        <f>IF(AND(OR(MD_Gegenstand="Lehrerdienstgeräte mit Zubehör",MD_Gegenstand="Lehrerdienstgeräte ohne Zubehör"),OR(tab_PRUEFUNG[[#This Row],[Maßnahme berück-sichtigungs-fähig]]="ja",tab_PRUEFUNG[[#This Row],[Maßnahme berück-sichtigungs-fähig]]="teilweise")),MD_Anzahl,"")</f>
        <v/>
      </c>
      <c r="M55"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55" s="112"/>
    </row>
    <row r="56" spans="1:14" ht="45" hidden="1" customHeight="1" x14ac:dyDescent="0.25">
      <c r="A56" s="47">
        <f t="shared" si="1"/>
        <v>54</v>
      </c>
      <c r="B56" s="133"/>
      <c r="C56" s="143"/>
      <c r="D56" s="134"/>
      <c r="E56" s="120"/>
      <c r="F56" s="180"/>
      <c r="G56" s="181"/>
      <c r="H56" s="172"/>
      <c r="I56" s="173"/>
      <c r="J56" s="173"/>
      <c r="K56" s="59" t="str">
        <f>IF(AND(tab_MD_1[[#This Row],[… darunter berück-sichtigungsfähig (einschl. Miet-, 
Leasing-, Lizenz-ausgaben innerhalb Zweckbindungsfrist)]]&gt;0,tab_MD_1[[#This Row],[Auftragsdatum
(bei Nutzung von Rahmenverträgen:
Tag des Abrufs)]]&gt;DATE(2020,7,22)),"ja","nein")</f>
        <v>nein</v>
      </c>
      <c r="L56" s="59" t="str">
        <f>IF(AND(OR(MD_Gegenstand="Lehrerdienstgeräte mit Zubehör",MD_Gegenstand="Lehrerdienstgeräte ohne Zubehör"),OR(tab_PRUEFUNG[[#This Row],[Maßnahme berück-sichtigungs-fähig]]="ja",tab_PRUEFUNG[[#This Row],[Maßnahme berück-sichtigungs-fähig]]="teilweise")),MD_Anzahl,"")</f>
        <v/>
      </c>
      <c r="M56"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56" s="112"/>
    </row>
    <row r="57" spans="1:14" ht="45" hidden="1" customHeight="1" x14ac:dyDescent="0.25">
      <c r="A57" s="47">
        <f t="shared" si="1"/>
        <v>55</v>
      </c>
      <c r="B57" s="133"/>
      <c r="C57" s="143"/>
      <c r="D57" s="134"/>
      <c r="E57" s="120"/>
      <c r="F57" s="180"/>
      <c r="G57" s="181"/>
      <c r="H57" s="172"/>
      <c r="I57" s="173"/>
      <c r="J57" s="173"/>
      <c r="K57" s="59" t="str">
        <f>IF(AND(tab_MD_1[[#This Row],[… darunter berück-sichtigungsfähig (einschl. Miet-, 
Leasing-, Lizenz-ausgaben innerhalb Zweckbindungsfrist)]]&gt;0,tab_MD_1[[#This Row],[Auftragsdatum
(bei Nutzung von Rahmenverträgen:
Tag des Abrufs)]]&gt;DATE(2020,7,22)),"ja","nein")</f>
        <v>nein</v>
      </c>
      <c r="L57" s="59" t="str">
        <f>IF(AND(OR(MD_Gegenstand="Lehrerdienstgeräte mit Zubehör",MD_Gegenstand="Lehrerdienstgeräte ohne Zubehör"),OR(tab_PRUEFUNG[[#This Row],[Maßnahme berück-sichtigungs-fähig]]="ja",tab_PRUEFUNG[[#This Row],[Maßnahme berück-sichtigungs-fähig]]="teilweise")),MD_Anzahl,"")</f>
        <v/>
      </c>
      <c r="M57"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57" s="112"/>
    </row>
    <row r="58" spans="1:14" ht="45" hidden="1" customHeight="1" x14ac:dyDescent="0.25">
      <c r="A58" s="47">
        <f t="shared" si="1"/>
        <v>56</v>
      </c>
      <c r="B58" s="133"/>
      <c r="C58" s="143"/>
      <c r="D58" s="134"/>
      <c r="E58" s="120"/>
      <c r="F58" s="180"/>
      <c r="G58" s="181"/>
      <c r="H58" s="172"/>
      <c r="I58" s="173"/>
      <c r="J58" s="173"/>
      <c r="K58" s="59" t="str">
        <f>IF(AND(tab_MD_1[[#This Row],[… darunter berück-sichtigungsfähig (einschl. Miet-, 
Leasing-, Lizenz-ausgaben innerhalb Zweckbindungsfrist)]]&gt;0,tab_MD_1[[#This Row],[Auftragsdatum
(bei Nutzung von Rahmenverträgen:
Tag des Abrufs)]]&gt;DATE(2020,7,22)),"ja","nein")</f>
        <v>nein</v>
      </c>
      <c r="L58" s="59" t="str">
        <f>IF(AND(OR(MD_Gegenstand="Lehrerdienstgeräte mit Zubehör",MD_Gegenstand="Lehrerdienstgeräte ohne Zubehör"),OR(tab_PRUEFUNG[[#This Row],[Maßnahme berück-sichtigungs-fähig]]="ja",tab_PRUEFUNG[[#This Row],[Maßnahme berück-sichtigungs-fähig]]="teilweise")),MD_Anzahl,"")</f>
        <v/>
      </c>
      <c r="M58"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58" s="112"/>
    </row>
    <row r="59" spans="1:14" ht="45" hidden="1" customHeight="1" x14ac:dyDescent="0.25">
      <c r="A59" s="47">
        <f t="shared" si="1"/>
        <v>57</v>
      </c>
      <c r="B59" s="133"/>
      <c r="C59" s="143"/>
      <c r="D59" s="134"/>
      <c r="E59" s="120"/>
      <c r="F59" s="180"/>
      <c r="G59" s="181"/>
      <c r="H59" s="172"/>
      <c r="I59" s="173"/>
      <c r="J59" s="173"/>
      <c r="K59" s="59" t="str">
        <f>IF(AND(tab_MD_1[[#This Row],[… darunter berück-sichtigungsfähig (einschl. Miet-, 
Leasing-, Lizenz-ausgaben innerhalb Zweckbindungsfrist)]]&gt;0,tab_MD_1[[#This Row],[Auftragsdatum
(bei Nutzung von Rahmenverträgen:
Tag des Abrufs)]]&gt;DATE(2020,7,22)),"ja","nein")</f>
        <v>nein</v>
      </c>
      <c r="L59" s="59" t="str">
        <f>IF(AND(OR(MD_Gegenstand="Lehrerdienstgeräte mit Zubehör",MD_Gegenstand="Lehrerdienstgeräte ohne Zubehör"),OR(tab_PRUEFUNG[[#This Row],[Maßnahme berück-sichtigungs-fähig]]="ja",tab_PRUEFUNG[[#This Row],[Maßnahme berück-sichtigungs-fähig]]="teilweise")),MD_Anzahl,"")</f>
        <v/>
      </c>
      <c r="M59"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59" s="112"/>
    </row>
    <row r="60" spans="1:14" ht="45" hidden="1" customHeight="1" x14ac:dyDescent="0.25">
      <c r="A60" s="47">
        <f t="shared" si="1"/>
        <v>58</v>
      </c>
      <c r="B60" s="133"/>
      <c r="C60" s="143"/>
      <c r="D60" s="134"/>
      <c r="E60" s="120"/>
      <c r="F60" s="180"/>
      <c r="G60" s="181"/>
      <c r="H60" s="172"/>
      <c r="I60" s="173"/>
      <c r="J60" s="173"/>
      <c r="K60" s="59" t="str">
        <f>IF(AND(tab_MD_1[[#This Row],[… darunter berück-sichtigungsfähig (einschl. Miet-, 
Leasing-, Lizenz-ausgaben innerhalb Zweckbindungsfrist)]]&gt;0,tab_MD_1[[#This Row],[Auftragsdatum
(bei Nutzung von Rahmenverträgen:
Tag des Abrufs)]]&gt;DATE(2020,7,22)),"ja","nein")</f>
        <v>nein</v>
      </c>
      <c r="L60" s="59" t="str">
        <f>IF(AND(OR(MD_Gegenstand="Lehrerdienstgeräte mit Zubehör",MD_Gegenstand="Lehrerdienstgeräte ohne Zubehör"),OR(tab_PRUEFUNG[[#This Row],[Maßnahme berück-sichtigungs-fähig]]="ja",tab_PRUEFUNG[[#This Row],[Maßnahme berück-sichtigungs-fähig]]="teilweise")),MD_Anzahl,"")</f>
        <v/>
      </c>
      <c r="M60"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60" s="112"/>
    </row>
    <row r="61" spans="1:14" ht="45" hidden="1" customHeight="1" x14ac:dyDescent="0.25">
      <c r="A61" s="47">
        <f t="shared" si="1"/>
        <v>59</v>
      </c>
      <c r="B61" s="133"/>
      <c r="C61" s="143"/>
      <c r="D61" s="134"/>
      <c r="E61" s="120"/>
      <c r="F61" s="180"/>
      <c r="G61" s="181"/>
      <c r="H61" s="172"/>
      <c r="I61" s="173"/>
      <c r="J61" s="173"/>
      <c r="K61" s="59" t="str">
        <f>IF(AND(tab_MD_1[[#This Row],[… darunter berück-sichtigungsfähig (einschl. Miet-, 
Leasing-, Lizenz-ausgaben innerhalb Zweckbindungsfrist)]]&gt;0,tab_MD_1[[#This Row],[Auftragsdatum
(bei Nutzung von Rahmenverträgen:
Tag des Abrufs)]]&gt;DATE(2020,7,22)),"ja","nein")</f>
        <v>nein</v>
      </c>
      <c r="L61" s="59" t="str">
        <f>IF(AND(OR(MD_Gegenstand="Lehrerdienstgeräte mit Zubehör",MD_Gegenstand="Lehrerdienstgeräte ohne Zubehör"),OR(tab_PRUEFUNG[[#This Row],[Maßnahme berück-sichtigungs-fähig]]="ja",tab_PRUEFUNG[[#This Row],[Maßnahme berück-sichtigungs-fähig]]="teilweise")),MD_Anzahl,"")</f>
        <v/>
      </c>
      <c r="M61"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61" s="112"/>
    </row>
    <row r="62" spans="1:14" ht="45" hidden="1" customHeight="1" x14ac:dyDescent="0.25">
      <c r="A62" s="47">
        <f t="shared" si="1"/>
        <v>60</v>
      </c>
      <c r="B62" s="133"/>
      <c r="C62" s="143"/>
      <c r="D62" s="134"/>
      <c r="E62" s="120"/>
      <c r="F62" s="180"/>
      <c r="G62" s="181"/>
      <c r="H62" s="172"/>
      <c r="I62" s="173"/>
      <c r="J62" s="173"/>
      <c r="K62" s="59" t="str">
        <f>IF(AND(tab_MD_1[[#This Row],[… darunter berück-sichtigungsfähig (einschl. Miet-, 
Leasing-, Lizenz-ausgaben innerhalb Zweckbindungsfrist)]]&gt;0,tab_MD_1[[#This Row],[Auftragsdatum
(bei Nutzung von Rahmenverträgen:
Tag des Abrufs)]]&gt;DATE(2020,7,22)),"ja","nein")</f>
        <v>nein</v>
      </c>
      <c r="L62" s="59" t="str">
        <f>IF(AND(OR(MD_Gegenstand="Lehrerdienstgeräte mit Zubehör",MD_Gegenstand="Lehrerdienstgeräte ohne Zubehör"),OR(tab_PRUEFUNG[[#This Row],[Maßnahme berück-sichtigungs-fähig]]="ja",tab_PRUEFUNG[[#This Row],[Maßnahme berück-sichtigungs-fähig]]="teilweise")),MD_Anzahl,"")</f>
        <v/>
      </c>
      <c r="M62"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62" s="112"/>
    </row>
    <row r="63" spans="1:14" ht="45" hidden="1" customHeight="1" x14ac:dyDescent="0.25">
      <c r="A63" s="47">
        <f t="shared" si="1"/>
        <v>61</v>
      </c>
      <c r="B63" s="133"/>
      <c r="C63" s="143"/>
      <c r="D63" s="134"/>
      <c r="E63" s="120"/>
      <c r="F63" s="180"/>
      <c r="G63" s="181"/>
      <c r="H63" s="172"/>
      <c r="I63" s="173"/>
      <c r="J63" s="173"/>
      <c r="K63" s="59" t="str">
        <f>IF(AND(tab_MD_1[[#This Row],[… darunter berück-sichtigungsfähig (einschl. Miet-, 
Leasing-, Lizenz-ausgaben innerhalb Zweckbindungsfrist)]]&gt;0,tab_MD_1[[#This Row],[Auftragsdatum
(bei Nutzung von Rahmenverträgen:
Tag des Abrufs)]]&gt;DATE(2020,7,22)),"ja","nein")</f>
        <v>nein</v>
      </c>
      <c r="L63" s="59" t="str">
        <f>IF(AND(OR(MD_Gegenstand="Lehrerdienstgeräte mit Zubehör",MD_Gegenstand="Lehrerdienstgeräte ohne Zubehör"),OR(tab_PRUEFUNG[[#This Row],[Maßnahme berück-sichtigungs-fähig]]="ja",tab_PRUEFUNG[[#This Row],[Maßnahme berück-sichtigungs-fähig]]="teilweise")),MD_Anzahl,"")</f>
        <v/>
      </c>
      <c r="M63"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63" s="112"/>
    </row>
    <row r="64" spans="1:14" ht="45" hidden="1" customHeight="1" x14ac:dyDescent="0.25">
      <c r="A64" s="47">
        <f t="shared" si="1"/>
        <v>62</v>
      </c>
      <c r="B64" s="133"/>
      <c r="C64" s="143"/>
      <c r="D64" s="134"/>
      <c r="E64" s="120"/>
      <c r="F64" s="180"/>
      <c r="G64" s="181"/>
      <c r="H64" s="172"/>
      <c r="I64" s="173"/>
      <c r="J64" s="173"/>
      <c r="K64" s="59" t="str">
        <f>IF(AND(tab_MD_1[[#This Row],[… darunter berück-sichtigungsfähig (einschl. Miet-, 
Leasing-, Lizenz-ausgaben innerhalb Zweckbindungsfrist)]]&gt;0,tab_MD_1[[#This Row],[Auftragsdatum
(bei Nutzung von Rahmenverträgen:
Tag des Abrufs)]]&gt;DATE(2020,7,22)),"ja","nein")</f>
        <v>nein</v>
      </c>
      <c r="L64" s="59" t="str">
        <f>IF(AND(OR(MD_Gegenstand="Lehrerdienstgeräte mit Zubehör",MD_Gegenstand="Lehrerdienstgeräte ohne Zubehör"),OR(tab_PRUEFUNG[[#This Row],[Maßnahme berück-sichtigungs-fähig]]="ja",tab_PRUEFUNG[[#This Row],[Maßnahme berück-sichtigungs-fähig]]="teilweise")),MD_Anzahl,"")</f>
        <v/>
      </c>
      <c r="M64"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64" s="112"/>
    </row>
    <row r="65" spans="1:14" ht="45" hidden="1" customHeight="1" x14ac:dyDescent="0.25">
      <c r="A65" s="47">
        <f t="shared" si="1"/>
        <v>63</v>
      </c>
      <c r="B65" s="133"/>
      <c r="C65" s="143"/>
      <c r="D65" s="134"/>
      <c r="E65" s="120"/>
      <c r="F65" s="180"/>
      <c r="G65" s="181"/>
      <c r="H65" s="172"/>
      <c r="I65" s="173"/>
      <c r="J65" s="173"/>
      <c r="K65" s="59" t="str">
        <f>IF(AND(tab_MD_1[[#This Row],[… darunter berück-sichtigungsfähig (einschl. Miet-, 
Leasing-, Lizenz-ausgaben innerhalb Zweckbindungsfrist)]]&gt;0,tab_MD_1[[#This Row],[Auftragsdatum
(bei Nutzung von Rahmenverträgen:
Tag des Abrufs)]]&gt;DATE(2020,7,22)),"ja","nein")</f>
        <v>nein</v>
      </c>
      <c r="L65" s="59" t="str">
        <f>IF(AND(OR(MD_Gegenstand="Lehrerdienstgeräte mit Zubehör",MD_Gegenstand="Lehrerdienstgeräte ohne Zubehör"),OR(tab_PRUEFUNG[[#This Row],[Maßnahme berück-sichtigungs-fähig]]="ja",tab_PRUEFUNG[[#This Row],[Maßnahme berück-sichtigungs-fähig]]="teilweise")),MD_Anzahl,"")</f>
        <v/>
      </c>
      <c r="M65"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65" s="112"/>
    </row>
    <row r="66" spans="1:14" ht="45" hidden="1" customHeight="1" x14ac:dyDescent="0.25">
      <c r="A66" s="47">
        <f t="shared" si="1"/>
        <v>64</v>
      </c>
      <c r="B66" s="133"/>
      <c r="C66" s="143"/>
      <c r="D66" s="134"/>
      <c r="E66" s="120"/>
      <c r="F66" s="180"/>
      <c r="G66" s="181"/>
      <c r="H66" s="172"/>
      <c r="I66" s="173"/>
      <c r="J66" s="173"/>
      <c r="K66" s="59" t="str">
        <f>IF(AND(tab_MD_1[[#This Row],[… darunter berück-sichtigungsfähig (einschl. Miet-, 
Leasing-, Lizenz-ausgaben innerhalb Zweckbindungsfrist)]]&gt;0,tab_MD_1[[#This Row],[Auftragsdatum
(bei Nutzung von Rahmenverträgen:
Tag des Abrufs)]]&gt;DATE(2020,7,22)),"ja","nein")</f>
        <v>nein</v>
      </c>
      <c r="L66" s="59" t="str">
        <f>IF(AND(OR(MD_Gegenstand="Lehrerdienstgeräte mit Zubehör",MD_Gegenstand="Lehrerdienstgeräte ohne Zubehör"),OR(tab_PRUEFUNG[[#This Row],[Maßnahme berück-sichtigungs-fähig]]="ja",tab_PRUEFUNG[[#This Row],[Maßnahme berück-sichtigungs-fähig]]="teilweise")),MD_Anzahl,"")</f>
        <v/>
      </c>
      <c r="M66"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66" s="112"/>
    </row>
    <row r="67" spans="1:14" ht="45" hidden="1" customHeight="1" x14ac:dyDescent="0.25">
      <c r="A67" s="47">
        <f t="shared" si="1"/>
        <v>65</v>
      </c>
      <c r="B67" s="133"/>
      <c r="C67" s="143"/>
      <c r="D67" s="134"/>
      <c r="E67" s="120"/>
      <c r="F67" s="180"/>
      <c r="G67" s="181"/>
      <c r="H67" s="172"/>
      <c r="I67" s="173"/>
      <c r="J67" s="173"/>
      <c r="K67" s="59" t="str">
        <f>IF(AND(tab_MD_1[[#This Row],[… darunter berück-sichtigungsfähig (einschl. Miet-, 
Leasing-, Lizenz-ausgaben innerhalb Zweckbindungsfrist)]]&gt;0,tab_MD_1[[#This Row],[Auftragsdatum
(bei Nutzung von Rahmenverträgen:
Tag des Abrufs)]]&gt;DATE(2020,7,22)),"ja","nein")</f>
        <v>nein</v>
      </c>
      <c r="L67" s="59" t="str">
        <f>IF(AND(OR(MD_Gegenstand="Lehrerdienstgeräte mit Zubehör",MD_Gegenstand="Lehrerdienstgeräte ohne Zubehör"),OR(tab_PRUEFUNG[[#This Row],[Maßnahme berück-sichtigungs-fähig]]="ja",tab_PRUEFUNG[[#This Row],[Maßnahme berück-sichtigungs-fähig]]="teilweise")),MD_Anzahl,"")</f>
        <v/>
      </c>
      <c r="M67"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67" s="112"/>
    </row>
    <row r="68" spans="1:14" ht="45" hidden="1" customHeight="1" x14ac:dyDescent="0.25">
      <c r="A68" s="47">
        <f t="shared" si="1"/>
        <v>66</v>
      </c>
      <c r="B68" s="133"/>
      <c r="C68" s="143"/>
      <c r="D68" s="134"/>
      <c r="E68" s="120"/>
      <c r="F68" s="180"/>
      <c r="G68" s="181"/>
      <c r="H68" s="172"/>
      <c r="I68" s="173"/>
      <c r="J68" s="173"/>
      <c r="K68" s="59" t="str">
        <f>IF(AND(tab_MD_1[[#This Row],[… darunter berück-sichtigungsfähig (einschl. Miet-, 
Leasing-, Lizenz-ausgaben innerhalb Zweckbindungsfrist)]]&gt;0,tab_MD_1[[#This Row],[Auftragsdatum
(bei Nutzung von Rahmenverträgen:
Tag des Abrufs)]]&gt;DATE(2020,7,22)),"ja","nein")</f>
        <v>nein</v>
      </c>
      <c r="L68" s="59" t="str">
        <f>IF(AND(OR(MD_Gegenstand="Lehrerdienstgeräte mit Zubehör",MD_Gegenstand="Lehrerdienstgeräte ohne Zubehör"),OR(tab_PRUEFUNG[[#This Row],[Maßnahme berück-sichtigungs-fähig]]="ja",tab_PRUEFUNG[[#This Row],[Maßnahme berück-sichtigungs-fähig]]="teilweise")),MD_Anzahl,"")</f>
        <v/>
      </c>
      <c r="M68"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68" s="112"/>
    </row>
    <row r="69" spans="1:14" ht="45" hidden="1" customHeight="1" x14ac:dyDescent="0.25">
      <c r="A69" s="47">
        <f t="shared" si="1"/>
        <v>67</v>
      </c>
      <c r="B69" s="133"/>
      <c r="C69" s="143"/>
      <c r="D69" s="134"/>
      <c r="E69" s="120"/>
      <c r="F69" s="180"/>
      <c r="G69" s="181"/>
      <c r="H69" s="172"/>
      <c r="I69" s="173"/>
      <c r="J69" s="173"/>
      <c r="K69" s="59" t="str">
        <f>IF(AND(tab_MD_1[[#This Row],[… darunter berück-sichtigungsfähig (einschl. Miet-, 
Leasing-, Lizenz-ausgaben innerhalb Zweckbindungsfrist)]]&gt;0,tab_MD_1[[#This Row],[Auftragsdatum
(bei Nutzung von Rahmenverträgen:
Tag des Abrufs)]]&gt;DATE(2020,7,22)),"ja","nein")</f>
        <v>nein</v>
      </c>
      <c r="L69" s="59" t="str">
        <f>IF(AND(OR(MD_Gegenstand="Lehrerdienstgeräte mit Zubehör",MD_Gegenstand="Lehrerdienstgeräte ohne Zubehör"),OR(tab_PRUEFUNG[[#This Row],[Maßnahme berück-sichtigungs-fähig]]="ja",tab_PRUEFUNG[[#This Row],[Maßnahme berück-sichtigungs-fähig]]="teilweise")),MD_Anzahl,"")</f>
        <v/>
      </c>
      <c r="M69"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69" s="112"/>
    </row>
    <row r="70" spans="1:14" ht="45" hidden="1" customHeight="1" x14ac:dyDescent="0.25">
      <c r="A70" s="47">
        <f t="shared" si="1"/>
        <v>68</v>
      </c>
      <c r="B70" s="133"/>
      <c r="C70" s="143"/>
      <c r="D70" s="134"/>
      <c r="E70" s="120"/>
      <c r="F70" s="180"/>
      <c r="G70" s="181"/>
      <c r="H70" s="172"/>
      <c r="I70" s="173"/>
      <c r="J70" s="173"/>
      <c r="K70" s="59" t="str">
        <f>IF(AND(tab_MD_1[[#This Row],[… darunter berück-sichtigungsfähig (einschl. Miet-, 
Leasing-, Lizenz-ausgaben innerhalb Zweckbindungsfrist)]]&gt;0,tab_MD_1[[#This Row],[Auftragsdatum
(bei Nutzung von Rahmenverträgen:
Tag des Abrufs)]]&gt;DATE(2020,7,22)),"ja","nein")</f>
        <v>nein</v>
      </c>
      <c r="L70" s="59" t="str">
        <f>IF(AND(OR(MD_Gegenstand="Lehrerdienstgeräte mit Zubehör",MD_Gegenstand="Lehrerdienstgeräte ohne Zubehör"),OR(tab_PRUEFUNG[[#This Row],[Maßnahme berück-sichtigungs-fähig]]="ja",tab_PRUEFUNG[[#This Row],[Maßnahme berück-sichtigungs-fähig]]="teilweise")),MD_Anzahl,"")</f>
        <v/>
      </c>
      <c r="M70"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70" s="112"/>
    </row>
    <row r="71" spans="1:14" ht="45" hidden="1" customHeight="1" x14ac:dyDescent="0.25">
      <c r="A71" s="47">
        <f t="shared" si="1"/>
        <v>69</v>
      </c>
      <c r="B71" s="133"/>
      <c r="C71" s="143"/>
      <c r="D71" s="134"/>
      <c r="E71" s="120"/>
      <c r="F71" s="180"/>
      <c r="G71" s="181"/>
      <c r="H71" s="172"/>
      <c r="I71" s="173"/>
      <c r="J71" s="173"/>
      <c r="K71" s="59" t="str">
        <f>IF(AND(tab_MD_1[[#This Row],[… darunter berück-sichtigungsfähig (einschl. Miet-, 
Leasing-, Lizenz-ausgaben innerhalb Zweckbindungsfrist)]]&gt;0,tab_MD_1[[#This Row],[Auftragsdatum
(bei Nutzung von Rahmenverträgen:
Tag des Abrufs)]]&gt;DATE(2020,7,22)),"ja","nein")</f>
        <v>nein</v>
      </c>
      <c r="L71" s="59" t="str">
        <f>IF(AND(OR(MD_Gegenstand="Lehrerdienstgeräte mit Zubehör",MD_Gegenstand="Lehrerdienstgeräte ohne Zubehör"),OR(tab_PRUEFUNG[[#This Row],[Maßnahme berück-sichtigungs-fähig]]="ja",tab_PRUEFUNG[[#This Row],[Maßnahme berück-sichtigungs-fähig]]="teilweise")),MD_Anzahl,"")</f>
        <v/>
      </c>
      <c r="M71"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71" s="112"/>
    </row>
    <row r="72" spans="1:14" ht="45" hidden="1" customHeight="1" x14ac:dyDescent="0.25">
      <c r="A72" s="47">
        <f t="shared" si="1"/>
        <v>70</v>
      </c>
      <c r="B72" s="133"/>
      <c r="C72" s="143"/>
      <c r="D72" s="134"/>
      <c r="E72" s="120"/>
      <c r="F72" s="180"/>
      <c r="G72" s="181"/>
      <c r="H72" s="172"/>
      <c r="I72" s="173"/>
      <c r="J72" s="173"/>
      <c r="K72" s="59" t="str">
        <f>IF(AND(tab_MD_1[[#This Row],[… darunter berück-sichtigungsfähig (einschl. Miet-, 
Leasing-, Lizenz-ausgaben innerhalb Zweckbindungsfrist)]]&gt;0,tab_MD_1[[#This Row],[Auftragsdatum
(bei Nutzung von Rahmenverträgen:
Tag des Abrufs)]]&gt;DATE(2020,7,22)),"ja","nein")</f>
        <v>nein</v>
      </c>
      <c r="L72" s="59" t="str">
        <f>IF(AND(OR(MD_Gegenstand="Lehrerdienstgeräte mit Zubehör",MD_Gegenstand="Lehrerdienstgeräte ohne Zubehör"),OR(tab_PRUEFUNG[[#This Row],[Maßnahme berück-sichtigungs-fähig]]="ja",tab_PRUEFUNG[[#This Row],[Maßnahme berück-sichtigungs-fähig]]="teilweise")),MD_Anzahl,"")</f>
        <v/>
      </c>
      <c r="M72"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72" s="112"/>
    </row>
    <row r="73" spans="1:14" ht="45" hidden="1" customHeight="1" x14ac:dyDescent="0.25">
      <c r="A73" s="47">
        <f t="shared" si="1"/>
        <v>71</v>
      </c>
      <c r="B73" s="133"/>
      <c r="C73" s="143"/>
      <c r="D73" s="134"/>
      <c r="E73" s="120"/>
      <c r="F73" s="180"/>
      <c r="G73" s="181"/>
      <c r="H73" s="172"/>
      <c r="I73" s="173"/>
      <c r="J73" s="173"/>
      <c r="K73" s="59" t="str">
        <f>IF(AND(tab_MD_1[[#This Row],[… darunter berück-sichtigungsfähig (einschl. Miet-, 
Leasing-, Lizenz-ausgaben innerhalb Zweckbindungsfrist)]]&gt;0,tab_MD_1[[#This Row],[Auftragsdatum
(bei Nutzung von Rahmenverträgen:
Tag des Abrufs)]]&gt;DATE(2020,7,22)),"ja","nein")</f>
        <v>nein</v>
      </c>
      <c r="L73" s="59" t="str">
        <f>IF(AND(OR(MD_Gegenstand="Lehrerdienstgeräte mit Zubehör",MD_Gegenstand="Lehrerdienstgeräte ohne Zubehör"),OR(tab_PRUEFUNG[[#This Row],[Maßnahme berück-sichtigungs-fähig]]="ja",tab_PRUEFUNG[[#This Row],[Maßnahme berück-sichtigungs-fähig]]="teilweise")),MD_Anzahl,"")</f>
        <v/>
      </c>
      <c r="M73"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73" s="112"/>
    </row>
    <row r="74" spans="1:14" ht="45" hidden="1" customHeight="1" x14ac:dyDescent="0.25">
      <c r="A74" s="47">
        <f t="shared" si="1"/>
        <v>72</v>
      </c>
      <c r="B74" s="133"/>
      <c r="C74" s="143"/>
      <c r="D74" s="134"/>
      <c r="E74" s="120"/>
      <c r="F74" s="180"/>
      <c r="G74" s="181"/>
      <c r="H74" s="172"/>
      <c r="I74" s="173"/>
      <c r="J74" s="173"/>
      <c r="K74" s="59" t="str">
        <f>IF(AND(tab_MD_1[[#This Row],[… darunter berück-sichtigungsfähig (einschl. Miet-, 
Leasing-, Lizenz-ausgaben innerhalb Zweckbindungsfrist)]]&gt;0,tab_MD_1[[#This Row],[Auftragsdatum
(bei Nutzung von Rahmenverträgen:
Tag des Abrufs)]]&gt;DATE(2020,7,22)),"ja","nein")</f>
        <v>nein</v>
      </c>
      <c r="L74" s="59" t="str">
        <f>IF(AND(OR(MD_Gegenstand="Lehrerdienstgeräte mit Zubehör",MD_Gegenstand="Lehrerdienstgeräte ohne Zubehör"),OR(tab_PRUEFUNG[[#This Row],[Maßnahme berück-sichtigungs-fähig]]="ja",tab_PRUEFUNG[[#This Row],[Maßnahme berück-sichtigungs-fähig]]="teilweise")),MD_Anzahl,"")</f>
        <v/>
      </c>
      <c r="M74"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74" s="112"/>
    </row>
    <row r="75" spans="1:14" ht="45" hidden="1" customHeight="1" x14ac:dyDescent="0.25">
      <c r="A75" s="47">
        <f t="shared" si="1"/>
        <v>73</v>
      </c>
      <c r="B75" s="133"/>
      <c r="C75" s="143"/>
      <c r="D75" s="134"/>
      <c r="E75" s="120"/>
      <c r="F75" s="180"/>
      <c r="G75" s="181"/>
      <c r="H75" s="172"/>
      <c r="I75" s="173"/>
      <c r="J75" s="173"/>
      <c r="K75" s="59" t="str">
        <f>IF(AND(tab_MD_1[[#This Row],[… darunter berück-sichtigungsfähig (einschl. Miet-, 
Leasing-, Lizenz-ausgaben innerhalb Zweckbindungsfrist)]]&gt;0,tab_MD_1[[#This Row],[Auftragsdatum
(bei Nutzung von Rahmenverträgen:
Tag des Abrufs)]]&gt;DATE(2020,7,22)),"ja","nein")</f>
        <v>nein</v>
      </c>
      <c r="L75" s="59" t="str">
        <f>IF(AND(OR(MD_Gegenstand="Lehrerdienstgeräte mit Zubehör",MD_Gegenstand="Lehrerdienstgeräte ohne Zubehör"),OR(tab_PRUEFUNG[[#This Row],[Maßnahme berück-sichtigungs-fähig]]="ja",tab_PRUEFUNG[[#This Row],[Maßnahme berück-sichtigungs-fähig]]="teilweise")),MD_Anzahl,"")</f>
        <v/>
      </c>
      <c r="M75"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75" s="112"/>
    </row>
    <row r="76" spans="1:14" ht="45" hidden="1" customHeight="1" x14ac:dyDescent="0.25">
      <c r="A76" s="47">
        <f t="shared" si="1"/>
        <v>74</v>
      </c>
      <c r="B76" s="133"/>
      <c r="C76" s="143"/>
      <c r="D76" s="134"/>
      <c r="E76" s="120"/>
      <c r="F76" s="180"/>
      <c r="G76" s="181"/>
      <c r="H76" s="172"/>
      <c r="I76" s="173"/>
      <c r="J76" s="173"/>
      <c r="K76" s="59" t="str">
        <f>IF(AND(tab_MD_1[[#This Row],[… darunter berück-sichtigungsfähig (einschl. Miet-, 
Leasing-, Lizenz-ausgaben innerhalb Zweckbindungsfrist)]]&gt;0,tab_MD_1[[#This Row],[Auftragsdatum
(bei Nutzung von Rahmenverträgen:
Tag des Abrufs)]]&gt;DATE(2020,7,22)),"ja","nein")</f>
        <v>nein</v>
      </c>
      <c r="L76" s="59" t="str">
        <f>IF(AND(OR(MD_Gegenstand="Lehrerdienstgeräte mit Zubehör",MD_Gegenstand="Lehrerdienstgeräte ohne Zubehör"),OR(tab_PRUEFUNG[[#This Row],[Maßnahme berück-sichtigungs-fähig]]="ja",tab_PRUEFUNG[[#This Row],[Maßnahme berück-sichtigungs-fähig]]="teilweise")),MD_Anzahl,"")</f>
        <v/>
      </c>
      <c r="M76"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76" s="112"/>
    </row>
    <row r="77" spans="1:14" ht="45" hidden="1" customHeight="1" x14ac:dyDescent="0.25">
      <c r="A77" s="47">
        <f t="shared" si="1"/>
        <v>75</v>
      </c>
      <c r="B77" s="133"/>
      <c r="C77" s="143"/>
      <c r="D77" s="134"/>
      <c r="E77" s="120"/>
      <c r="F77" s="180"/>
      <c r="G77" s="181"/>
      <c r="H77" s="172"/>
      <c r="I77" s="173"/>
      <c r="J77" s="173"/>
      <c r="K77" s="59" t="str">
        <f>IF(AND(tab_MD_1[[#This Row],[… darunter berück-sichtigungsfähig (einschl. Miet-, 
Leasing-, Lizenz-ausgaben innerhalb Zweckbindungsfrist)]]&gt;0,tab_MD_1[[#This Row],[Auftragsdatum
(bei Nutzung von Rahmenverträgen:
Tag des Abrufs)]]&gt;DATE(2020,7,22)),"ja","nein")</f>
        <v>nein</v>
      </c>
      <c r="L77" s="59" t="str">
        <f>IF(AND(OR(MD_Gegenstand="Lehrerdienstgeräte mit Zubehör",MD_Gegenstand="Lehrerdienstgeräte ohne Zubehör"),OR(tab_PRUEFUNG[[#This Row],[Maßnahme berück-sichtigungs-fähig]]="ja",tab_PRUEFUNG[[#This Row],[Maßnahme berück-sichtigungs-fähig]]="teilweise")),MD_Anzahl,"")</f>
        <v/>
      </c>
      <c r="M77"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77" s="112"/>
    </row>
    <row r="78" spans="1:14" ht="45" hidden="1" customHeight="1" x14ac:dyDescent="0.25">
      <c r="A78" s="47">
        <f t="shared" si="1"/>
        <v>76</v>
      </c>
      <c r="B78" s="133"/>
      <c r="C78" s="143"/>
      <c r="D78" s="134"/>
      <c r="E78" s="120"/>
      <c r="F78" s="180"/>
      <c r="G78" s="181"/>
      <c r="H78" s="172"/>
      <c r="I78" s="173"/>
      <c r="J78" s="173"/>
      <c r="K78" s="59" t="str">
        <f>IF(AND(tab_MD_1[[#This Row],[… darunter berück-sichtigungsfähig (einschl. Miet-, 
Leasing-, Lizenz-ausgaben innerhalb Zweckbindungsfrist)]]&gt;0,tab_MD_1[[#This Row],[Auftragsdatum
(bei Nutzung von Rahmenverträgen:
Tag des Abrufs)]]&gt;DATE(2020,7,22)),"ja","nein")</f>
        <v>nein</v>
      </c>
      <c r="L78" s="59" t="str">
        <f>IF(AND(OR(MD_Gegenstand="Lehrerdienstgeräte mit Zubehör",MD_Gegenstand="Lehrerdienstgeräte ohne Zubehör"),OR(tab_PRUEFUNG[[#This Row],[Maßnahme berück-sichtigungs-fähig]]="ja",tab_PRUEFUNG[[#This Row],[Maßnahme berück-sichtigungs-fähig]]="teilweise")),MD_Anzahl,"")</f>
        <v/>
      </c>
      <c r="M78"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78" s="112"/>
    </row>
    <row r="79" spans="1:14" ht="45" hidden="1" customHeight="1" x14ac:dyDescent="0.25">
      <c r="A79" s="47">
        <f t="shared" si="1"/>
        <v>77</v>
      </c>
      <c r="B79" s="133"/>
      <c r="C79" s="143"/>
      <c r="D79" s="134"/>
      <c r="E79" s="120"/>
      <c r="F79" s="180"/>
      <c r="G79" s="181"/>
      <c r="H79" s="172"/>
      <c r="I79" s="173"/>
      <c r="J79" s="173"/>
      <c r="K79" s="59" t="str">
        <f>IF(AND(tab_MD_1[[#This Row],[… darunter berück-sichtigungsfähig (einschl. Miet-, 
Leasing-, Lizenz-ausgaben innerhalb Zweckbindungsfrist)]]&gt;0,tab_MD_1[[#This Row],[Auftragsdatum
(bei Nutzung von Rahmenverträgen:
Tag des Abrufs)]]&gt;DATE(2020,7,22)),"ja","nein")</f>
        <v>nein</v>
      </c>
      <c r="L79" s="59" t="str">
        <f>IF(AND(OR(MD_Gegenstand="Lehrerdienstgeräte mit Zubehör",MD_Gegenstand="Lehrerdienstgeräte ohne Zubehör"),OR(tab_PRUEFUNG[[#This Row],[Maßnahme berück-sichtigungs-fähig]]="ja",tab_PRUEFUNG[[#This Row],[Maßnahme berück-sichtigungs-fähig]]="teilweise")),MD_Anzahl,"")</f>
        <v/>
      </c>
      <c r="M79"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79" s="112"/>
    </row>
    <row r="80" spans="1:14" ht="45" hidden="1" customHeight="1" x14ac:dyDescent="0.25">
      <c r="A80" s="47">
        <f t="shared" si="1"/>
        <v>78</v>
      </c>
      <c r="B80" s="133"/>
      <c r="C80" s="143"/>
      <c r="D80" s="134"/>
      <c r="E80" s="120"/>
      <c r="F80" s="180"/>
      <c r="G80" s="181"/>
      <c r="H80" s="172"/>
      <c r="I80" s="173"/>
      <c r="J80" s="173"/>
      <c r="K80" s="59" t="str">
        <f>IF(AND(tab_MD_1[[#This Row],[… darunter berück-sichtigungsfähig (einschl. Miet-, 
Leasing-, Lizenz-ausgaben innerhalb Zweckbindungsfrist)]]&gt;0,tab_MD_1[[#This Row],[Auftragsdatum
(bei Nutzung von Rahmenverträgen:
Tag des Abrufs)]]&gt;DATE(2020,7,22)),"ja","nein")</f>
        <v>nein</v>
      </c>
      <c r="L80" s="59" t="str">
        <f>IF(AND(OR(MD_Gegenstand="Lehrerdienstgeräte mit Zubehör",MD_Gegenstand="Lehrerdienstgeräte ohne Zubehör"),OR(tab_PRUEFUNG[[#This Row],[Maßnahme berück-sichtigungs-fähig]]="ja",tab_PRUEFUNG[[#This Row],[Maßnahme berück-sichtigungs-fähig]]="teilweise")),MD_Anzahl,"")</f>
        <v/>
      </c>
      <c r="M80"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80" s="112"/>
    </row>
    <row r="81" spans="1:14" ht="45" hidden="1" customHeight="1" x14ac:dyDescent="0.25">
      <c r="A81" s="47">
        <f t="shared" si="1"/>
        <v>79</v>
      </c>
      <c r="B81" s="133"/>
      <c r="C81" s="143"/>
      <c r="D81" s="134"/>
      <c r="E81" s="120"/>
      <c r="F81" s="180"/>
      <c r="G81" s="181"/>
      <c r="H81" s="172"/>
      <c r="I81" s="173"/>
      <c r="J81" s="173"/>
      <c r="K81" s="59" t="str">
        <f>IF(AND(tab_MD_1[[#This Row],[… darunter berück-sichtigungsfähig (einschl. Miet-, 
Leasing-, Lizenz-ausgaben innerhalb Zweckbindungsfrist)]]&gt;0,tab_MD_1[[#This Row],[Auftragsdatum
(bei Nutzung von Rahmenverträgen:
Tag des Abrufs)]]&gt;DATE(2020,7,22)),"ja","nein")</f>
        <v>nein</v>
      </c>
      <c r="L81" s="59" t="str">
        <f>IF(AND(OR(MD_Gegenstand="Lehrerdienstgeräte mit Zubehör",MD_Gegenstand="Lehrerdienstgeräte ohne Zubehör"),OR(tab_PRUEFUNG[[#This Row],[Maßnahme berück-sichtigungs-fähig]]="ja",tab_PRUEFUNG[[#This Row],[Maßnahme berück-sichtigungs-fähig]]="teilweise")),MD_Anzahl,"")</f>
        <v/>
      </c>
      <c r="M81"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81" s="112"/>
    </row>
    <row r="82" spans="1:14" ht="45" hidden="1" customHeight="1" x14ac:dyDescent="0.25">
      <c r="A82" s="47">
        <f t="shared" si="1"/>
        <v>80</v>
      </c>
      <c r="B82" s="133"/>
      <c r="C82" s="143"/>
      <c r="D82" s="134"/>
      <c r="E82" s="120"/>
      <c r="F82" s="180"/>
      <c r="G82" s="181"/>
      <c r="H82" s="172"/>
      <c r="I82" s="173"/>
      <c r="J82" s="173"/>
      <c r="K82" s="59" t="str">
        <f>IF(AND(tab_MD_1[[#This Row],[… darunter berück-sichtigungsfähig (einschl. Miet-, 
Leasing-, Lizenz-ausgaben innerhalb Zweckbindungsfrist)]]&gt;0,tab_MD_1[[#This Row],[Auftragsdatum
(bei Nutzung von Rahmenverträgen:
Tag des Abrufs)]]&gt;DATE(2020,7,22)),"ja","nein")</f>
        <v>nein</v>
      </c>
      <c r="L82" s="59" t="str">
        <f>IF(AND(OR(MD_Gegenstand="Lehrerdienstgeräte mit Zubehör",MD_Gegenstand="Lehrerdienstgeräte ohne Zubehör"),OR(tab_PRUEFUNG[[#This Row],[Maßnahme berück-sichtigungs-fähig]]="ja",tab_PRUEFUNG[[#This Row],[Maßnahme berück-sichtigungs-fähig]]="teilweise")),MD_Anzahl,"")</f>
        <v/>
      </c>
      <c r="M82"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82" s="112"/>
    </row>
    <row r="83" spans="1:14" ht="45" hidden="1" customHeight="1" x14ac:dyDescent="0.25">
      <c r="A83" s="47">
        <f t="shared" si="1"/>
        <v>81</v>
      </c>
      <c r="B83" s="133"/>
      <c r="C83" s="143"/>
      <c r="D83" s="134"/>
      <c r="E83" s="120"/>
      <c r="F83" s="180"/>
      <c r="G83" s="181"/>
      <c r="H83" s="172"/>
      <c r="I83" s="173"/>
      <c r="J83" s="173"/>
      <c r="K83" s="59" t="str">
        <f>IF(AND(tab_MD_1[[#This Row],[… darunter berück-sichtigungsfähig (einschl. Miet-, 
Leasing-, Lizenz-ausgaben innerhalb Zweckbindungsfrist)]]&gt;0,tab_MD_1[[#This Row],[Auftragsdatum
(bei Nutzung von Rahmenverträgen:
Tag des Abrufs)]]&gt;DATE(2020,7,22)),"ja","nein")</f>
        <v>nein</v>
      </c>
      <c r="L83" s="59" t="str">
        <f>IF(AND(OR(MD_Gegenstand="Lehrerdienstgeräte mit Zubehör",MD_Gegenstand="Lehrerdienstgeräte ohne Zubehör"),OR(tab_PRUEFUNG[[#This Row],[Maßnahme berück-sichtigungs-fähig]]="ja",tab_PRUEFUNG[[#This Row],[Maßnahme berück-sichtigungs-fähig]]="teilweise")),MD_Anzahl,"")</f>
        <v/>
      </c>
      <c r="M83"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83" s="112"/>
    </row>
    <row r="84" spans="1:14" ht="45" hidden="1" customHeight="1" x14ac:dyDescent="0.25">
      <c r="A84" s="47">
        <f t="shared" si="1"/>
        <v>82</v>
      </c>
      <c r="B84" s="133"/>
      <c r="C84" s="143"/>
      <c r="D84" s="134"/>
      <c r="E84" s="120"/>
      <c r="F84" s="180"/>
      <c r="G84" s="181"/>
      <c r="H84" s="172"/>
      <c r="I84" s="173"/>
      <c r="J84" s="173"/>
      <c r="K84" s="59" t="str">
        <f>IF(AND(tab_MD_1[[#This Row],[… darunter berück-sichtigungsfähig (einschl. Miet-, 
Leasing-, Lizenz-ausgaben innerhalb Zweckbindungsfrist)]]&gt;0,tab_MD_1[[#This Row],[Auftragsdatum
(bei Nutzung von Rahmenverträgen:
Tag des Abrufs)]]&gt;DATE(2020,7,22)),"ja","nein")</f>
        <v>nein</v>
      </c>
      <c r="L84" s="59" t="str">
        <f>IF(AND(OR(MD_Gegenstand="Lehrerdienstgeräte mit Zubehör",MD_Gegenstand="Lehrerdienstgeräte ohne Zubehör"),OR(tab_PRUEFUNG[[#This Row],[Maßnahme berück-sichtigungs-fähig]]="ja",tab_PRUEFUNG[[#This Row],[Maßnahme berück-sichtigungs-fähig]]="teilweise")),MD_Anzahl,"")</f>
        <v/>
      </c>
      <c r="M84"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84" s="112"/>
    </row>
    <row r="85" spans="1:14" ht="45" hidden="1" customHeight="1" x14ac:dyDescent="0.25">
      <c r="A85" s="47">
        <f t="shared" si="1"/>
        <v>83</v>
      </c>
      <c r="B85" s="133"/>
      <c r="C85" s="143"/>
      <c r="D85" s="134"/>
      <c r="E85" s="120"/>
      <c r="F85" s="180"/>
      <c r="G85" s="181"/>
      <c r="H85" s="172"/>
      <c r="I85" s="173"/>
      <c r="J85" s="173"/>
      <c r="K85" s="59" t="str">
        <f>IF(AND(tab_MD_1[[#This Row],[… darunter berück-sichtigungsfähig (einschl. Miet-, 
Leasing-, Lizenz-ausgaben innerhalb Zweckbindungsfrist)]]&gt;0,tab_MD_1[[#This Row],[Auftragsdatum
(bei Nutzung von Rahmenverträgen:
Tag des Abrufs)]]&gt;DATE(2020,7,22)),"ja","nein")</f>
        <v>nein</v>
      </c>
      <c r="L85" s="59" t="str">
        <f>IF(AND(OR(MD_Gegenstand="Lehrerdienstgeräte mit Zubehör",MD_Gegenstand="Lehrerdienstgeräte ohne Zubehör"),OR(tab_PRUEFUNG[[#This Row],[Maßnahme berück-sichtigungs-fähig]]="ja",tab_PRUEFUNG[[#This Row],[Maßnahme berück-sichtigungs-fähig]]="teilweise")),MD_Anzahl,"")</f>
        <v/>
      </c>
      <c r="M85"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85" s="112"/>
    </row>
    <row r="86" spans="1:14" ht="45" hidden="1" customHeight="1" x14ac:dyDescent="0.25">
      <c r="A86" s="47">
        <f t="shared" si="1"/>
        <v>84</v>
      </c>
      <c r="B86" s="133"/>
      <c r="C86" s="143"/>
      <c r="D86" s="134"/>
      <c r="E86" s="120"/>
      <c r="F86" s="180"/>
      <c r="G86" s="181"/>
      <c r="H86" s="172"/>
      <c r="I86" s="173"/>
      <c r="J86" s="173"/>
      <c r="K86" s="59" t="str">
        <f>IF(AND(tab_MD_1[[#This Row],[… darunter berück-sichtigungsfähig (einschl. Miet-, 
Leasing-, Lizenz-ausgaben innerhalb Zweckbindungsfrist)]]&gt;0,tab_MD_1[[#This Row],[Auftragsdatum
(bei Nutzung von Rahmenverträgen:
Tag des Abrufs)]]&gt;DATE(2020,7,22)),"ja","nein")</f>
        <v>nein</v>
      </c>
      <c r="L86" s="59" t="str">
        <f>IF(AND(OR(MD_Gegenstand="Lehrerdienstgeräte mit Zubehör",MD_Gegenstand="Lehrerdienstgeräte ohne Zubehör"),OR(tab_PRUEFUNG[[#This Row],[Maßnahme berück-sichtigungs-fähig]]="ja",tab_PRUEFUNG[[#This Row],[Maßnahme berück-sichtigungs-fähig]]="teilweise")),MD_Anzahl,"")</f>
        <v/>
      </c>
      <c r="M86"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86" s="112"/>
    </row>
    <row r="87" spans="1:14" ht="45" hidden="1" customHeight="1" x14ac:dyDescent="0.25">
      <c r="A87" s="47">
        <f t="shared" ref="A87:A150" si="2">ROW()-2</f>
        <v>85</v>
      </c>
      <c r="B87" s="133"/>
      <c r="C87" s="143"/>
      <c r="D87" s="134"/>
      <c r="E87" s="120"/>
      <c r="F87" s="180"/>
      <c r="G87" s="181"/>
      <c r="H87" s="172"/>
      <c r="I87" s="173"/>
      <c r="J87" s="173"/>
      <c r="K87" s="59" t="str">
        <f>IF(AND(tab_MD_1[[#This Row],[… darunter berück-sichtigungsfähig (einschl. Miet-, 
Leasing-, Lizenz-ausgaben innerhalb Zweckbindungsfrist)]]&gt;0,tab_MD_1[[#This Row],[Auftragsdatum
(bei Nutzung von Rahmenverträgen:
Tag des Abrufs)]]&gt;DATE(2020,7,22)),"ja","nein")</f>
        <v>nein</v>
      </c>
      <c r="L87" s="59" t="str">
        <f>IF(AND(OR(MD_Gegenstand="Lehrerdienstgeräte mit Zubehör",MD_Gegenstand="Lehrerdienstgeräte ohne Zubehör"),OR(tab_PRUEFUNG[[#This Row],[Maßnahme berück-sichtigungs-fähig]]="ja",tab_PRUEFUNG[[#This Row],[Maßnahme berück-sichtigungs-fähig]]="teilweise")),MD_Anzahl,"")</f>
        <v/>
      </c>
      <c r="M87"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87" s="112"/>
    </row>
    <row r="88" spans="1:14" ht="45" hidden="1" customHeight="1" x14ac:dyDescent="0.25">
      <c r="A88" s="47">
        <f t="shared" si="2"/>
        <v>86</v>
      </c>
      <c r="B88" s="133"/>
      <c r="C88" s="143"/>
      <c r="D88" s="134"/>
      <c r="E88" s="120"/>
      <c r="F88" s="180"/>
      <c r="G88" s="181"/>
      <c r="H88" s="172"/>
      <c r="I88" s="173"/>
      <c r="J88" s="173"/>
      <c r="K88" s="59" t="str">
        <f>IF(AND(tab_MD_1[[#This Row],[… darunter berück-sichtigungsfähig (einschl. Miet-, 
Leasing-, Lizenz-ausgaben innerhalb Zweckbindungsfrist)]]&gt;0,tab_MD_1[[#This Row],[Auftragsdatum
(bei Nutzung von Rahmenverträgen:
Tag des Abrufs)]]&gt;DATE(2020,7,22)),"ja","nein")</f>
        <v>nein</v>
      </c>
      <c r="L88" s="59" t="str">
        <f>IF(AND(OR(MD_Gegenstand="Lehrerdienstgeräte mit Zubehör",MD_Gegenstand="Lehrerdienstgeräte ohne Zubehör"),OR(tab_PRUEFUNG[[#This Row],[Maßnahme berück-sichtigungs-fähig]]="ja",tab_PRUEFUNG[[#This Row],[Maßnahme berück-sichtigungs-fähig]]="teilweise")),MD_Anzahl,"")</f>
        <v/>
      </c>
      <c r="M88"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88" s="112"/>
    </row>
    <row r="89" spans="1:14" ht="45" hidden="1" customHeight="1" x14ac:dyDescent="0.25">
      <c r="A89" s="47">
        <f t="shared" si="2"/>
        <v>87</v>
      </c>
      <c r="B89" s="133"/>
      <c r="C89" s="143"/>
      <c r="D89" s="134"/>
      <c r="E89" s="120"/>
      <c r="F89" s="180"/>
      <c r="G89" s="181"/>
      <c r="H89" s="172"/>
      <c r="I89" s="173"/>
      <c r="J89" s="173"/>
      <c r="K89" s="59" t="str">
        <f>IF(AND(tab_MD_1[[#This Row],[… darunter berück-sichtigungsfähig (einschl. Miet-, 
Leasing-, Lizenz-ausgaben innerhalb Zweckbindungsfrist)]]&gt;0,tab_MD_1[[#This Row],[Auftragsdatum
(bei Nutzung von Rahmenverträgen:
Tag des Abrufs)]]&gt;DATE(2020,7,22)),"ja","nein")</f>
        <v>nein</v>
      </c>
      <c r="L89" s="59" t="str">
        <f>IF(AND(OR(MD_Gegenstand="Lehrerdienstgeräte mit Zubehör",MD_Gegenstand="Lehrerdienstgeräte ohne Zubehör"),OR(tab_PRUEFUNG[[#This Row],[Maßnahme berück-sichtigungs-fähig]]="ja",tab_PRUEFUNG[[#This Row],[Maßnahme berück-sichtigungs-fähig]]="teilweise")),MD_Anzahl,"")</f>
        <v/>
      </c>
      <c r="M89"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89" s="112"/>
    </row>
    <row r="90" spans="1:14" ht="45" hidden="1" customHeight="1" x14ac:dyDescent="0.25">
      <c r="A90" s="47">
        <f t="shared" si="2"/>
        <v>88</v>
      </c>
      <c r="B90" s="133"/>
      <c r="C90" s="143"/>
      <c r="D90" s="134"/>
      <c r="E90" s="120"/>
      <c r="F90" s="180"/>
      <c r="G90" s="181"/>
      <c r="H90" s="172"/>
      <c r="I90" s="173"/>
      <c r="J90" s="173"/>
      <c r="K90" s="59" t="str">
        <f>IF(AND(tab_MD_1[[#This Row],[… darunter berück-sichtigungsfähig (einschl. Miet-, 
Leasing-, Lizenz-ausgaben innerhalb Zweckbindungsfrist)]]&gt;0,tab_MD_1[[#This Row],[Auftragsdatum
(bei Nutzung von Rahmenverträgen:
Tag des Abrufs)]]&gt;DATE(2020,7,22)),"ja","nein")</f>
        <v>nein</v>
      </c>
      <c r="L90" s="59" t="str">
        <f>IF(AND(OR(MD_Gegenstand="Lehrerdienstgeräte mit Zubehör",MD_Gegenstand="Lehrerdienstgeräte ohne Zubehör"),OR(tab_PRUEFUNG[[#This Row],[Maßnahme berück-sichtigungs-fähig]]="ja",tab_PRUEFUNG[[#This Row],[Maßnahme berück-sichtigungs-fähig]]="teilweise")),MD_Anzahl,"")</f>
        <v/>
      </c>
      <c r="M90"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90" s="112"/>
    </row>
    <row r="91" spans="1:14" ht="45" hidden="1" customHeight="1" x14ac:dyDescent="0.25">
      <c r="A91" s="47">
        <f t="shared" si="2"/>
        <v>89</v>
      </c>
      <c r="B91" s="133"/>
      <c r="C91" s="143"/>
      <c r="D91" s="134"/>
      <c r="E91" s="120"/>
      <c r="F91" s="180"/>
      <c r="G91" s="181"/>
      <c r="H91" s="172"/>
      <c r="I91" s="173"/>
      <c r="J91" s="173"/>
      <c r="K91" s="59" t="str">
        <f>IF(AND(tab_MD_1[[#This Row],[… darunter berück-sichtigungsfähig (einschl. Miet-, 
Leasing-, Lizenz-ausgaben innerhalb Zweckbindungsfrist)]]&gt;0,tab_MD_1[[#This Row],[Auftragsdatum
(bei Nutzung von Rahmenverträgen:
Tag des Abrufs)]]&gt;DATE(2020,7,22)),"ja","nein")</f>
        <v>nein</v>
      </c>
      <c r="L91" s="59" t="str">
        <f>IF(AND(OR(MD_Gegenstand="Lehrerdienstgeräte mit Zubehör",MD_Gegenstand="Lehrerdienstgeräte ohne Zubehör"),OR(tab_PRUEFUNG[[#This Row],[Maßnahme berück-sichtigungs-fähig]]="ja",tab_PRUEFUNG[[#This Row],[Maßnahme berück-sichtigungs-fähig]]="teilweise")),MD_Anzahl,"")</f>
        <v/>
      </c>
      <c r="M91"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91" s="112"/>
    </row>
    <row r="92" spans="1:14" ht="45" hidden="1" customHeight="1" x14ac:dyDescent="0.25">
      <c r="A92" s="47">
        <f t="shared" si="2"/>
        <v>90</v>
      </c>
      <c r="B92" s="133"/>
      <c r="C92" s="143"/>
      <c r="D92" s="134"/>
      <c r="E92" s="120"/>
      <c r="F92" s="180"/>
      <c r="G92" s="181"/>
      <c r="H92" s="172"/>
      <c r="I92" s="173"/>
      <c r="J92" s="173"/>
      <c r="K92" s="59" t="str">
        <f>IF(AND(tab_MD_1[[#This Row],[… darunter berück-sichtigungsfähig (einschl. Miet-, 
Leasing-, Lizenz-ausgaben innerhalb Zweckbindungsfrist)]]&gt;0,tab_MD_1[[#This Row],[Auftragsdatum
(bei Nutzung von Rahmenverträgen:
Tag des Abrufs)]]&gt;DATE(2020,7,22)),"ja","nein")</f>
        <v>nein</v>
      </c>
      <c r="L92" s="59" t="str">
        <f>IF(AND(OR(MD_Gegenstand="Lehrerdienstgeräte mit Zubehör",MD_Gegenstand="Lehrerdienstgeräte ohne Zubehör"),OR(tab_PRUEFUNG[[#This Row],[Maßnahme berück-sichtigungs-fähig]]="ja",tab_PRUEFUNG[[#This Row],[Maßnahme berück-sichtigungs-fähig]]="teilweise")),MD_Anzahl,"")</f>
        <v/>
      </c>
      <c r="M92"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92" s="112"/>
    </row>
    <row r="93" spans="1:14" ht="45" hidden="1" customHeight="1" x14ac:dyDescent="0.25">
      <c r="A93" s="47">
        <f t="shared" si="2"/>
        <v>91</v>
      </c>
      <c r="B93" s="133"/>
      <c r="C93" s="143"/>
      <c r="D93" s="134"/>
      <c r="E93" s="120"/>
      <c r="F93" s="180"/>
      <c r="G93" s="181"/>
      <c r="H93" s="172"/>
      <c r="I93" s="173"/>
      <c r="J93" s="173"/>
      <c r="K93" s="59" t="str">
        <f>IF(AND(tab_MD_1[[#This Row],[… darunter berück-sichtigungsfähig (einschl. Miet-, 
Leasing-, Lizenz-ausgaben innerhalb Zweckbindungsfrist)]]&gt;0,tab_MD_1[[#This Row],[Auftragsdatum
(bei Nutzung von Rahmenverträgen:
Tag des Abrufs)]]&gt;DATE(2020,7,22)),"ja","nein")</f>
        <v>nein</v>
      </c>
      <c r="L93" s="59" t="str">
        <f>IF(AND(OR(MD_Gegenstand="Lehrerdienstgeräte mit Zubehör",MD_Gegenstand="Lehrerdienstgeräte ohne Zubehör"),OR(tab_PRUEFUNG[[#This Row],[Maßnahme berück-sichtigungs-fähig]]="ja",tab_PRUEFUNG[[#This Row],[Maßnahme berück-sichtigungs-fähig]]="teilweise")),MD_Anzahl,"")</f>
        <v/>
      </c>
      <c r="M93"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93" s="112"/>
    </row>
    <row r="94" spans="1:14" ht="45" hidden="1" customHeight="1" x14ac:dyDescent="0.25">
      <c r="A94" s="47">
        <f t="shared" si="2"/>
        <v>92</v>
      </c>
      <c r="B94" s="133"/>
      <c r="C94" s="143"/>
      <c r="D94" s="134"/>
      <c r="E94" s="120"/>
      <c r="F94" s="180"/>
      <c r="G94" s="181"/>
      <c r="H94" s="172"/>
      <c r="I94" s="173"/>
      <c r="J94" s="173"/>
      <c r="K94" s="59" t="str">
        <f>IF(AND(tab_MD_1[[#This Row],[… darunter berück-sichtigungsfähig (einschl. Miet-, 
Leasing-, Lizenz-ausgaben innerhalb Zweckbindungsfrist)]]&gt;0,tab_MD_1[[#This Row],[Auftragsdatum
(bei Nutzung von Rahmenverträgen:
Tag des Abrufs)]]&gt;DATE(2020,7,22)),"ja","nein")</f>
        <v>nein</v>
      </c>
      <c r="L94" s="59" t="str">
        <f>IF(AND(OR(MD_Gegenstand="Lehrerdienstgeräte mit Zubehör",MD_Gegenstand="Lehrerdienstgeräte ohne Zubehör"),OR(tab_PRUEFUNG[[#This Row],[Maßnahme berück-sichtigungs-fähig]]="ja",tab_PRUEFUNG[[#This Row],[Maßnahme berück-sichtigungs-fähig]]="teilweise")),MD_Anzahl,"")</f>
        <v/>
      </c>
      <c r="M94"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94" s="112"/>
    </row>
    <row r="95" spans="1:14" ht="45" hidden="1" customHeight="1" x14ac:dyDescent="0.25">
      <c r="A95" s="47">
        <f t="shared" si="2"/>
        <v>93</v>
      </c>
      <c r="B95" s="133"/>
      <c r="C95" s="143"/>
      <c r="D95" s="134"/>
      <c r="E95" s="120"/>
      <c r="F95" s="180"/>
      <c r="G95" s="181"/>
      <c r="H95" s="172"/>
      <c r="I95" s="173"/>
      <c r="J95" s="173"/>
      <c r="K95" s="59" t="str">
        <f>IF(AND(tab_MD_1[[#This Row],[… darunter berück-sichtigungsfähig (einschl. Miet-, 
Leasing-, Lizenz-ausgaben innerhalb Zweckbindungsfrist)]]&gt;0,tab_MD_1[[#This Row],[Auftragsdatum
(bei Nutzung von Rahmenverträgen:
Tag des Abrufs)]]&gt;DATE(2020,7,22)),"ja","nein")</f>
        <v>nein</v>
      </c>
      <c r="L95" s="59" t="str">
        <f>IF(AND(OR(MD_Gegenstand="Lehrerdienstgeräte mit Zubehör",MD_Gegenstand="Lehrerdienstgeräte ohne Zubehör"),OR(tab_PRUEFUNG[[#This Row],[Maßnahme berück-sichtigungs-fähig]]="ja",tab_PRUEFUNG[[#This Row],[Maßnahme berück-sichtigungs-fähig]]="teilweise")),MD_Anzahl,"")</f>
        <v/>
      </c>
      <c r="M95"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95" s="112"/>
    </row>
    <row r="96" spans="1:14" ht="45" hidden="1" customHeight="1" x14ac:dyDescent="0.25">
      <c r="A96" s="47">
        <f t="shared" si="2"/>
        <v>94</v>
      </c>
      <c r="B96" s="133"/>
      <c r="C96" s="143"/>
      <c r="D96" s="134"/>
      <c r="E96" s="120"/>
      <c r="F96" s="180"/>
      <c r="G96" s="181"/>
      <c r="H96" s="172"/>
      <c r="I96" s="173"/>
      <c r="J96" s="173"/>
      <c r="K96" s="59" t="str">
        <f>IF(AND(tab_MD_1[[#This Row],[… darunter berück-sichtigungsfähig (einschl. Miet-, 
Leasing-, Lizenz-ausgaben innerhalb Zweckbindungsfrist)]]&gt;0,tab_MD_1[[#This Row],[Auftragsdatum
(bei Nutzung von Rahmenverträgen:
Tag des Abrufs)]]&gt;DATE(2020,7,22)),"ja","nein")</f>
        <v>nein</v>
      </c>
      <c r="L96" s="59" t="str">
        <f>IF(AND(OR(MD_Gegenstand="Lehrerdienstgeräte mit Zubehör",MD_Gegenstand="Lehrerdienstgeräte ohne Zubehör"),OR(tab_PRUEFUNG[[#This Row],[Maßnahme berück-sichtigungs-fähig]]="ja",tab_PRUEFUNG[[#This Row],[Maßnahme berück-sichtigungs-fähig]]="teilweise")),MD_Anzahl,"")</f>
        <v/>
      </c>
      <c r="M96"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96" s="112"/>
    </row>
    <row r="97" spans="1:14" ht="45" hidden="1" customHeight="1" x14ac:dyDescent="0.25">
      <c r="A97" s="47">
        <f t="shared" si="2"/>
        <v>95</v>
      </c>
      <c r="B97" s="133"/>
      <c r="C97" s="143"/>
      <c r="D97" s="134"/>
      <c r="E97" s="120"/>
      <c r="F97" s="180"/>
      <c r="G97" s="181"/>
      <c r="H97" s="172"/>
      <c r="I97" s="173"/>
      <c r="J97" s="173"/>
      <c r="K97" s="59" t="str">
        <f>IF(AND(tab_MD_1[[#This Row],[… darunter berück-sichtigungsfähig (einschl. Miet-, 
Leasing-, Lizenz-ausgaben innerhalb Zweckbindungsfrist)]]&gt;0,tab_MD_1[[#This Row],[Auftragsdatum
(bei Nutzung von Rahmenverträgen:
Tag des Abrufs)]]&gt;DATE(2020,7,22)),"ja","nein")</f>
        <v>nein</v>
      </c>
      <c r="L97" s="59" t="str">
        <f>IF(AND(OR(MD_Gegenstand="Lehrerdienstgeräte mit Zubehör",MD_Gegenstand="Lehrerdienstgeräte ohne Zubehör"),OR(tab_PRUEFUNG[[#This Row],[Maßnahme berück-sichtigungs-fähig]]="ja",tab_PRUEFUNG[[#This Row],[Maßnahme berück-sichtigungs-fähig]]="teilweise")),MD_Anzahl,"")</f>
        <v/>
      </c>
      <c r="M97"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97" s="112"/>
    </row>
    <row r="98" spans="1:14" ht="45" hidden="1" customHeight="1" x14ac:dyDescent="0.25">
      <c r="A98" s="47">
        <f t="shared" si="2"/>
        <v>96</v>
      </c>
      <c r="B98" s="133"/>
      <c r="C98" s="143"/>
      <c r="D98" s="134"/>
      <c r="E98" s="120"/>
      <c r="F98" s="180"/>
      <c r="G98" s="181"/>
      <c r="H98" s="172"/>
      <c r="I98" s="173"/>
      <c r="J98" s="173"/>
      <c r="K98" s="59" t="str">
        <f>IF(AND(tab_MD_1[[#This Row],[… darunter berück-sichtigungsfähig (einschl. Miet-, 
Leasing-, Lizenz-ausgaben innerhalb Zweckbindungsfrist)]]&gt;0,tab_MD_1[[#This Row],[Auftragsdatum
(bei Nutzung von Rahmenverträgen:
Tag des Abrufs)]]&gt;DATE(2020,7,22)),"ja","nein")</f>
        <v>nein</v>
      </c>
      <c r="L98" s="59" t="str">
        <f>IF(AND(OR(MD_Gegenstand="Lehrerdienstgeräte mit Zubehör",MD_Gegenstand="Lehrerdienstgeräte ohne Zubehör"),OR(tab_PRUEFUNG[[#This Row],[Maßnahme berück-sichtigungs-fähig]]="ja",tab_PRUEFUNG[[#This Row],[Maßnahme berück-sichtigungs-fähig]]="teilweise")),MD_Anzahl,"")</f>
        <v/>
      </c>
      <c r="M98"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98" s="112"/>
    </row>
    <row r="99" spans="1:14" ht="45" hidden="1" customHeight="1" x14ac:dyDescent="0.25">
      <c r="A99" s="47">
        <f t="shared" si="2"/>
        <v>97</v>
      </c>
      <c r="B99" s="133"/>
      <c r="C99" s="143"/>
      <c r="D99" s="134"/>
      <c r="E99" s="120"/>
      <c r="F99" s="180"/>
      <c r="G99" s="181"/>
      <c r="H99" s="172"/>
      <c r="I99" s="173"/>
      <c r="J99" s="173"/>
      <c r="K99" s="59" t="str">
        <f>IF(AND(tab_MD_1[[#This Row],[… darunter berück-sichtigungsfähig (einschl. Miet-, 
Leasing-, Lizenz-ausgaben innerhalb Zweckbindungsfrist)]]&gt;0,tab_MD_1[[#This Row],[Auftragsdatum
(bei Nutzung von Rahmenverträgen:
Tag des Abrufs)]]&gt;DATE(2020,7,22)),"ja","nein")</f>
        <v>nein</v>
      </c>
      <c r="L99" s="59" t="str">
        <f>IF(AND(OR(MD_Gegenstand="Lehrerdienstgeräte mit Zubehör",MD_Gegenstand="Lehrerdienstgeräte ohne Zubehör"),OR(tab_PRUEFUNG[[#This Row],[Maßnahme berück-sichtigungs-fähig]]="ja",tab_PRUEFUNG[[#This Row],[Maßnahme berück-sichtigungs-fähig]]="teilweise")),MD_Anzahl,"")</f>
        <v/>
      </c>
      <c r="M99"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99" s="112"/>
    </row>
    <row r="100" spans="1:14" ht="45" hidden="1" customHeight="1" x14ac:dyDescent="0.25">
      <c r="A100" s="47">
        <f t="shared" si="2"/>
        <v>98</v>
      </c>
      <c r="B100" s="133"/>
      <c r="C100" s="143"/>
      <c r="D100" s="134"/>
      <c r="E100" s="120"/>
      <c r="F100" s="180"/>
      <c r="G100" s="181"/>
      <c r="H100" s="172"/>
      <c r="I100" s="173"/>
      <c r="J100" s="173"/>
      <c r="K100" s="59" t="str">
        <f>IF(AND(tab_MD_1[[#This Row],[… darunter berück-sichtigungsfähig (einschl. Miet-, 
Leasing-, Lizenz-ausgaben innerhalb Zweckbindungsfrist)]]&gt;0,tab_MD_1[[#This Row],[Auftragsdatum
(bei Nutzung von Rahmenverträgen:
Tag des Abrufs)]]&gt;DATE(2020,7,22)),"ja","nein")</f>
        <v>nein</v>
      </c>
      <c r="L100" s="59" t="str">
        <f>IF(AND(OR(MD_Gegenstand="Lehrerdienstgeräte mit Zubehör",MD_Gegenstand="Lehrerdienstgeräte ohne Zubehör"),OR(tab_PRUEFUNG[[#This Row],[Maßnahme berück-sichtigungs-fähig]]="ja",tab_PRUEFUNG[[#This Row],[Maßnahme berück-sichtigungs-fähig]]="teilweise")),MD_Anzahl,"")</f>
        <v/>
      </c>
      <c r="M100"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00" s="112"/>
    </row>
    <row r="101" spans="1:14" ht="45" hidden="1" customHeight="1" x14ac:dyDescent="0.25">
      <c r="A101" s="47">
        <f t="shared" si="2"/>
        <v>99</v>
      </c>
      <c r="B101" s="133"/>
      <c r="C101" s="143"/>
      <c r="D101" s="134"/>
      <c r="E101" s="120"/>
      <c r="F101" s="180"/>
      <c r="G101" s="181"/>
      <c r="H101" s="172"/>
      <c r="I101" s="173"/>
      <c r="J101" s="173"/>
      <c r="K101" s="59" t="str">
        <f>IF(AND(tab_MD_1[[#This Row],[… darunter berück-sichtigungsfähig (einschl. Miet-, 
Leasing-, Lizenz-ausgaben innerhalb Zweckbindungsfrist)]]&gt;0,tab_MD_1[[#This Row],[Auftragsdatum
(bei Nutzung von Rahmenverträgen:
Tag des Abrufs)]]&gt;DATE(2020,7,22)),"ja","nein")</f>
        <v>nein</v>
      </c>
      <c r="L101" s="59" t="str">
        <f>IF(AND(OR(MD_Gegenstand="Lehrerdienstgeräte mit Zubehör",MD_Gegenstand="Lehrerdienstgeräte ohne Zubehör"),OR(tab_PRUEFUNG[[#This Row],[Maßnahme berück-sichtigungs-fähig]]="ja",tab_PRUEFUNG[[#This Row],[Maßnahme berück-sichtigungs-fähig]]="teilweise")),MD_Anzahl,"")</f>
        <v/>
      </c>
      <c r="M101"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01" s="112"/>
    </row>
    <row r="102" spans="1:14" ht="45" hidden="1" customHeight="1" x14ac:dyDescent="0.25">
      <c r="A102" s="47">
        <f t="shared" si="2"/>
        <v>100</v>
      </c>
      <c r="B102" s="133"/>
      <c r="C102" s="143"/>
      <c r="D102" s="134"/>
      <c r="E102" s="120"/>
      <c r="F102" s="180"/>
      <c r="G102" s="181"/>
      <c r="H102" s="172"/>
      <c r="I102" s="173"/>
      <c r="J102" s="173"/>
      <c r="K102" s="59" t="str">
        <f>IF(AND(tab_MD_1[[#This Row],[… darunter berück-sichtigungsfähig (einschl. Miet-, 
Leasing-, Lizenz-ausgaben innerhalb Zweckbindungsfrist)]]&gt;0,tab_MD_1[[#This Row],[Auftragsdatum
(bei Nutzung von Rahmenverträgen:
Tag des Abrufs)]]&gt;DATE(2020,7,22)),"ja","nein")</f>
        <v>nein</v>
      </c>
      <c r="L102" s="59" t="str">
        <f>IF(AND(OR(MD_Gegenstand="Lehrerdienstgeräte mit Zubehör",MD_Gegenstand="Lehrerdienstgeräte ohne Zubehör"),OR(tab_PRUEFUNG[[#This Row],[Maßnahme berück-sichtigungs-fähig]]="ja",tab_PRUEFUNG[[#This Row],[Maßnahme berück-sichtigungs-fähig]]="teilweise")),MD_Anzahl,"")</f>
        <v/>
      </c>
      <c r="M102"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02" s="112"/>
    </row>
    <row r="103" spans="1:14" ht="45" hidden="1" customHeight="1" x14ac:dyDescent="0.25">
      <c r="A103" s="47">
        <f t="shared" si="2"/>
        <v>101</v>
      </c>
      <c r="B103" s="133"/>
      <c r="C103" s="143"/>
      <c r="D103" s="134"/>
      <c r="E103" s="120"/>
      <c r="F103" s="180"/>
      <c r="G103" s="181"/>
      <c r="H103" s="172"/>
      <c r="I103" s="173"/>
      <c r="J103" s="173"/>
      <c r="K103" s="59" t="str">
        <f>IF(AND(tab_MD_1[[#This Row],[… darunter berück-sichtigungsfähig (einschl. Miet-, 
Leasing-, Lizenz-ausgaben innerhalb Zweckbindungsfrist)]]&gt;0,tab_MD_1[[#This Row],[Auftragsdatum
(bei Nutzung von Rahmenverträgen:
Tag des Abrufs)]]&gt;DATE(2020,7,22)),"ja","nein")</f>
        <v>nein</v>
      </c>
      <c r="L103" s="59" t="str">
        <f>IF(AND(OR(MD_Gegenstand="Lehrerdienstgeräte mit Zubehör",MD_Gegenstand="Lehrerdienstgeräte ohne Zubehör"),OR(tab_PRUEFUNG[[#This Row],[Maßnahme berück-sichtigungs-fähig]]="ja",tab_PRUEFUNG[[#This Row],[Maßnahme berück-sichtigungs-fähig]]="teilweise")),MD_Anzahl,"")</f>
        <v/>
      </c>
      <c r="M103"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03" s="112"/>
    </row>
    <row r="104" spans="1:14" ht="45" hidden="1" customHeight="1" x14ac:dyDescent="0.25">
      <c r="A104" s="47">
        <f t="shared" si="2"/>
        <v>102</v>
      </c>
      <c r="B104" s="133"/>
      <c r="C104" s="143"/>
      <c r="D104" s="134"/>
      <c r="E104" s="120"/>
      <c r="F104" s="180"/>
      <c r="G104" s="181"/>
      <c r="H104" s="172"/>
      <c r="I104" s="173"/>
      <c r="J104" s="173"/>
      <c r="K104" s="59" t="str">
        <f>IF(AND(tab_MD_1[[#This Row],[… darunter berück-sichtigungsfähig (einschl. Miet-, 
Leasing-, Lizenz-ausgaben innerhalb Zweckbindungsfrist)]]&gt;0,tab_MD_1[[#This Row],[Auftragsdatum
(bei Nutzung von Rahmenverträgen:
Tag des Abrufs)]]&gt;DATE(2020,7,22)),"ja","nein")</f>
        <v>nein</v>
      </c>
      <c r="L104" s="59" t="str">
        <f>IF(AND(OR(MD_Gegenstand="Lehrerdienstgeräte mit Zubehör",MD_Gegenstand="Lehrerdienstgeräte ohne Zubehör"),OR(tab_PRUEFUNG[[#This Row],[Maßnahme berück-sichtigungs-fähig]]="ja",tab_PRUEFUNG[[#This Row],[Maßnahme berück-sichtigungs-fähig]]="teilweise")),MD_Anzahl,"")</f>
        <v/>
      </c>
      <c r="M104"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04" s="112"/>
    </row>
    <row r="105" spans="1:14" ht="45" hidden="1" customHeight="1" x14ac:dyDescent="0.25">
      <c r="A105" s="47">
        <f t="shared" si="2"/>
        <v>103</v>
      </c>
      <c r="B105" s="133"/>
      <c r="C105" s="143"/>
      <c r="D105" s="134"/>
      <c r="E105" s="120"/>
      <c r="F105" s="180"/>
      <c r="G105" s="181"/>
      <c r="H105" s="172"/>
      <c r="I105" s="173"/>
      <c r="J105" s="173"/>
      <c r="K105" s="59" t="str">
        <f>IF(AND(tab_MD_1[[#This Row],[… darunter berück-sichtigungsfähig (einschl. Miet-, 
Leasing-, Lizenz-ausgaben innerhalb Zweckbindungsfrist)]]&gt;0,tab_MD_1[[#This Row],[Auftragsdatum
(bei Nutzung von Rahmenverträgen:
Tag des Abrufs)]]&gt;DATE(2020,7,22)),"ja","nein")</f>
        <v>nein</v>
      </c>
      <c r="L105" s="59" t="str">
        <f>IF(AND(OR(MD_Gegenstand="Lehrerdienstgeräte mit Zubehör",MD_Gegenstand="Lehrerdienstgeräte ohne Zubehör"),OR(tab_PRUEFUNG[[#This Row],[Maßnahme berück-sichtigungs-fähig]]="ja",tab_PRUEFUNG[[#This Row],[Maßnahme berück-sichtigungs-fähig]]="teilweise")),MD_Anzahl,"")</f>
        <v/>
      </c>
      <c r="M105"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05" s="112"/>
    </row>
    <row r="106" spans="1:14" ht="45" hidden="1" customHeight="1" x14ac:dyDescent="0.25">
      <c r="A106" s="47">
        <f t="shared" si="2"/>
        <v>104</v>
      </c>
      <c r="B106" s="133"/>
      <c r="C106" s="143"/>
      <c r="D106" s="134"/>
      <c r="E106" s="120"/>
      <c r="F106" s="180"/>
      <c r="G106" s="181"/>
      <c r="H106" s="172"/>
      <c r="I106" s="173"/>
      <c r="J106" s="173"/>
      <c r="K106" s="59" t="str">
        <f>IF(AND(tab_MD_1[[#This Row],[… darunter berück-sichtigungsfähig (einschl. Miet-, 
Leasing-, Lizenz-ausgaben innerhalb Zweckbindungsfrist)]]&gt;0,tab_MD_1[[#This Row],[Auftragsdatum
(bei Nutzung von Rahmenverträgen:
Tag des Abrufs)]]&gt;DATE(2020,7,22)),"ja","nein")</f>
        <v>nein</v>
      </c>
      <c r="L106" s="59" t="str">
        <f>IF(AND(OR(MD_Gegenstand="Lehrerdienstgeräte mit Zubehör",MD_Gegenstand="Lehrerdienstgeräte ohne Zubehör"),OR(tab_PRUEFUNG[[#This Row],[Maßnahme berück-sichtigungs-fähig]]="ja",tab_PRUEFUNG[[#This Row],[Maßnahme berück-sichtigungs-fähig]]="teilweise")),MD_Anzahl,"")</f>
        <v/>
      </c>
      <c r="M106"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06" s="112"/>
    </row>
    <row r="107" spans="1:14" ht="45" hidden="1" customHeight="1" x14ac:dyDescent="0.25">
      <c r="A107" s="47">
        <f t="shared" si="2"/>
        <v>105</v>
      </c>
      <c r="B107" s="133"/>
      <c r="C107" s="143"/>
      <c r="D107" s="134"/>
      <c r="E107" s="120"/>
      <c r="F107" s="180"/>
      <c r="G107" s="181"/>
      <c r="H107" s="172"/>
      <c r="I107" s="173"/>
      <c r="J107" s="173"/>
      <c r="K107" s="59" t="str">
        <f>IF(AND(tab_MD_1[[#This Row],[… darunter berück-sichtigungsfähig (einschl. Miet-, 
Leasing-, Lizenz-ausgaben innerhalb Zweckbindungsfrist)]]&gt;0,tab_MD_1[[#This Row],[Auftragsdatum
(bei Nutzung von Rahmenverträgen:
Tag des Abrufs)]]&gt;DATE(2020,7,22)),"ja","nein")</f>
        <v>nein</v>
      </c>
      <c r="L107" s="59" t="str">
        <f>IF(AND(OR(MD_Gegenstand="Lehrerdienstgeräte mit Zubehör",MD_Gegenstand="Lehrerdienstgeräte ohne Zubehör"),OR(tab_PRUEFUNG[[#This Row],[Maßnahme berück-sichtigungs-fähig]]="ja",tab_PRUEFUNG[[#This Row],[Maßnahme berück-sichtigungs-fähig]]="teilweise")),MD_Anzahl,"")</f>
        <v/>
      </c>
      <c r="M107"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07" s="112"/>
    </row>
    <row r="108" spans="1:14" ht="45" hidden="1" customHeight="1" x14ac:dyDescent="0.25">
      <c r="A108" s="47">
        <f t="shared" si="2"/>
        <v>106</v>
      </c>
      <c r="B108" s="133"/>
      <c r="C108" s="143"/>
      <c r="D108" s="134"/>
      <c r="E108" s="120"/>
      <c r="F108" s="180"/>
      <c r="G108" s="181"/>
      <c r="H108" s="172"/>
      <c r="I108" s="173"/>
      <c r="J108" s="173"/>
      <c r="K108" s="59" t="str">
        <f>IF(AND(tab_MD_1[[#This Row],[… darunter berück-sichtigungsfähig (einschl. Miet-, 
Leasing-, Lizenz-ausgaben innerhalb Zweckbindungsfrist)]]&gt;0,tab_MD_1[[#This Row],[Auftragsdatum
(bei Nutzung von Rahmenverträgen:
Tag des Abrufs)]]&gt;DATE(2020,7,22)),"ja","nein")</f>
        <v>nein</v>
      </c>
      <c r="L108" s="59" t="str">
        <f>IF(AND(OR(MD_Gegenstand="Lehrerdienstgeräte mit Zubehör",MD_Gegenstand="Lehrerdienstgeräte ohne Zubehör"),OR(tab_PRUEFUNG[[#This Row],[Maßnahme berück-sichtigungs-fähig]]="ja",tab_PRUEFUNG[[#This Row],[Maßnahme berück-sichtigungs-fähig]]="teilweise")),MD_Anzahl,"")</f>
        <v/>
      </c>
      <c r="M108"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08" s="112"/>
    </row>
    <row r="109" spans="1:14" ht="45" hidden="1" customHeight="1" x14ac:dyDescent="0.25">
      <c r="A109" s="47">
        <f t="shared" si="2"/>
        <v>107</v>
      </c>
      <c r="B109" s="133"/>
      <c r="C109" s="143"/>
      <c r="D109" s="134"/>
      <c r="E109" s="120"/>
      <c r="F109" s="180"/>
      <c r="G109" s="181"/>
      <c r="H109" s="172"/>
      <c r="I109" s="173"/>
      <c r="J109" s="173"/>
      <c r="K109" s="59" t="str">
        <f>IF(AND(tab_MD_1[[#This Row],[… darunter berück-sichtigungsfähig (einschl. Miet-, 
Leasing-, Lizenz-ausgaben innerhalb Zweckbindungsfrist)]]&gt;0,tab_MD_1[[#This Row],[Auftragsdatum
(bei Nutzung von Rahmenverträgen:
Tag des Abrufs)]]&gt;DATE(2020,7,22)),"ja","nein")</f>
        <v>nein</v>
      </c>
      <c r="L109" s="59" t="str">
        <f>IF(AND(OR(MD_Gegenstand="Lehrerdienstgeräte mit Zubehör",MD_Gegenstand="Lehrerdienstgeräte ohne Zubehör"),OR(tab_PRUEFUNG[[#This Row],[Maßnahme berück-sichtigungs-fähig]]="ja",tab_PRUEFUNG[[#This Row],[Maßnahme berück-sichtigungs-fähig]]="teilweise")),MD_Anzahl,"")</f>
        <v/>
      </c>
      <c r="M109"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09" s="112"/>
    </row>
    <row r="110" spans="1:14" ht="45" hidden="1" customHeight="1" x14ac:dyDescent="0.25">
      <c r="A110" s="47">
        <f t="shared" si="2"/>
        <v>108</v>
      </c>
      <c r="B110" s="133"/>
      <c r="C110" s="143"/>
      <c r="D110" s="134"/>
      <c r="E110" s="120"/>
      <c r="F110" s="180"/>
      <c r="G110" s="181"/>
      <c r="H110" s="172"/>
      <c r="I110" s="173"/>
      <c r="J110" s="173"/>
      <c r="K110" s="59" t="str">
        <f>IF(AND(tab_MD_1[[#This Row],[… darunter berück-sichtigungsfähig (einschl. Miet-, 
Leasing-, Lizenz-ausgaben innerhalb Zweckbindungsfrist)]]&gt;0,tab_MD_1[[#This Row],[Auftragsdatum
(bei Nutzung von Rahmenverträgen:
Tag des Abrufs)]]&gt;DATE(2020,7,22)),"ja","nein")</f>
        <v>nein</v>
      </c>
      <c r="L110" s="59" t="str">
        <f>IF(AND(OR(MD_Gegenstand="Lehrerdienstgeräte mit Zubehör",MD_Gegenstand="Lehrerdienstgeräte ohne Zubehör"),OR(tab_PRUEFUNG[[#This Row],[Maßnahme berück-sichtigungs-fähig]]="ja",tab_PRUEFUNG[[#This Row],[Maßnahme berück-sichtigungs-fähig]]="teilweise")),MD_Anzahl,"")</f>
        <v/>
      </c>
      <c r="M110"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10" s="112"/>
    </row>
    <row r="111" spans="1:14" ht="45" hidden="1" customHeight="1" x14ac:dyDescent="0.25">
      <c r="A111" s="47">
        <f t="shared" si="2"/>
        <v>109</v>
      </c>
      <c r="B111" s="133"/>
      <c r="C111" s="143"/>
      <c r="D111" s="134"/>
      <c r="E111" s="120"/>
      <c r="F111" s="180"/>
      <c r="G111" s="181"/>
      <c r="H111" s="172"/>
      <c r="I111" s="173"/>
      <c r="J111" s="173"/>
      <c r="K111" s="59" t="str">
        <f>IF(AND(tab_MD_1[[#This Row],[… darunter berück-sichtigungsfähig (einschl. Miet-, 
Leasing-, Lizenz-ausgaben innerhalb Zweckbindungsfrist)]]&gt;0,tab_MD_1[[#This Row],[Auftragsdatum
(bei Nutzung von Rahmenverträgen:
Tag des Abrufs)]]&gt;DATE(2020,7,22)),"ja","nein")</f>
        <v>nein</v>
      </c>
      <c r="L111" s="59" t="str">
        <f>IF(AND(OR(MD_Gegenstand="Lehrerdienstgeräte mit Zubehör",MD_Gegenstand="Lehrerdienstgeräte ohne Zubehör"),OR(tab_PRUEFUNG[[#This Row],[Maßnahme berück-sichtigungs-fähig]]="ja",tab_PRUEFUNG[[#This Row],[Maßnahme berück-sichtigungs-fähig]]="teilweise")),MD_Anzahl,"")</f>
        <v/>
      </c>
      <c r="M111"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11" s="112"/>
    </row>
    <row r="112" spans="1:14" ht="45" hidden="1" customHeight="1" x14ac:dyDescent="0.25">
      <c r="A112" s="47">
        <f t="shared" si="2"/>
        <v>110</v>
      </c>
      <c r="B112" s="133"/>
      <c r="C112" s="143"/>
      <c r="D112" s="134"/>
      <c r="E112" s="120"/>
      <c r="F112" s="180"/>
      <c r="G112" s="181"/>
      <c r="H112" s="172"/>
      <c r="I112" s="173"/>
      <c r="J112" s="173"/>
      <c r="K112" s="59" t="str">
        <f>IF(AND(tab_MD_1[[#This Row],[… darunter berück-sichtigungsfähig (einschl. Miet-, 
Leasing-, Lizenz-ausgaben innerhalb Zweckbindungsfrist)]]&gt;0,tab_MD_1[[#This Row],[Auftragsdatum
(bei Nutzung von Rahmenverträgen:
Tag des Abrufs)]]&gt;DATE(2020,7,22)),"ja","nein")</f>
        <v>nein</v>
      </c>
      <c r="L112" s="59" t="str">
        <f>IF(AND(OR(MD_Gegenstand="Lehrerdienstgeräte mit Zubehör",MD_Gegenstand="Lehrerdienstgeräte ohne Zubehör"),OR(tab_PRUEFUNG[[#This Row],[Maßnahme berück-sichtigungs-fähig]]="ja",tab_PRUEFUNG[[#This Row],[Maßnahme berück-sichtigungs-fähig]]="teilweise")),MD_Anzahl,"")</f>
        <v/>
      </c>
      <c r="M112"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12" s="112"/>
    </row>
    <row r="113" spans="1:14" ht="45" hidden="1" customHeight="1" x14ac:dyDescent="0.25">
      <c r="A113" s="47">
        <f t="shared" si="2"/>
        <v>111</v>
      </c>
      <c r="B113" s="133"/>
      <c r="C113" s="143"/>
      <c r="D113" s="134"/>
      <c r="E113" s="120"/>
      <c r="F113" s="180"/>
      <c r="G113" s="181"/>
      <c r="H113" s="172"/>
      <c r="I113" s="173"/>
      <c r="J113" s="173"/>
      <c r="K113" s="59" t="str">
        <f>IF(AND(tab_MD_1[[#This Row],[… darunter berück-sichtigungsfähig (einschl. Miet-, 
Leasing-, Lizenz-ausgaben innerhalb Zweckbindungsfrist)]]&gt;0,tab_MD_1[[#This Row],[Auftragsdatum
(bei Nutzung von Rahmenverträgen:
Tag des Abrufs)]]&gt;DATE(2020,7,22)),"ja","nein")</f>
        <v>nein</v>
      </c>
      <c r="L113" s="59" t="str">
        <f>IF(AND(OR(MD_Gegenstand="Lehrerdienstgeräte mit Zubehör",MD_Gegenstand="Lehrerdienstgeräte ohne Zubehör"),OR(tab_PRUEFUNG[[#This Row],[Maßnahme berück-sichtigungs-fähig]]="ja",tab_PRUEFUNG[[#This Row],[Maßnahme berück-sichtigungs-fähig]]="teilweise")),MD_Anzahl,"")</f>
        <v/>
      </c>
      <c r="M113"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13" s="112"/>
    </row>
    <row r="114" spans="1:14" ht="45" hidden="1" customHeight="1" x14ac:dyDescent="0.25">
      <c r="A114" s="47">
        <f t="shared" si="2"/>
        <v>112</v>
      </c>
      <c r="B114" s="133"/>
      <c r="C114" s="143"/>
      <c r="D114" s="134"/>
      <c r="E114" s="120"/>
      <c r="F114" s="180"/>
      <c r="G114" s="181"/>
      <c r="H114" s="172"/>
      <c r="I114" s="173"/>
      <c r="J114" s="173"/>
      <c r="K114" s="59" t="str">
        <f>IF(AND(tab_MD_1[[#This Row],[… darunter berück-sichtigungsfähig (einschl. Miet-, 
Leasing-, Lizenz-ausgaben innerhalb Zweckbindungsfrist)]]&gt;0,tab_MD_1[[#This Row],[Auftragsdatum
(bei Nutzung von Rahmenverträgen:
Tag des Abrufs)]]&gt;DATE(2020,7,22)),"ja","nein")</f>
        <v>nein</v>
      </c>
      <c r="L114" s="59" t="str">
        <f>IF(AND(OR(MD_Gegenstand="Lehrerdienstgeräte mit Zubehör",MD_Gegenstand="Lehrerdienstgeräte ohne Zubehör"),OR(tab_PRUEFUNG[[#This Row],[Maßnahme berück-sichtigungs-fähig]]="ja",tab_PRUEFUNG[[#This Row],[Maßnahme berück-sichtigungs-fähig]]="teilweise")),MD_Anzahl,"")</f>
        <v/>
      </c>
      <c r="M114"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14" s="112"/>
    </row>
    <row r="115" spans="1:14" ht="45" hidden="1" customHeight="1" x14ac:dyDescent="0.25">
      <c r="A115" s="47">
        <f t="shared" si="2"/>
        <v>113</v>
      </c>
      <c r="B115" s="133"/>
      <c r="C115" s="143"/>
      <c r="D115" s="134"/>
      <c r="E115" s="120"/>
      <c r="F115" s="180"/>
      <c r="G115" s="181"/>
      <c r="H115" s="172"/>
      <c r="I115" s="173"/>
      <c r="J115" s="173"/>
      <c r="K115" s="59" t="str">
        <f>IF(AND(tab_MD_1[[#This Row],[… darunter berück-sichtigungsfähig (einschl. Miet-, 
Leasing-, Lizenz-ausgaben innerhalb Zweckbindungsfrist)]]&gt;0,tab_MD_1[[#This Row],[Auftragsdatum
(bei Nutzung von Rahmenverträgen:
Tag des Abrufs)]]&gt;DATE(2020,7,22)),"ja","nein")</f>
        <v>nein</v>
      </c>
      <c r="L115" s="59" t="str">
        <f>IF(AND(OR(MD_Gegenstand="Lehrerdienstgeräte mit Zubehör",MD_Gegenstand="Lehrerdienstgeräte ohne Zubehör"),OR(tab_PRUEFUNG[[#This Row],[Maßnahme berück-sichtigungs-fähig]]="ja",tab_PRUEFUNG[[#This Row],[Maßnahme berück-sichtigungs-fähig]]="teilweise")),MD_Anzahl,"")</f>
        <v/>
      </c>
      <c r="M115"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15" s="112"/>
    </row>
    <row r="116" spans="1:14" ht="45" hidden="1" customHeight="1" x14ac:dyDescent="0.25">
      <c r="A116" s="47">
        <f t="shared" si="2"/>
        <v>114</v>
      </c>
      <c r="B116" s="133"/>
      <c r="C116" s="143"/>
      <c r="D116" s="134"/>
      <c r="E116" s="120"/>
      <c r="F116" s="180"/>
      <c r="G116" s="181"/>
      <c r="H116" s="172"/>
      <c r="I116" s="173"/>
      <c r="J116" s="173"/>
      <c r="K116" s="59" t="str">
        <f>IF(AND(tab_MD_1[[#This Row],[… darunter berück-sichtigungsfähig (einschl. Miet-, 
Leasing-, Lizenz-ausgaben innerhalb Zweckbindungsfrist)]]&gt;0,tab_MD_1[[#This Row],[Auftragsdatum
(bei Nutzung von Rahmenverträgen:
Tag des Abrufs)]]&gt;DATE(2020,7,22)),"ja","nein")</f>
        <v>nein</v>
      </c>
      <c r="L116" s="59" t="str">
        <f>IF(AND(OR(MD_Gegenstand="Lehrerdienstgeräte mit Zubehör",MD_Gegenstand="Lehrerdienstgeräte ohne Zubehör"),OR(tab_PRUEFUNG[[#This Row],[Maßnahme berück-sichtigungs-fähig]]="ja",tab_PRUEFUNG[[#This Row],[Maßnahme berück-sichtigungs-fähig]]="teilweise")),MD_Anzahl,"")</f>
        <v/>
      </c>
      <c r="M116"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16" s="112"/>
    </row>
    <row r="117" spans="1:14" ht="45" hidden="1" customHeight="1" x14ac:dyDescent="0.25">
      <c r="A117" s="47">
        <f t="shared" si="2"/>
        <v>115</v>
      </c>
      <c r="B117" s="133"/>
      <c r="C117" s="143"/>
      <c r="D117" s="134"/>
      <c r="E117" s="120"/>
      <c r="F117" s="180"/>
      <c r="G117" s="181"/>
      <c r="H117" s="172"/>
      <c r="I117" s="173"/>
      <c r="J117" s="173"/>
      <c r="K117" s="59" t="str">
        <f>IF(AND(tab_MD_1[[#This Row],[… darunter berück-sichtigungsfähig (einschl. Miet-, 
Leasing-, Lizenz-ausgaben innerhalb Zweckbindungsfrist)]]&gt;0,tab_MD_1[[#This Row],[Auftragsdatum
(bei Nutzung von Rahmenverträgen:
Tag des Abrufs)]]&gt;DATE(2020,7,22)),"ja","nein")</f>
        <v>nein</v>
      </c>
      <c r="L117" s="59" t="str">
        <f>IF(AND(OR(MD_Gegenstand="Lehrerdienstgeräte mit Zubehör",MD_Gegenstand="Lehrerdienstgeräte ohne Zubehör"),OR(tab_PRUEFUNG[[#This Row],[Maßnahme berück-sichtigungs-fähig]]="ja",tab_PRUEFUNG[[#This Row],[Maßnahme berück-sichtigungs-fähig]]="teilweise")),MD_Anzahl,"")</f>
        <v/>
      </c>
      <c r="M117"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17" s="112"/>
    </row>
    <row r="118" spans="1:14" ht="45" hidden="1" customHeight="1" x14ac:dyDescent="0.25">
      <c r="A118" s="47">
        <f t="shared" si="2"/>
        <v>116</v>
      </c>
      <c r="B118" s="133"/>
      <c r="C118" s="143"/>
      <c r="D118" s="134"/>
      <c r="E118" s="120"/>
      <c r="F118" s="180"/>
      <c r="G118" s="181"/>
      <c r="H118" s="172"/>
      <c r="I118" s="173"/>
      <c r="J118" s="173"/>
      <c r="K118" s="59" t="str">
        <f>IF(AND(tab_MD_1[[#This Row],[… darunter berück-sichtigungsfähig (einschl. Miet-, 
Leasing-, Lizenz-ausgaben innerhalb Zweckbindungsfrist)]]&gt;0,tab_MD_1[[#This Row],[Auftragsdatum
(bei Nutzung von Rahmenverträgen:
Tag des Abrufs)]]&gt;DATE(2020,7,22)),"ja","nein")</f>
        <v>nein</v>
      </c>
      <c r="L118" s="59" t="str">
        <f>IF(AND(OR(MD_Gegenstand="Lehrerdienstgeräte mit Zubehör",MD_Gegenstand="Lehrerdienstgeräte ohne Zubehör"),OR(tab_PRUEFUNG[[#This Row],[Maßnahme berück-sichtigungs-fähig]]="ja",tab_PRUEFUNG[[#This Row],[Maßnahme berück-sichtigungs-fähig]]="teilweise")),MD_Anzahl,"")</f>
        <v/>
      </c>
      <c r="M118"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18" s="112"/>
    </row>
    <row r="119" spans="1:14" ht="45" hidden="1" customHeight="1" x14ac:dyDescent="0.25">
      <c r="A119" s="47">
        <f t="shared" si="2"/>
        <v>117</v>
      </c>
      <c r="B119" s="133"/>
      <c r="C119" s="143"/>
      <c r="D119" s="134"/>
      <c r="E119" s="120"/>
      <c r="F119" s="180"/>
      <c r="G119" s="181"/>
      <c r="H119" s="172"/>
      <c r="I119" s="173"/>
      <c r="J119" s="173"/>
      <c r="K119" s="59" t="str">
        <f>IF(AND(tab_MD_1[[#This Row],[… darunter berück-sichtigungsfähig (einschl. Miet-, 
Leasing-, Lizenz-ausgaben innerhalb Zweckbindungsfrist)]]&gt;0,tab_MD_1[[#This Row],[Auftragsdatum
(bei Nutzung von Rahmenverträgen:
Tag des Abrufs)]]&gt;DATE(2020,7,22)),"ja","nein")</f>
        <v>nein</v>
      </c>
      <c r="L119" s="59" t="str">
        <f>IF(AND(OR(MD_Gegenstand="Lehrerdienstgeräte mit Zubehör",MD_Gegenstand="Lehrerdienstgeräte ohne Zubehör"),OR(tab_PRUEFUNG[[#This Row],[Maßnahme berück-sichtigungs-fähig]]="ja",tab_PRUEFUNG[[#This Row],[Maßnahme berück-sichtigungs-fähig]]="teilweise")),MD_Anzahl,"")</f>
        <v/>
      </c>
      <c r="M119"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19" s="112"/>
    </row>
    <row r="120" spans="1:14" ht="45" hidden="1" customHeight="1" x14ac:dyDescent="0.25">
      <c r="A120" s="47">
        <f t="shared" si="2"/>
        <v>118</v>
      </c>
      <c r="B120" s="133"/>
      <c r="C120" s="143"/>
      <c r="D120" s="134"/>
      <c r="E120" s="120"/>
      <c r="F120" s="180"/>
      <c r="G120" s="181"/>
      <c r="H120" s="172"/>
      <c r="I120" s="173"/>
      <c r="J120" s="173"/>
      <c r="K120" s="59" t="str">
        <f>IF(AND(tab_MD_1[[#This Row],[… darunter berück-sichtigungsfähig (einschl. Miet-, 
Leasing-, Lizenz-ausgaben innerhalb Zweckbindungsfrist)]]&gt;0,tab_MD_1[[#This Row],[Auftragsdatum
(bei Nutzung von Rahmenverträgen:
Tag des Abrufs)]]&gt;DATE(2020,7,22)),"ja","nein")</f>
        <v>nein</v>
      </c>
      <c r="L120" s="59" t="str">
        <f>IF(AND(OR(MD_Gegenstand="Lehrerdienstgeräte mit Zubehör",MD_Gegenstand="Lehrerdienstgeräte ohne Zubehör"),OR(tab_PRUEFUNG[[#This Row],[Maßnahme berück-sichtigungs-fähig]]="ja",tab_PRUEFUNG[[#This Row],[Maßnahme berück-sichtigungs-fähig]]="teilweise")),MD_Anzahl,"")</f>
        <v/>
      </c>
      <c r="M120"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20" s="112"/>
    </row>
    <row r="121" spans="1:14" ht="45" hidden="1" customHeight="1" x14ac:dyDescent="0.25">
      <c r="A121" s="47">
        <f t="shared" si="2"/>
        <v>119</v>
      </c>
      <c r="B121" s="133"/>
      <c r="C121" s="143"/>
      <c r="D121" s="134"/>
      <c r="E121" s="120"/>
      <c r="F121" s="180"/>
      <c r="G121" s="181"/>
      <c r="H121" s="172"/>
      <c r="I121" s="173"/>
      <c r="J121" s="173"/>
      <c r="K121" s="59" t="str">
        <f>IF(AND(tab_MD_1[[#This Row],[… darunter berück-sichtigungsfähig (einschl. Miet-, 
Leasing-, Lizenz-ausgaben innerhalb Zweckbindungsfrist)]]&gt;0,tab_MD_1[[#This Row],[Auftragsdatum
(bei Nutzung von Rahmenverträgen:
Tag des Abrufs)]]&gt;DATE(2020,7,22)),"ja","nein")</f>
        <v>nein</v>
      </c>
      <c r="L121" s="59" t="str">
        <f>IF(AND(OR(MD_Gegenstand="Lehrerdienstgeräte mit Zubehör",MD_Gegenstand="Lehrerdienstgeräte ohne Zubehör"),OR(tab_PRUEFUNG[[#This Row],[Maßnahme berück-sichtigungs-fähig]]="ja",tab_PRUEFUNG[[#This Row],[Maßnahme berück-sichtigungs-fähig]]="teilweise")),MD_Anzahl,"")</f>
        <v/>
      </c>
      <c r="M121"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21" s="112"/>
    </row>
    <row r="122" spans="1:14" ht="45" hidden="1" customHeight="1" x14ac:dyDescent="0.25">
      <c r="A122" s="47">
        <f t="shared" si="2"/>
        <v>120</v>
      </c>
      <c r="B122" s="133"/>
      <c r="C122" s="143"/>
      <c r="D122" s="134"/>
      <c r="E122" s="120"/>
      <c r="F122" s="180"/>
      <c r="G122" s="181"/>
      <c r="H122" s="172"/>
      <c r="I122" s="173"/>
      <c r="J122" s="173"/>
      <c r="K122" s="59" t="str">
        <f>IF(AND(tab_MD_1[[#This Row],[… darunter berück-sichtigungsfähig (einschl. Miet-, 
Leasing-, Lizenz-ausgaben innerhalb Zweckbindungsfrist)]]&gt;0,tab_MD_1[[#This Row],[Auftragsdatum
(bei Nutzung von Rahmenverträgen:
Tag des Abrufs)]]&gt;DATE(2020,7,22)),"ja","nein")</f>
        <v>nein</v>
      </c>
      <c r="L122" s="59" t="str">
        <f>IF(AND(OR(MD_Gegenstand="Lehrerdienstgeräte mit Zubehör",MD_Gegenstand="Lehrerdienstgeräte ohne Zubehör"),OR(tab_PRUEFUNG[[#This Row],[Maßnahme berück-sichtigungs-fähig]]="ja",tab_PRUEFUNG[[#This Row],[Maßnahme berück-sichtigungs-fähig]]="teilweise")),MD_Anzahl,"")</f>
        <v/>
      </c>
      <c r="M122"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22" s="112"/>
    </row>
    <row r="123" spans="1:14" ht="45" hidden="1" customHeight="1" x14ac:dyDescent="0.25">
      <c r="A123" s="47">
        <f t="shared" si="2"/>
        <v>121</v>
      </c>
      <c r="B123" s="133"/>
      <c r="C123" s="143"/>
      <c r="D123" s="134"/>
      <c r="E123" s="120"/>
      <c r="F123" s="180"/>
      <c r="G123" s="181"/>
      <c r="H123" s="172"/>
      <c r="I123" s="173"/>
      <c r="J123" s="173"/>
      <c r="K123" s="59" t="str">
        <f>IF(AND(tab_MD_1[[#This Row],[… darunter berück-sichtigungsfähig (einschl. Miet-, 
Leasing-, Lizenz-ausgaben innerhalb Zweckbindungsfrist)]]&gt;0,tab_MD_1[[#This Row],[Auftragsdatum
(bei Nutzung von Rahmenverträgen:
Tag des Abrufs)]]&gt;DATE(2020,7,22)),"ja","nein")</f>
        <v>nein</v>
      </c>
      <c r="L123" s="59" t="str">
        <f>IF(AND(OR(MD_Gegenstand="Lehrerdienstgeräte mit Zubehör",MD_Gegenstand="Lehrerdienstgeräte ohne Zubehör"),OR(tab_PRUEFUNG[[#This Row],[Maßnahme berück-sichtigungs-fähig]]="ja",tab_PRUEFUNG[[#This Row],[Maßnahme berück-sichtigungs-fähig]]="teilweise")),MD_Anzahl,"")</f>
        <v/>
      </c>
      <c r="M123"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23" s="112"/>
    </row>
    <row r="124" spans="1:14" ht="45" hidden="1" customHeight="1" x14ac:dyDescent="0.25">
      <c r="A124" s="47">
        <f t="shared" si="2"/>
        <v>122</v>
      </c>
      <c r="B124" s="133"/>
      <c r="C124" s="143"/>
      <c r="D124" s="134"/>
      <c r="E124" s="120"/>
      <c r="F124" s="180"/>
      <c r="G124" s="181"/>
      <c r="H124" s="172"/>
      <c r="I124" s="173"/>
      <c r="J124" s="173"/>
      <c r="K124" s="59" t="str">
        <f>IF(AND(tab_MD_1[[#This Row],[… darunter berück-sichtigungsfähig (einschl. Miet-, 
Leasing-, Lizenz-ausgaben innerhalb Zweckbindungsfrist)]]&gt;0,tab_MD_1[[#This Row],[Auftragsdatum
(bei Nutzung von Rahmenverträgen:
Tag des Abrufs)]]&gt;DATE(2020,7,22)),"ja","nein")</f>
        <v>nein</v>
      </c>
      <c r="L124" s="59" t="str">
        <f>IF(AND(OR(MD_Gegenstand="Lehrerdienstgeräte mit Zubehör",MD_Gegenstand="Lehrerdienstgeräte ohne Zubehör"),OR(tab_PRUEFUNG[[#This Row],[Maßnahme berück-sichtigungs-fähig]]="ja",tab_PRUEFUNG[[#This Row],[Maßnahme berück-sichtigungs-fähig]]="teilweise")),MD_Anzahl,"")</f>
        <v/>
      </c>
      <c r="M124"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24" s="112"/>
    </row>
    <row r="125" spans="1:14" ht="45" hidden="1" customHeight="1" x14ac:dyDescent="0.25">
      <c r="A125" s="47">
        <f t="shared" si="2"/>
        <v>123</v>
      </c>
      <c r="B125" s="133"/>
      <c r="C125" s="143"/>
      <c r="D125" s="134"/>
      <c r="E125" s="120"/>
      <c r="F125" s="180"/>
      <c r="G125" s="181"/>
      <c r="H125" s="172"/>
      <c r="I125" s="173"/>
      <c r="J125" s="173"/>
      <c r="K125" s="59" t="str">
        <f>IF(AND(tab_MD_1[[#This Row],[… darunter berück-sichtigungsfähig (einschl. Miet-, 
Leasing-, Lizenz-ausgaben innerhalb Zweckbindungsfrist)]]&gt;0,tab_MD_1[[#This Row],[Auftragsdatum
(bei Nutzung von Rahmenverträgen:
Tag des Abrufs)]]&gt;DATE(2020,7,22)),"ja","nein")</f>
        <v>nein</v>
      </c>
      <c r="L125" s="59" t="str">
        <f>IF(AND(OR(MD_Gegenstand="Lehrerdienstgeräte mit Zubehör",MD_Gegenstand="Lehrerdienstgeräte ohne Zubehör"),OR(tab_PRUEFUNG[[#This Row],[Maßnahme berück-sichtigungs-fähig]]="ja",tab_PRUEFUNG[[#This Row],[Maßnahme berück-sichtigungs-fähig]]="teilweise")),MD_Anzahl,"")</f>
        <v/>
      </c>
      <c r="M125"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25" s="112"/>
    </row>
    <row r="126" spans="1:14" ht="45" hidden="1" customHeight="1" x14ac:dyDescent="0.25">
      <c r="A126" s="47">
        <f t="shared" si="2"/>
        <v>124</v>
      </c>
      <c r="B126" s="133"/>
      <c r="C126" s="143"/>
      <c r="D126" s="134"/>
      <c r="E126" s="120"/>
      <c r="F126" s="180"/>
      <c r="G126" s="181"/>
      <c r="H126" s="172"/>
      <c r="I126" s="173"/>
      <c r="J126" s="173"/>
      <c r="K126" s="59" t="str">
        <f>IF(AND(tab_MD_1[[#This Row],[… darunter berück-sichtigungsfähig (einschl. Miet-, 
Leasing-, Lizenz-ausgaben innerhalb Zweckbindungsfrist)]]&gt;0,tab_MD_1[[#This Row],[Auftragsdatum
(bei Nutzung von Rahmenverträgen:
Tag des Abrufs)]]&gt;DATE(2020,7,22)),"ja","nein")</f>
        <v>nein</v>
      </c>
      <c r="L126" s="59" t="str">
        <f>IF(AND(OR(MD_Gegenstand="Lehrerdienstgeräte mit Zubehör",MD_Gegenstand="Lehrerdienstgeräte ohne Zubehör"),OR(tab_PRUEFUNG[[#This Row],[Maßnahme berück-sichtigungs-fähig]]="ja",tab_PRUEFUNG[[#This Row],[Maßnahme berück-sichtigungs-fähig]]="teilweise")),MD_Anzahl,"")</f>
        <v/>
      </c>
      <c r="M126"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26" s="112"/>
    </row>
    <row r="127" spans="1:14" ht="45" hidden="1" customHeight="1" x14ac:dyDescent="0.25">
      <c r="A127" s="47">
        <f t="shared" si="2"/>
        <v>125</v>
      </c>
      <c r="B127" s="133"/>
      <c r="C127" s="143"/>
      <c r="D127" s="134"/>
      <c r="E127" s="120"/>
      <c r="F127" s="180"/>
      <c r="G127" s="181"/>
      <c r="H127" s="172"/>
      <c r="I127" s="173"/>
      <c r="J127" s="173"/>
      <c r="K127" s="59" t="str">
        <f>IF(AND(tab_MD_1[[#This Row],[… darunter berück-sichtigungsfähig (einschl. Miet-, 
Leasing-, Lizenz-ausgaben innerhalb Zweckbindungsfrist)]]&gt;0,tab_MD_1[[#This Row],[Auftragsdatum
(bei Nutzung von Rahmenverträgen:
Tag des Abrufs)]]&gt;DATE(2020,7,22)),"ja","nein")</f>
        <v>nein</v>
      </c>
      <c r="L127" s="59" t="str">
        <f>IF(AND(OR(MD_Gegenstand="Lehrerdienstgeräte mit Zubehör",MD_Gegenstand="Lehrerdienstgeräte ohne Zubehör"),OR(tab_PRUEFUNG[[#This Row],[Maßnahme berück-sichtigungs-fähig]]="ja",tab_PRUEFUNG[[#This Row],[Maßnahme berück-sichtigungs-fähig]]="teilweise")),MD_Anzahl,"")</f>
        <v/>
      </c>
      <c r="M127"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27" s="112"/>
    </row>
    <row r="128" spans="1:14" ht="45" hidden="1" customHeight="1" x14ac:dyDescent="0.25">
      <c r="A128" s="47">
        <f t="shared" si="2"/>
        <v>126</v>
      </c>
      <c r="B128" s="133"/>
      <c r="C128" s="143"/>
      <c r="D128" s="134"/>
      <c r="E128" s="120"/>
      <c r="F128" s="180"/>
      <c r="G128" s="181"/>
      <c r="H128" s="172"/>
      <c r="I128" s="173"/>
      <c r="J128" s="173"/>
      <c r="K128" s="59" t="str">
        <f>IF(AND(tab_MD_1[[#This Row],[… darunter berück-sichtigungsfähig (einschl. Miet-, 
Leasing-, Lizenz-ausgaben innerhalb Zweckbindungsfrist)]]&gt;0,tab_MD_1[[#This Row],[Auftragsdatum
(bei Nutzung von Rahmenverträgen:
Tag des Abrufs)]]&gt;DATE(2020,7,22)),"ja","nein")</f>
        <v>nein</v>
      </c>
      <c r="L128" s="59" t="str">
        <f>IF(AND(OR(MD_Gegenstand="Lehrerdienstgeräte mit Zubehör",MD_Gegenstand="Lehrerdienstgeräte ohne Zubehör"),OR(tab_PRUEFUNG[[#This Row],[Maßnahme berück-sichtigungs-fähig]]="ja",tab_PRUEFUNG[[#This Row],[Maßnahme berück-sichtigungs-fähig]]="teilweise")),MD_Anzahl,"")</f>
        <v/>
      </c>
      <c r="M128"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28" s="112"/>
    </row>
    <row r="129" spans="1:14" ht="45" hidden="1" customHeight="1" x14ac:dyDescent="0.25">
      <c r="A129" s="47">
        <f t="shared" si="2"/>
        <v>127</v>
      </c>
      <c r="B129" s="133"/>
      <c r="C129" s="143"/>
      <c r="D129" s="134"/>
      <c r="E129" s="120"/>
      <c r="F129" s="180"/>
      <c r="G129" s="181"/>
      <c r="H129" s="172"/>
      <c r="I129" s="173"/>
      <c r="J129" s="173"/>
      <c r="K129" s="59" t="str">
        <f>IF(AND(tab_MD_1[[#This Row],[… darunter berück-sichtigungsfähig (einschl. Miet-, 
Leasing-, Lizenz-ausgaben innerhalb Zweckbindungsfrist)]]&gt;0,tab_MD_1[[#This Row],[Auftragsdatum
(bei Nutzung von Rahmenverträgen:
Tag des Abrufs)]]&gt;DATE(2020,7,22)),"ja","nein")</f>
        <v>nein</v>
      </c>
      <c r="L129" s="59" t="str">
        <f>IF(AND(OR(MD_Gegenstand="Lehrerdienstgeräte mit Zubehör",MD_Gegenstand="Lehrerdienstgeräte ohne Zubehör"),OR(tab_PRUEFUNG[[#This Row],[Maßnahme berück-sichtigungs-fähig]]="ja",tab_PRUEFUNG[[#This Row],[Maßnahme berück-sichtigungs-fähig]]="teilweise")),MD_Anzahl,"")</f>
        <v/>
      </c>
      <c r="M129"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29" s="112"/>
    </row>
    <row r="130" spans="1:14" ht="45" hidden="1" customHeight="1" x14ac:dyDescent="0.25">
      <c r="A130" s="47">
        <f t="shared" si="2"/>
        <v>128</v>
      </c>
      <c r="B130" s="133"/>
      <c r="C130" s="143"/>
      <c r="D130" s="134"/>
      <c r="E130" s="120"/>
      <c r="F130" s="180"/>
      <c r="G130" s="181"/>
      <c r="H130" s="172"/>
      <c r="I130" s="173"/>
      <c r="J130" s="173"/>
      <c r="K130" s="59" t="str">
        <f>IF(AND(tab_MD_1[[#This Row],[… darunter berück-sichtigungsfähig (einschl. Miet-, 
Leasing-, Lizenz-ausgaben innerhalb Zweckbindungsfrist)]]&gt;0,tab_MD_1[[#This Row],[Auftragsdatum
(bei Nutzung von Rahmenverträgen:
Tag des Abrufs)]]&gt;DATE(2020,7,22)),"ja","nein")</f>
        <v>nein</v>
      </c>
      <c r="L130" s="59" t="str">
        <f>IF(AND(OR(MD_Gegenstand="Lehrerdienstgeräte mit Zubehör",MD_Gegenstand="Lehrerdienstgeräte ohne Zubehör"),OR(tab_PRUEFUNG[[#This Row],[Maßnahme berück-sichtigungs-fähig]]="ja",tab_PRUEFUNG[[#This Row],[Maßnahme berück-sichtigungs-fähig]]="teilweise")),MD_Anzahl,"")</f>
        <v/>
      </c>
      <c r="M130"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30" s="112"/>
    </row>
    <row r="131" spans="1:14" ht="45" hidden="1" customHeight="1" x14ac:dyDescent="0.25">
      <c r="A131" s="47">
        <f t="shared" si="2"/>
        <v>129</v>
      </c>
      <c r="B131" s="133"/>
      <c r="C131" s="143"/>
      <c r="D131" s="134"/>
      <c r="E131" s="120"/>
      <c r="F131" s="180"/>
      <c r="G131" s="181"/>
      <c r="H131" s="172"/>
      <c r="I131" s="173"/>
      <c r="J131" s="173"/>
      <c r="K131" s="59" t="str">
        <f>IF(AND(tab_MD_1[[#This Row],[… darunter berück-sichtigungsfähig (einschl. Miet-, 
Leasing-, Lizenz-ausgaben innerhalb Zweckbindungsfrist)]]&gt;0,tab_MD_1[[#This Row],[Auftragsdatum
(bei Nutzung von Rahmenverträgen:
Tag des Abrufs)]]&gt;DATE(2020,7,22)),"ja","nein")</f>
        <v>nein</v>
      </c>
      <c r="L131" s="59" t="str">
        <f>IF(AND(OR(MD_Gegenstand="Lehrerdienstgeräte mit Zubehör",MD_Gegenstand="Lehrerdienstgeräte ohne Zubehör"),OR(tab_PRUEFUNG[[#This Row],[Maßnahme berück-sichtigungs-fähig]]="ja",tab_PRUEFUNG[[#This Row],[Maßnahme berück-sichtigungs-fähig]]="teilweise")),MD_Anzahl,"")</f>
        <v/>
      </c>
      <c r="M131"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31" s="112"/>
    </row>
    <row r="132" spans="1:14" ht="45" hidden="1" customHeight="1" x14ac:dyDescent="0.25">
      <c r="A132" s="47">
        <f t="shared" si="2"/>
        <v>130</v>
      </c>
      <c r="B132" s="133"/>
      <c r="C132" s="143"/>
      <c r="D132" s="134"/>
      <c r="E132" s="120"/>
      <c r="F132" s="180"/>
      <c r="G132" s="181"/>
      <c r="H132" s="172"/>
      <c r="I132" s="173"/>
      <c r="J132" s="173"/>
      <c r="K132" s="59" t="str">
        <f>IF(AND(tab_MD_1[[#This Row],[… darunter berück-sichtigungsfähig (einschl. Miet-, 
Leasing-, Lizenz-ausgaben innerhalb Zweckbindungsfrist)]]&gt;0,tab_MD_1[[#This Row],[Auftragsdatum
(bei Nutzung von Rahmenverträgen:
Tag des Abrufs)]]&gt;DATE(2020,7,22)),"ja","nein")</f>
        <v>nein</v>
      </c>
      <c r="L132" s="59" t="str">
        <f>IF(AND(OR(MD_Gegenstand="Lehrerdienstgeräte mit Zubehör",MD_Gegenstand="Lehrerdienstgeräte ohne Zubehör"),OR(tab_PRUEFUNG[[#This Row],[Maßnahme berück-sichtigungs-fähig]]="ja",tab_PRUEFUNG[[#This Row],[Maßnahme berück-sichtigungs-fähig]]="teilweise")),MD_Anzahl,"")</f>
        <v/>
      </c>
      <c r="M132"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32" s="112"/>
    </row>
    <row r="133" spans="1:14" ht="45" hidden="1" customHeight="1" x14ac:dyDescent="0.25">
      <c r="A133" s="47">
        <f t="shared" si="2"/>
        <v>131</v>
      </c>
      <c r="B133" s="133"/>
      <c r="C133" s="143"/>
      <c r="D133" s="134"/>
      <c r="E133" s="120"/>
      <c r="F133" s="180"/>
      <c r="G133" s="181"/>
      <c r="H133" s="172"/>
      <c r="I133" s="173"/>
      <c r="J133" s="173"/>
      <c r="K133" s="59" t="str">
        <f>IF(AND(tab_MD_1[[#This Row],[… darunter berück-sichtigungsfähig (einschl. Miet-, 
Leasing-, Lizenz-ausgaben innerhalb Zweckbindungsfrist)]]&gt;0,tab_MD_1[[#This Row],[Auftragsdatum
(bei Nutzung von Rahmenverträgen:
Tag des Abrufs)]]&gt;DATE(2020,7,22)),"ja","nein")</f>
        <v>nein</v>
      </c>
      <c r="L133" s="59" t="str">
        <f>IF(AND(OR(MD_Gegenstand="Lehrerdienstgeräte mit Zubehör",MD_Gegenstand="Lehrerdienstgeräte ohne Zubehör"),OR(tab_PRUEFUNG[[#This Row],[Maßnahme berück-sichtigungs-fähig]]="ja",tab_PRUEFUNG[[#This Row],[Maßnahme berück-sichtigungs-fähig]]="teilweise")),MD_Anzahl,"")</f>
        <v/>
      </c>
      <c r="M133"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33" s="112"/>
    </row>
    <row r="134" spans="1:14" ht="45" hidden="1" customHeight="1" x14ac:dyDescent="0.25">
      <c r="A134" s="47">
        <f t="shared" si="2"/>
        <v>132</v>
      </c>
      <c r="B134" s="133"/>
      <c r="C134" s="143"/>
      <c r="D134" s="134"/>
      <c r="E134" s="120"/>
      <c r="F134" s="180"/>
      <c r="G134" s="181"/>
      <c r="H134" s="172"/>
      <c r="I134" s="173"/>
      <c r="J134" s="173"/>
      <c r="K134" s="59" t="str">
        <f>IF(AND(tab_MD_1[[#This Row],[… darunter berück-sichtigungsfähig (einschl. Miet-, 
Leasing-, Lizenz-ausgaben innerhalb Zweckbindungsfrist)]]&gt;0,tab_MD_1[[#This Row],[Auftragsdatum
(bei Nutzung von Rahmenverträgen:
Tag des Abrufs)]]&gt;DATE(2020,7,22)),"ja","nein")</f>
        <v>nein</v>
      </c>
      <c r="L134" s="59" t="str">
        <f>IF(AND(OR(MD_Gegenstand="Lehrerdienstgeräte mit Zubehör",MD_Gegenstand="Lehrerdienstgeräte ohne Zubehör"),OR(tab_PRUEFUNG[[#This Row],[Maßnahme berück-sichtigungs-fähig]]="ja",tab_PRUEFUNG[[#This Row],[Maßnahme berück-sichtigungs-fähig]]="teilweise")),MD_Anzahl,"")</f>
        <v/>
      </c>
      <c r="M134"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34" s="112"/>
    </row>
    <row r="135" spans="1:14" ht="45" hidden="1" customHeight="1" x14ac:dyDescent="0.25">
      <c r="A135" s="47">
        <f t="shared" si="2"/>
        <v>133</v>
      </c>
      <c r="B135" s="133"/>
      <c r="C135" s="143"/>
      <c r="D135" s="134"/>
      <c r="E135" s="120"/>
      <c r="F135" s="180"/>
      <c r="G135" s="181"/>
      <c r="H135" s="172"/>
      <c r="I135" s="173"/>
      <c r="J135" s="173"/>
      <c r="K135" s="59" t="str">
        <f>IF(AND(tab_MD_1[[#This Row],[… darunter berück-sichtigungsfähig (einschl. Miet-, 
Leasing-, Lizenz-ausgaben innerhalb Zweckbindungsfrist)]]&gt;0,tab_MD_1[[#This Row],[Auftragsdatum
(bei Nutzung von Rahmenverträgen:
Tag des Abrufs)]]&gt;DATE(2020,7,22)),"ja","nein")</f>
        <v>nein</v>
      </c>
      <c r="L135" s="59" t="str">
        <f>IF(AND(OR(MD_Gegenstand="Lehrerdienstgeräte mit Zubehör",MD_Gegenstand="Lehrerdienstgeräte ohne Zubehör"),OR(tab_PRUEFUNG[[#This Row],[Maßnahme berück-sichtigungs-fähig]]="ja",tab_PRUEFUNG[[#This Row],[Maßnahme berück-sichtigungs-fähig]]="teilweise")),MD_Anzahl,"")</f>
        <v/>
      </c>
      <c r="M135"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35" s="112"/>
    </row>
    <row r="136" spans="1:14" ht="45" hidden="1" customHeight="1" x14ac:dyDescent="0.25">
      <c r="A136" s="47">
        <f t="shared" si="2"/>
        <v>134</v>
      </c>
      <c r="B136" s="133"/>
      <c r="C136" s="143"/>
      <c r="D136" s="134"/>
      <c r="E136" s="120"/>
      <c r="F136" s="180"/>
      <c r="G136" s="181"/>
      <c r="H136" s="172"/>
      <c r="I136" s="173"/>
      <c r="J136" s="173"/>
      <c r="K136" s="59" t="str">
        <f>IF(AND(tab_MD_1[[#This Row],[… darunter berück-sichtigungsfähig (einschl. Miet-, 
Leasing-, Lizenz-ausgaben innerhalb Zweckbindungsfrist)]]&gt;0,tab_MD_1[[#This Row],[Auftragsdatum
(bei Nutzung von Rahmenverträgen:
Tag des Abrufs)]]&gt;DATE(2020,7,22)),"ja","nein")</f>
        <v>nein</v>
      </c>
      <c r="L136" s="59" t="str">
        <f>IF(AND(OR(MD_Gegenstand="Lehrerdienstgeräte mit Zubehör",MD_Gegenstand="Lehrerdienstgeräte ohne Zubehör"),OR(tab_PRUEFUNG[[#This Row],[Maßnahme berück-sichtigungs-fähig]]="ja",tab_PRUEFUNG[[#This Row],[Maßnahme berück-sichtigungs-fähig]]="teilweise")),MD_Anzahl,"")</f>
        <v/>
      </c>
      <c r="M136"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36" s="112"/>
    </row>
    <row r="137" spans="1:14" ht="45" hidden="1" customHeight="1" x14ac:dyDescent="0.25">
      <c r="A137" s="47">
        <f t="shared" si="2"/>
        <v>135</v>
      </c>
      <c r="B137" s="133"/>
      <c r="C137" s="143"/>
      <c r="D137" s="134"/>
      <c r="E137" s="120"/>
      <c r="F137" s="180"/>
      <c r="G137" s="181"/>
      <c r="H137" s="172"/>
      <c r="I137" s="173"/>
      <c r="J137" s="173"/>
      <c r="K137" s="59" t="str">
        <f>IF(AND(tab_MD_1[[#This Row],[… darunter berück-sichtigungsfähig (einschl. Miet-, 
Leasing-, Lizenz-ausgaben innerhalb Zweckbindungsfrist)]]&gt;0,tab_MD_1[[#This Row],[Auftragsdatum
(bei Nutzung von Rahmenverträgen:
Tag des Abrufs)]]&gt;DATE(2020,7,22)),"ja","nein")</f>
        <v>nein</v>
      </c>
      <c r="L137" s="59" t="str">
        <f>IF(AND(OR(MD_Gegenstand="Lehrerdienstgeräte mit Zubehör",MD_Gegenstand="Lehrerdienstgeräte ohne Zubehör"),OR(tab_PRUEFUNG[[#This Row],[Maßnahme berück-sichtigungs-fähig]]="ja",tab_PRUEFUNG[[#This Row],[Maßnahme berück-sichtigungs-fähig]]="teilweise")),MD_Anzahl,"")</f>
        <v/>
      </c>
      <c r="M137"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37" s="112"/>
    </row>
    <row r="138" spans="1:14" ht="45" hidden="1" customHeight="1" x14ac:dyDescent="0.25">
      <c r="A138" s="47">
        <f t="shared" si="2"/>
        <v>136</v>
      </c>
      <c r="B138" s="133"/>
      <c r="C138" s="143"/>
      <c r="D138" s="134"/>
      <c r="E138" s="120"/>
      <c r="F138" s="180"/>
      <c r="G138" s="181"/>
      <c r="H138" s="172"/>
      <c r="I138" s="173"/>
      <c r="J138" s="173"/>
      <c r="K138" s="59" t="str">
        <f>IF(AND(tab_MD_1[[#This Row],[… darunter berück-sichtigungsfähig (einschl. Miet-, 
Leasing-, Lizenz-ausgaben innerhalb Zweckbindungsfrist)]]&gt;0,tab_MD_1[[#This Row],[Auftragsdatum
(bei Nutzung von Rahmenverträgen:
Tag des Abrufs)]]&gt;DATE(2020,7,22)),"ja","nein")</f>
        <v>nein</v>
      </c>
      <c r="L138" s="59" t="str">
        <f>IF(AND(OR(MD_Gegenstand="Lehrerdienstgeräte mit Zubehör",MD_Gegenstand="Lehrerdienstgeräte ohne Zubehör"),OR(tab_PRUEFUNG[[#This Row],[Maßnahme berück-sichtigungs-fähig]]="ja",tab_PRUEFUNG[[#This Row],[Maßnahme berück-sichtigungs-fähig]]="teilweise")),MD_Anzahl,"")</f>
        <v/>
      </c>
      <c r="M138"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38" s="112"/>
    </row>
    <row r="139" spans="1:14" ht="45" hidden="1" customHeight="1" x14ac:dyDescent="0.25">
      <c r="A139" s="47">
        <f t="shared" si="2"/>
        <v>137</v>
      </c>
      <c r="B139" s="133"/>
      <c r="C139" s="143"/>
      <c r="D139" s="134"/>
      <c r="E139" s="120"/>
      <c r="F139" s="180"/>
      <c r="G139" s="181"/>
      <c r="H139" s="172"/>
      <c r="I139" s="173"/>
      <c r="J139" s="173"/>
      <c r="K139" s="59" t="str">
        <f>IF(AND(tab_MD_1[[#This Row],[… darunter berück-sichtigungsfähig (einschl. Miet-, 
Leasing-, Lizenz-ausgaben innerhalb Zweckbindungsfrist)]]&gt;0,tab_MD_1[[#This Row],[Auftragsdatum
(bei Nutzung von Rahmenverträgen:
Tag des Abrufs)]]&gt;DATE(2020,7,22)),"ja","nein")</f>
        <v>nein</v>
      </c>
      <c r="L139" s="59" t="str">
        <f>IF(AND(OR(MD_Gegenstand="Lehrerdienstgeräte mit Zubehör",MD_Gegenstand="Lehrerdienstgeräte ohne Zubehör"),OR(tab_PRUEFUNG[[#This Row],[Maßnahme berück-sichtigungs-fähig]]="ja",tab_PRUEFUNG[[#This Row],[Maßnahme berück-sichtigungs-fähig]]="teilweise")),MD_Anzahl,"")</f>
        <v/>
      </c>
      <c r="M139"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39" s="112"/>
    </row>
    <row r="140" spans="1:14" ht="45" hidden="1" customHeight="1" x14ac:dyDescent="0.25">
      <c r="A140" s="47">
        <f t="shared" si="2"/>
        <v>138</v>
      </c>
      <c r="B140" s="133"/>
      <c r="C140" s="143"/>
      <c r="D140" s="134"/>
      <c r="E140" s="120"/>
      <c r="F140" s="180"/>
      <c r="G140" s="181"/>
      <c r="H140" s="172"/>
      <c r="I140" s="173"/>
      <c r="J140" s="173"/>
      <c r="K140" s="59" t="str">
        <f>IF(AND(tab_MD_1[[#This Row],[… darunter berück-sichtigungsfähig (einschl. Miet-, 
Leasing-, Lizenz-ausgaben innerhalb Zweckbindungsfrist)]]&gt;0,tab_MD_1[[#This Row],[Auftragsdatum
(bei Nutzung von Rahmenverträgen:
Tag des Abrufs)]]&gt;DATE(2020,7,22)),"ja","nein")</f>
        <v>nein</v>
      </c>
      <c r="L140" s="59" t="str">
        <f>IF(AND(OR(MD_Gegenstand="Lehrerdienstgeräte mit Zubehör",MD_Gegenstand="Lehrerdienstgeräte ohne Zubehör"),OR(tab_PRUEFUNG[[#This Row],[Maßnahme berück-sichtigungs-fähig]]="ja",tab_PRUEFUNG[[#This Row],[Maßnahme berück-sichtigungs-fähig]]="teilweise")),MD_Anzahl,"")</f>
        <v/>
      </c>
      <c r="M140"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40" s="112"/>
    </row>
    <row r="141" spans="1:14" ht="45" hidden="1" customHeight="1" x14ac:dyDescent="0.25">
      <c r="A141" s="47">
        <f t="shared" si="2"/>
        <v>139</v>
      </c>
      <c r="B141" s="133"/>
      <c r="C141" s="143"/>
      <c r="D141" s="134"/>
      <c r="E141" s="120"/>
      <c r="F141" s="180"/>
      <c r="G141" s="181"/>
      <c r="H141" s="172"/>
      <c r="I141" s="173"/>
      <c r="J141" s="173"/>
      <c r="K141" s="59" t="str">
        <f>IF(AND(tab_MD_1[[#This Row],[… darunter berück-sichtigungsfähig (einschl. Miet-, 
Leasing-, Lizenz-ausgaben innerhalb Zweckbindungsfrist)]]&gt;0,tab_MD_1[[#This Row],[Auftragsdatum
(bei Nutzung von Rahmenverträgen:
Tag des Abrufs)]]&gt;DATE(2020,7,22)),"ja","nein")</f>
        <v>nein</v>
      </c>
      <c r="L141" s="59" t="str">
        <f>IF(AND(OR(MD_Gegenstand="Lehrerdienstgeräte mit Zubehör",MD_Gegenstand="Lehrerdienstgeräte ohne Zubehör"),OR(tab_PRUEFUNG[[#This Row],[Maßnahme berück-sichtigungs-fähig]]="ja",tab_PRUEFUNG[[#This Row],[Maßnahme berück-sichtigungs-fähig]]="teilweise")),MD_Anzahl,"")</f>
        <v/>
      </c>
      <c r="M141"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41" s="112"/>
    </row>
    <row r="142" spans="1:14" ht="45" hidden="1" customHeight="1" x14ac:dyDescent="0.25">
      <c r="A142" s="47">
        <f t="shared" si="2"/>
        <v>140</v>
      </c>
      <c r="B142" s="133"/>
      <c r="C142" s="143"/>
      <c r="D142" s="134"/>
      <c r="E142" s="120"/>
      <c r="F142" s="180"/>
      <c r="G142" s="181"/>
      <c r="H142" s="172"/>
      <c r="I142" s="173"/>
      <c r="J142" s="173"/>
      <c r="K142" s="59" t="str">
        <f>IF(AND(tab_MD_1[[#This Row],[… darunter berück-sichtigungsfähig (einschl. Miet-, 
Leasing-, Lizenz-ausgaben innerhalb Zweckbindungsfrist)]]&gt;0,tab_MD_1[[#This Row],[Auftragsdatum
(bei Nutzung von Rahmenverträgen:
Tag des Abrufs)]]&gt;DATE(2020,7,22)),"ja","nein")</f>
        <v>nein</v>
      </c>
      <c r="L142" s="59" t="str">
        <f>IF(AND(OR(MD_Gegenstand="Lehrerdienstgeräte mit Zubehör",MD_Gegenstand="Lehrerdienstgeräte ohne Zubehör"),OR(tab_PRUEFUNG[[#This Row],[Maßnahme berück-sichtigungs-fähig]]="ja",tab_PRUEFUNG[[#This Row],[Maßnahme berück-sichtigungs-fähig]]="teilweise")),MD_Anzahl,"")</f>
        <v/>
      </c>
      <c r="M142"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42" s="112"/>
    </row>
    <row r="143" spans="1:14" ht="45" hidden="1" customHeight="1" x14ac:dyDescent="0.25">
      <c r="A143" s="47">
        <f t="shared" si="2"/>
        <v>141</v>
      </c>
      <c r="B143" s="133"/>
      <c r="C143" s="143"/>
      <c r="D143" s="134"/>
      <c r="E143" s="120"/>
      <c r="F143" s="180"/>
      <c r="G143" s="181"/>
      <c r="H143" s="172"/>
      <c r="I143" s="173"/>
      <c r="J143" s="173"/>
      <c r="K143" s="59" t="str">
        <f>IF(AND(tab_MD_1[[#This Row],[… darunter berück-sichtigungsfähig (einschl. Miet-, 
Leasing-, Lizenz-ausgaben innerhalb Zweckbindungsfrist)]]&gt;0,tab_MD_1[[#This Row],[Auftragsdatum
(bei Nutzung von Rahmenverträgen:
Tag des Abrufs)]]&gt;DATE(2020,7,22)),"ja","nein")</f>
        <v>nein</v>
      </c>
      <c r="L143" s="59" t="str">
        <f>IF(AND(OR(MD_Gegenstand="Lehrerdienstgeräte mit Zubehör",MD_Gegenstand="Lehrerdienstgeräte ohne Zubehör"),OR(tab_PRUEFUNG[[#This Row],[Maßnahme berück-sichtigungs-fähig]]="ja",tab_PRUEFUNG[[#This Row],[Maßnahme berück-sichtigungs-fähig]]="teilweise")),MD_Anzahl,"")</f>
        <v/>
      </c>
      <c r="M143"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43" s="112"/>
    </row>
    <row r="144" spans="1:14" ht="45" hidden="1" customHeight="1" x14ac:dyDescent="0.25">
      <c r="A144" s="47">
        <f t="shared" si="2"/>
        <v>142</v>
      </c>
      <c r="B144" s="133"/>
      <c r="C144" s="143"/>
      <c r="D144" s="134"/>
      <c r="E144" s="120"/>
      <c r="F144" s="180"/>
      <c r="G144" s="181"/>
      <c r="H144" s="172"/>
      <c r="I144" s="173"/>
      <c r="J144" s="173"/>
      <c r="K144" s="59" t="str">
        <f>IF(AND(tab_MD_1[[#This Row],[… darunter berück-sichtigungsfähig (einschl. Miet-, 
Leasing-, Lizenz-ausgaben innerhalb Zweckbindungsfrist)]]&gt;0,tab_MD_1[[#This Row],[Auftragsdatum
(bei Nutzung von Rahmenverträgen:
Tag des Abrufs)]]&gt;DATE(2020,7,22)),"ja","nein")</f>
        <v>nein</v>
      </c>
      <c r="L144" s="59" t="str">
        <f>IF(AND(OR(MD_Gegenstand="Lehrerdienstgeräte mit Zubehör",MD_Gegenstand="Lehrerdienstgeräte ohne Zubehör"),OR(tab_PRUEFUNG[[#This Row],[Maßnahme berück-sichtigungs-fähig]]="ja",tab_PRUEFUNG[[#This Row],[Maßnahme berück-sichtigungs-fähig]]="teilweise")),MD_Anzahl,"")</f>
        <v/>
      </c>
      <c r="M144"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44" s="112"/>
    </row>
    <row r="145" spans="1:14" ht="45" hidden="1" customHeight="1" x14ac:dyDescent="0.25">
      <c r="A145" s="47">
        <f t="shared" si="2"/>
        <v>143</v>
      </c>
      <c r="B145" s="133"/>
      <c r="C145" s="143"/>
      <c r="D145" s="134"/>
      <c r="E145" s="120"/>
      <c r="F145" s="180"/>
      <c r="G145" s="181"/>
      <c r="H145" s="172"/>
      <c r="I145" s="173"/>
      <c r="J145" s="173"/>
      <c r="K145" s="59" t="str">
        <f>IF(AND(tab_MD_1[[#This Row],[… darunter berück-sichtigungsfähig (einschl. Miet-, 
Leasing-, Lizenz-ausgaben innerhalb Zweckbindungsfrist)]]&gt;0,tab_MD_1[[#This Row],[Auftragsdatum
(bei Nutzung von Rahmenverträgen:
Tag des Abrufs)]]&gt;DATE(2020,7,22)),"ja","nein")</f>
        <v>nein</v>
      </c>
      <c r="L145" s="59" t="str">
        <f>IF(AND(OR(MD_Gegenstand="Lehrerdienstgeräte mit Zubehör",MD_Gegenstand="Lehrerdienstgeräte ohne Zubehör"),OR(tab_PRUEFUNG[[#This Row],[Maßnahme berück-sichtigungs-fähig]]="ja",tab_PRUEFUNG[[#This Row],[Maßnahme berück-sichtigungs-fähig]]="teilweise")),MD_Anzahl,"")</f>
        <v/>
      </c>
      <c r="M145"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45" s="112"/>
    </row>
    <row r="146" spans="1:14" ht="45" hidden="1" customHeight="1" x14ac:dyDescent="0.25">
      <c r="A146" s="47">
        <f t="shared" si="2"/>
        <v>144</v>
      </c>
      <c r="B146" s="133"/>
      <c r="C146" s="143"/>
      <c r="D146" s="134"/>
      <c r="E146" s="120"/>
      <c r="F146" s="180"/>
      <c r="G146" s="181"/>
      <c r="H146" s="172"/>
      <c r="I146" s="173"/>
      <c r="J146" s="173"/>
      <c r="K146" s="59" t="str">
        <f>IF(AND(tab_MD_1[[#This Row],[… darunter berück-sichtigungsfähig (einschl. Miet-, 
Leasing-, Lizenz-ausgaben innerhalb Zweckbindungsfrist)]]&gt;0,tab_MD_1[[#This Row],[Auftragsdatum
(bei Nutzung von Rahmenverträgen:
Tag des Abrufs)]]&gt;DATE(2020,7,22)),"ja","nein")</f>
        <v>nein</v>
      </c>
      <c r="L146" s="59" t="str">
        <f>IF(AND(OR(MD_Gegenstand="Lehrerdienstgeräte mit Zubehör",MD_Gegenstand="Lehrerdienstgeräte ohne Zubehör"),OR(tab_PRUEFUNG[[#This Row],[Maßnahme berück-sichtigungs-fähig]]="ja",tab_PRUEFUNG[[#This Row],[Maßnahme berück-sichtigungs-fähig]]="teilweise")),MD_Anzahl,"")</f>
        <v/>
      </c>
      <c r="M146"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46" s="112"/>
    </row>
    <row r="147" spans="1:14" ht="45" hidden="1" customHeight="1" x14ac:dyDescent="0.25">
      <c r="A147" s="47">
        <f t="shared" si="2"/>
        <v>145</v>
      </c>
      <c r="B147" s="133"/>
      <c r="C147" s="143"/>
      <c r="D147" s="134"/>
      <c r="E147" s="120"/>
      <c r="F147" s="180"/>
      <c r="G147" s="181"/>
      <c r="H147" s="172"/>
      <c r="I147" s="173"/>
      <c r="J147" s="173"/>
      <c r="K147" s="59" t="str">
        <f>IF(AND(tab_MD_1[[#This Row],[… darunter berück-sichtigungsfähig (einschl. Miet-, 
Leasing-, Lizenz-ausgaben innerhalb Zweckbindungsfrist)]]&gt;0,tab_MD_1[[#This Row],[Auftragsdatum
(bei Nutzung von Rahmenverträgen:
Tag des Abrufs)]]&gt;DATE(2020,7,22)),"ja","nein")</f>
        <v>nein</v>
      </c>
      <c r="L147" s="59" t="str">
        <f>IF(AND(OR(MD_Gegenstand="Lehrerdienstgeräte mit Zubehör",MD_Gegenstand="Lehrerdienstgeräte ohne Zubehör"),OR(tab_PRUEFUNG[[#This Row],[Maßnahme berück-sichtigungs-fähig]]="ja",tab_PRUEFUNG[[#This Row],[Maßnahme berück-sichtigungs-fähig]]="teilweise")),MD_Anzahl,"")</f>
        <v/>
      </c>
      <c r="M147"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47" s="112"/>
    </row>
    <row r="148" spans="1:14" ht="45" hidden="1" customHeight="1" x14ac:dyDescent="0.25">
      <c r="A148" s="47">
        <f t="shared" si="2"/>
        <v>146</v>
      </c>
      <c r="B148" s="133"/>
      <c r="C148" s="143"/>
      <c r="D148" s="134"/>
      <c r="E148" s="120"/>
      <c r="F148" s="180"/>
      <c r="G148" s="181"/>
      <c r="H148" s="172"/>
      <c r="I148" s="173"/>
      <c r="J148" s="173"/>
      <c r="K148" s="59" t="str">
        <f>IF(AND(tab_MD_1[[#This Row],[… darunter berück-sichtigungsfähig (einschl. Miet-, 
Leasing-, Lizenz-ausgaben innerhalb Zweckbindungsfrist)]]&gt;0,tab_MD_1[[#This Row],[Auftragsdatum
(bei Nutzung von Rahmenverträgen:
Tag des Abrufs)]]&gt;DATE(2020,7,22)),"ja","nein")</f>
        <v>nein</v>
      </c>
      <c r="L148" s="59" t="str">
        <f>IF(AND(OR(MD_Gegenstand="Lehrerdienstgeräte mit Zubehör",MD_Gegenstand="Lehrerdienstgeräte ohne Zubehör"),OR(tab_PRUEFUNG[[#This Row],[Maßnahme berück-sichtigungs-fähig]]="ja",tab_PRUEFUNG[[#This Row],[Maßnahme berück-sichtigungs-fähig]]="teilweise")),MD_Anzahl,"")</f>
        <v/>
      </c>
      <c r="M148"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48" s="112"/>
    </row>
    <row r="149" spans="1:14" ht="45" hidden="1" customHeight="1" x14ac:dyDescent="0.25">
      <c r="A149" s="47">
        <f t="shared" si="2"/>
        <v>147</v>
      </c>
      <c r="B149" s="133"/>
      <c r="C149" s="143"/>
      <c r="D149" s="134"/>
      <c r="E149" s="120"/>
      <c r="F149" s="180"/>
      <c r="G149" s="181"/>
      <c r="H149" s="172"/>
      <c r="I149" s="173"/>
      <c r="J149" s="173"/>
      <c r="K149" s="59" t="str">
        <f>IF(AND(tab_MD_1[[#This Row],[… darunter berück-sichtigungsfähig (einschl. Miet-, 
Leasing-, Lizenz-ausgaben innerhalb Zweckbindungsfrist)]]&gt;0,tab_MD_1[[#This Row],[Auftragsdatum
(bei Nutzung von Rahmenverträgen:
Tag des Abrufs)]]&gt;DATE(2020,7,22)),"ja","nein")</f>
        <v>nein</v>
      </c>
      <c r="L149" s="59" t="str">
        <f>IF(AND(OR(MD_Gegenstand="Lehrerdienstgeräte mit Zubehör",MD_Gegenstand="Lehrerdienstgeräte ohne Zubehör"),OR(tab_PRUEFUNG[[#This Row],[Maßnahme berück-sichtigungs-fähig]]="ja",tab_PRUEFUNG[[#This Row],[Maßnahme berück-sichtigungs-fähig]]="teilweise")),MD_Anzahl,"")</f>
        <v/>
      </c>
      <c r="M149"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49" s="112"/>
    </row>
    <row r="150" spans="1:14" ht="45" hidden="1" customHeight="1" x14ac:dyDescent="0.25">
      <c r="A150" s="47">
        <f t="shared" si="2"/>
        <v>148</v>
      </c>
      <c r="B150" s="133"/>
      <c r="C150" s="143"/>
      <c r="D150" s="134"/>
      <c r="E150" s="120"/>
      <c r="F150" s="180"/>
      <c r="G150" s="181"/>
      <c r="H150" s="172"/>
      <c r="I150" s="173"/>
      <c r="J150" s="173"/>
      <c r="K150" s="59" t="str">
        <f>IF(AND(tab_MD_1[[#This Row],[… darunter berück-sichtigungsfähig (einschl. Miet-, 
Leasing-, Lizenz-ausgaben innerhalb Zweckbindungsfrist)]]&gt;0,tab_MD_1[[#This Row],[Auftragsdatum
(bei Nutzung von Rahmenverträgen:
Tag des Abrufs)]]&gt;DATE(2020,7,22)),"ja","nein")</f>
        <v>nein</v>
      </c>
      <c r="L150" s="59" t="str">
        <f>IF(AND(OR(MD_Gegenstand="Lehrerdienstgeräte mit Zubehör",MD_Gegenstand="Lehrerdienstgeräte ohne Zubehör"),OR(tab_PRUEFUNG[[#This Row],[Maßnahme berück-sichtigungs-fähig]]="ja",tab_PRUEFUNG[[#This Row],[Maßnahme berück-sichtigungs-fähig]]="teilweise")),MD_Anzahl,"")</f>
        <v/>
      </c>
      <c r="M150"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50" s="112"/>
    </row>
    <row r="151" spans="1:14" ht="45" hidden="1" customHeight="1" x14ac:dyDescent="0.25">
      <c r="A151" s="47">
        <f t="shared" ref="A151:A214" si="3">ROW()-2</f>
        <v>149</v>
      </c>
      <c r="B151" s="133"/>
      <c r="C151" s="143"/>
      <c r="D151" s="134"/>
      <c r="E151" s="120"/>
      <c r="F151" s="180"/>
      <c r="G151" s="181"/>
      <c r="H151" s="172"/>
      <c r="I151" s="173"/>
      <c r="J151" s="173"/>
      <c r="K151" s="59" t="str">
        <f>IF(AND(tab_MD_1[[#This Row],[… darunter berück-sichtigungsfähig (einschl. Miet-, 
Leasing-, Lizenz-ausgaben innerhalb Zweckbindungsfrist)]]&gt;0,tab_MD_1[[#This Row],[Auftragsdatum
(bei Nutzung von Rahmenverträgen:
Tag des Abrufs)]]&gt;DATE(2020,7,22)),"ja","nein")</f>
        <v>nein</v>
      </c>
      <c r="L151" s="59" t="str">
        <f>IF(AND(OR(MD_Gegenstand="Lehrerdienstgeräte mit Zubehör",MD_Gegenstand="Lehrerdienstgeräte ohne Zubehör"),OR(tab_PRUEFUNG[[#This Row],[Maßnahme berück-sichtigungs-fähig]]="ja",tab_PRUEFUNG[[#This Row],[Maßnahme berück-sichtigungs-fähig]]="teilweise")),MD_Anzahl,"")</f>
        <v/>
      </c>
      <c r="M151"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51" s="112"/>
    </row>
    <row r="152" spans="1:14" ht="45" hidden="1" customHeight="1" x14ac:dyDescent="0.25">
      <c r="A152" s="47">
        <f t="shared" si="3"/>
        <v>150</v>
      </c>
      <c r="B152" s="133"/>
      <c r="C152" s="143"/>
      <c r="D152" s="134"/>
      <c r="E152" s="120"/>
      <c r="F152" s="180"/>
      <c r="G152" s="181"/>
      <c r="H152" s="172"/>
      <c r="I152" s="173"/>
      <c r="J152" s="173"/>
      <c r="K152" s="59" t="str">
        <f>IF(AND(tab_MD_1[[#This Row],[… darunter berück-sichtigungsfähig (einschl. Miet-, 
Leasing-, Lizenz-ausgaben innerhalb Zweckbindungsfrist)]]&gt;0,tab_MD_1[[#This Row],[Auftragsdatum
(bei Nutzung von Rahmenverträgen:
Tag des Abrufs)]]&gt;DATE(2020,7,22)),"ja","nein")</f>
        <v>nein</v>
      </c>
      <c r="L152" s="59" t="str">
        <f>IF(AND(OR(MD_Gegenstand="Lehrerdienstgeräte mit Zubehör",MD_Gegenstand="Lehrerdienstgeräte ohne Zubehör"),OR(tab_PRUEFUNG[[#This Row],[Maßnahme berück-sichtigungs-fähig]]="ja",tab_PRUEFUNG[[#This Row],[Maßnahme berück-sichtigungs-fähig]]="teilweise")),MD_Anzahl,"")</f>
        <v/>
      </c>
      <c r="M152"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52" s="112"/>
    </row>
    <row r="153" spans="1:14" ht="45" hidden="1" customHeight="1" x14ac:dyDescent="0.25">
      <c r="A153" s="47">
        <f t="shared" si="3"/>
        <v>151</v>
      </c>
      <c r="B153" s="133"/>
      <c r="C153" s="143"/>
      <c r="D153" s="134"/>
      <c r="E153" s="120"/>
      <c r="F153" s="180"/>
      <c r="G153" s="181"/>
      <c r="H153" s="172"/>
      <c r="I153" s="173"/>
      <c r="J153" s="173"/>
      <c r="K153" s="59" t="str">
        <f>IF(AND(tab_MD_1[[#This Row],[… darunter berück-sichtigungsfähig (einschl. Miet-, 
Leasing-, Lizenz-ausgaben innerhalb Zweckbindungsfrist)]]&gt;0,tab_MD_1[[#This Row],[Auftragsdatum
(bei Nutzung von Rahmenverträgen:
Tag des Abrufs)]]&gt;DATE(2020,7,22)),"ja","nein")</f>
        <v>nein</v>
      </c>
      <c r="L153" s="59" t="str">
        <f>IF(AND(OR(MD_Gegenstand="Lehrerdienstgeräte mit Zubehör",MD_Gegenstand="Lehrerdienstgeräte ohne Zubehör"),OR(tab_PRUEFUNG[[#This Row],[Maßnahme berück-sichtigungs-fähig]]="ja",tab_PRUEFUNG[[#This Row],[Maßnahme berück-sichtigungs-fähig]]="teilweise")),MD_Anzahl,"")</f>
        <v/>
      </c>
      <c r="M153"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53" s="112"/>
    </row>
    <row r="154" spans="1:14" ht="45" hidden="1" customHeight="1" x14ac:dyDescent="0.25">
      <c r="A154" s="47">
        <f t="shared" si="3"/>
        <v>152</v>
      </c>
      <c r="B154" s="133"/>
      <c r="C154" s="143"/>
      <c r="D154" s="134"/>
      <c r="E154" s="120"/>
      <c r="F154" s="180"/>
      <c r="G154" s="181"/>
      <c r="H154" s="172"/>
      <c r="I154" s="173"/>
      <c r="J154" s="173"/>
      <c r="K154" s="59" t="str">
        <f>IF(AND(tab_MD_1[[#This Row],[… darunter berück-sichtigungsfähig (einschl. Miet-, 
Leasing-, Lizenz-ausgaben innerhalb Zweckbindungsfrist)]]&gt;0,tab_MD_1[[#This Row],[Auftragsdatum
(bei Nutzung von Rahmenverträgen:
Tag des Abrufs)]]&gt;DATE(2020,7,22)),"ja","nein")</f>
        <v>nein</v>
      </c>
      <c r="L154" s="59" t="str">
        <f>IF(AND(OR(MD_Gegenstand="Lehrerdienstgeräte mit Zubehör",MD_Gegenstand="Lehrerdienstgeräte ohne Zubehör"),OR(tab_PRUEFUNG[[#This Row],[Maßnahme berück-sichtigungs-fähig]]="ja",tab_PRUEFUNG[[#This Row],[Maßnahme berück-sichtigungs-fähig]]="teilweise")),MD_Anzahl,"")</f>
        <v/>
      </c>
      <c r="M154"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54" s="112"/>
    </row>
    <row r="155" spans="1:14" ht="45" hidden="1" customHeight="1" x14ac:dyDescent="0.25">
      <c r="A155" s="47">
        <f t="shared" si="3"/>
        <v>153</v>
      </c>
      <c r="B155" s="133"/>
      <c r="C155" s="143"/>
      <c r="D155" s="134"/>
      <c r="E155" s="120"/>
      <c r="F155" s="180"/>
      <c r="G155" s="181"/>
      <c r="H155" s="172"/>
      <c r="I155" s="173"/>
      <c r="J155" s="173"/>
      <c r="K155" s="59" t="str">
        <f>IF(AND(tab_MD_1[[#This Row],[… darunter berück-sichtigungsfähig (einschl. Miet-, 
Leasing-, Lizenz-ausgaben innerhalb Zweckbindungsfrist)]]&gt;0,tab_MD_1[[#This Row],[Auftragsdatum
(bei Nutzung von Rahmenverträgen:
Tag des Abrufs)]]&gt;DATE(2020,7,22)),"ja","nein")</f>
        <v>nein</v>
      </c>
      <c r="L155" s="59" t="str">
        <f>IF(AND(OR(MD_Gegenstand="Lehrerdienstgeräte mit Zubehör",MD_Gegenstand="Lehrerdienstgeräte ohne Zubehör"),OR(tab_PRUEFUNG[[#This Row],[Maßnahme berück-sichtigungs-fähig]]="ja",tab_PRUEFUNG[[#This Row],[Maßnahme berück-sichtigungs-fähig]]="teilweise")),MD_Anzahl,"")</f>
        <v/>
      </c>
      <c r="M155"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55" s="112"/>
    </row>
    <row r="156" spans="1:14" ht="45" hidden="1" customHeight="1" x14ac:dyDescent="0.25">
      <c r="A156" s="47">
        <f t="shared" si="3"/>
        <v>154</v>
      </c>
      <c r="B156" s="133"/>
      <c r="C156" s="143"/>
      <c r="D156" s="134"/>
      <c r="E156" s="120"/>
      <c r="F156" s="180"/>
      <c r="G156" s="181"/>
      <c r="H156" s="172"/>
      <c r="I156" s="173"/>
      <c r="J156" s="173"/>
      <c r="K156" s="59" t="str">
        <f>IF(AND(tab_MD_1[[#This Row],[… darunter berück-sichtigungsfähig (einschl. Miet-, 
Leasing-, Lizenz-ausgaben innerhalb Zweckbindungsfrist)]]&gt;0,tab_MD_1[[#This Row],[Auftragsdatum
(bei Nutzung von Rahmenverträgen:
Tag des Abrufs)]]&gt;DATE(2020,7,22)),"ja","nein")</f>
        <v>nein</v>
      </c>
      <c r="L156" s="59" t="str">
        <f>IF(AND(OR(MD_Gegenstand="Lehrerdienstgeräte mit Zubehör",MD_Gegenstand="Lehrerdienstgeräte ohne Zubehör"),OR(tab_PRUEFUNG[[#This Row],[Maßnahme berück-sichtigungs-fähig]]="ja",tab_PRUEFUNG[[#This Row],[Maßnahme berück-sichtigungs-fähig]]="teilweise")),MD_Anzahl,"")</f>
        <v/>
      </c>
      <c r="M156"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56" s="112"/>
    </row>
    <row r="157" spans="1:14" ht="45" hidden="1" customHeight="1" x14ac:dyDescent="0.25">
      <c r="A157" s="47">
        <f t="shared" si="3"/>
        <v>155</v>
      </c>
      <c r="B157" s="133"/>
      <c r="C157" s="143"/>
      <c r="D157" s="134"/>
      <c r="E157" s="120"/>
      <c r="F157" s="180"/>
      <c r="G157" s="181"/>
      <c r="H157" s="172"/>
      <c r="I157" s="173"/>
      <c r="J157" s="173"/>
      <c r="K157" s="59" t="str">
        <f>IF(AND(tab_MD_1[[#This Row],[… darunter berück-sichtigungsfähig (einschl. Miet-, 
Leasing-, Lizenz-ausgaben innerhalb Zweckbindungsfrist)]]&gt;0,tab_MD_1[[#This Row],[Auftragsdatum
(bei Nutzung von Rahmenverträgen:
Tag des Abrufs)]]&gt;DATE(2020,7,22)),"ja","nein")</f>
        <v>nein</v>
      </c>
      <c r="L157" s="59" t="str">
        <f>IF(AND(OR(MD_Gegenstand="Lehrerdienstgeräte mit Zubehör",MD_Gegenstand="Lehrerdienstgeräte ohne Zubehör"),OR(tab_PRUEFUNG[[#This Row],[Maßnahme berück-sichtigungs-fähig]]="ja",tab_PRUEFUNG[[#This Row],[Maßnahme berück-sichtigungs-fähig]]="teilweise")),MD_Anzahl,"")</f>
        <v/>
      </c>
      <c r="M157"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57" s="112"/>
    </row>
    <row r="158" spans="1:14" ht="45" hidden="1" customHeight="1" x14ac:dyDescent="0.25">
      <c r="A158" s="47">
        <f t="shared" si="3"/>
        <v>156</v>
      </c>
      <c r="B158" s="133"/>
      <c r="C158" s="143"/>
      <c r="D158" s="134"/>
      <c r="E158" s="120"/>
      <c r="F158" s="180"/>
      <c r="G158" s="181"/>
      <c r="H158" s="172"/>
      <c r="I158" s="173"/>
      <c r="J158" s="173"/>
      <c r="K158" s="59" t="str">
        <f>IF(AND(tab_MD_1[[#This Row],[… darunter berück-sichtigungsfähig (einschl. Miet-, 
Leasing-, Lizenz-ausgaben innerhalb Zweckbindungsfrist)]]&gt;0,tab_MD_1[[#This Row],[Auftragsdatum
(bei Nutzung von Rahmenverträgen:
Tag des Abrufs)]]&gt;DATE(2020,7,22)),"ja","nein")</f>
        <v>nein</v>
      </c>
      <c r="L158" s="59" t="str">
        <f>IF(AND(OR(MD_Gegenstand="Lehrerdienstgeräte mit Zubehör",MD_Gegenstand="Lehrerdienstgeräte ohne Zubehör"),OR(tab_PRUEFUNG[[#This Row],[Maßnahme berück-sichtigungs-fähig]]="ja",tab_PRUEFUNG[[#This Row],[Maßnahme berück-sichtigungs-fähig]]="teilweise")),MD_Anzahl,"")</f>
        <v/>
      </c>
      <c r="M158"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58" s="112"/>
    </row>
    <row r="159" spans="1:14" ht="45" hidden="1" customHeight="1" x14ac:dyDescent="0.25">
      <c r="A159" s="47">
        <f t="shared" si="3"/>
        <v>157</v>
      </c>
      <c r="B159" s="133"/>
      <c r="C159" s="143"/>
      <c r="D159" s="134"/>
      <c r="E159" s="120"/>
      <c r="F159" s="180"/>
      <c r="G159" s="181"/>
      <c r="H159" s="172"/>
      <c r="I159" s="173"/>
      <c r="J159" s="173"/>
      <c r="K159" s="59" t="str">
        <f>IF(AND(tab_MD_1[[#This Row],[… darunter berück-sichtigungsfähig (einschl. Miet-, 
Leasing-, Lizenz-ausgaben innerhalb Zweckbindungsfrist)]]&gt;0,tab_MD_1[[#This Row],[Auftragsdatum
(bei Nutzung von Rahmenverträgen:
Tag des Abrufs)]]&gt;DATE(2020,7,22)),"ja","nein")</f>
        <v>nein</v>
      </c>
      <c r="L159" s="59" t="str">
        <f>IF(AND(OR(MD_Gegenstand="Lehrerdienstgeräte mit Zubehör",MD_Gegenstand="Lehrerdienstgeräte ohne Zubehör"),OR(tab_PRUEFUNG[[#This Row],[Maßnahme berück-sichtigungs-fähig]]="ja",tab_PRUEFUNG[[#This Row],[Maßnahme berück-sichtigungs-fähig]]="teilweise")),MD_Anzahl,"")</f>
        <v/>
      </c>
      <c r="M159"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59" s="112"/>
    </row>
    <row r="160" spans="1:14" ht="45" hidden="1" customHeight="1" x14ac:dyDescent="0.25">
      <c r="A160" s="47">
        <f t="shared" si="3"/>
        <v>158</v>
      </c>
      <c r="B160" s="133"/>
      <c r="C160" s="143"/>
      <c r="D160" s="134"/>
      <c r="E160" s="120"/>
      <c r="F160" s="180"/>
      <c r="G160" s="181"/>
      <c r="H160" s="172"/>
      <c r="I160" s="173"/>
      <c r="J160" s="173"/>
      <c r="K160" s="59" t="str">
        <f>IF(AND(tab_MD_1[[#This Row],[… darunter berück-sichtigungsfähig (einschl. Miet-, 
Leasing-, Lizenz-ausgaben innerhalb Zweckbindungsfrist)]]&gt;0,tab_MD_1[[#This Row],[Auftragsdatum
(bei Nutzung von Rahmenverträgen:
Tag des Abrufs)]]&gt;DATE(2020,7,22)),"ja","nein")</f>
        <v>nein</v>
      </c>
      <c r="L160" s="59" t="str">
        <f>IF(AND(OR(MD_Gegenstand="Lehrerdienstgeräte mit Zubehör",MD_Gegenstand="Lehrerdienstgeräte ohne Zubehör"),OR(tab_PRUEFUNG[[#This Row],[Maßnahme berück-sichtigungs-fähig]]="ja",tab_PRUEFUNG[[#This Row],[Maßnahme berück-sichtigungs-fähig]]="teilweise")),MD_Anzahl,"")</f>
        <v/>
      </c>
      <c r="M160"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60" s="112"/>
    </row>
    <row r="161" spans="1:14" ht="45" hidden="1" customHeight="1" x14ac:dyDescent="0.25">
      <c r="A161" s="47">
        <f t="shared" si="3"/>
        <v>159</v>
      </c>
      <c r="B161" s="133"/>
      <c r="C161" s="143"/>
      <c r="D161" s="134"/>
      <c r="E161" s="120"/>
      <c r="F161" s="180"/>
      <c r="G161" s="181"/>
      <c r="H161" s="172"/>
      <c r="I161" s="173"/>
      <c r="J161" s="173"/>
      <c r="K161" s="59" t="str">
        <f>IF(AND(tab_MD_1[[#This Row],[… darunter berück-sichtigungsfähig (einschl. Miet-, 
Leasing-, Lizenz-ausgaben innerhalb Zweckbindungsfrist)]]&gt;0,tab_MD_1[[#This Row],[Auftragsdatum
(bei Nutzung von Rahmenverträgen:
Tag des Abrufs)]]&gt;DATE(2020,7,22)),"ja","nein")</f>
        <v>nein</v>
      </c>
      <c r="L161" s="59" t="str">
        <f>IF(AND(OR(MD_Gegenstand="Lehrerdienstgeräte mit Zubehör",MD_Gegenstand="Lehrerdienstgeräte ohne Zubehör"),OR(tab_PRUEFUNG[[#This Row],[Maßnahme berück-sichtigungs-fähig]]="ja",tab_PRUEFUNG[[#This Row],[Maßnahme berück-sichtigungs-fähig]]="teilweise")),MD_Anzahl,"")</f>
        <v/>
      </c>
      <c r="M161"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61" s="112"/>
    </row>
    <row r="162" spans="1:14" ht="45" hidden="1" customHeight="1" x14ac:dyDescent="0.25">
      <c r="A162" s="47">
        <f t="shared" si="3"/>
        <v>160</v>
      </c>
      <c r="B162" s="133"/>
      <c r="C162" s="143"/>
      <c r="D162" s="134"/>
      <c r="E162" s="120"/>
      <c r="F162" s="180"/>
      <c r="G162" s="181"/>
      <c r="H162" s="172"/>
      <c r="I162" s="173"/>
      <c r="J162" s="173"/>
      <c r="K162" s="59" t="str">
        <f>IF(AND(tab_MD_1[[#This Row],[… darunter berück-sichtigungsfähig (einschl. Miet-, 
Leasing-, Lizenz-ausgaben innerhalb Zweckbindungsfrist)]]&gt;0,tab_MD_1[[#This Row],[Auftragsdatum
(bei Nutzung von Rahmenverträgen:
Tag des Abrufs)]]&gt;DATE(2020,7,22)),"ja","nein")</f>
        <v>nein</v>
      </c>
      <c r="L162" s="59" t="str">
        <f>IF(AND(OR(MD_Gegenstand="Lehrerdienstgeräte mit Zubehör",MD_Gegenstand="Lehrerdienstgeräte ohne Zubehör"),OR(tab_PRUEFUNG[[#This Row],[Maßnahme berück-sichtigungs-fähig]]="ja",tab_PRUEFUNG[[#This Row],[Maßnahme berück-sichtigungs-fähig]]="teilweise")),MD_Anzahl,"")</f>
        <v/>
      </c>
      <c r="M162"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62" s="112"/>
    </row>
    <row r="163" spans="1:14" ht="45" hidden="1" customHeight="1" x14ac:dyDescent="0.25">
      <c r="A163" s="47">
        <f t="shared" si="3"/>
        <v>161</v>
      </c>
      <c r="B163" s="133"/>
      <c r="C163" s="143"/>
      <c r="D163" s="134"/>
      <c r="E163" s="120"/>
      <c r="F163" s="180"/>
      <c r="G163" s="181"/>
      <c r="H163" s="172"/>
      <c r="I163" s="173"/>
      <c r="J163" s="173"/>
      <c r="K163" s="59" t="str">
        <f>IF(AND(tab_MD_1[[#This Row],[… darunter berück-sichtigungsfähig (einschl. Miet-, 
Leasing-, Lizenz-ausgaben innerhalb Zweckbindungsfrist)]]&gt;0,tab_MD_1[[#This Row],[Auftragsdatum
(bei Nutzung von Rahmenverträgen:
Tag des Abrufs)]]&gt;DATE(2020,7,22)),"ja","nein")</f>
        <v>nein</v>
      </c>
      <c r="L163" s="59" t="str">
        <f>IF(AND(OR(MD_Gegenstand="Lehrerdienstgeräte mit Zubehör",MD_Gegenstand="Lehrerdienstgeräte ohne Zubehör"),OR(tab_PRUEFUNG[[#This Row],[Maßnahme berück-sichtigungs-fähig]]="ja",tab_PRUEFUNG[[#This Row],[Maßnahme berück-sichtigungs-fähig]]="teilweise")),MD_Anzahl,"")</f>
        <v/>
      </c>
      <c r="M163"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63" s="112"/>
    </row>
    <row r="164" spans="1:14" ht="45" hidden="1" customHeight="1" x14ac:dyDescent="0.25">
      <c r="A164" s="47">
        <f t="shared" si="3"/>
        <v>162</v>
      </c>
      <c r="B164" s="133"/>
      <c r="C164" s="143"/>
      <c r="D164" s="134"/>
      <c r="E164" s="120"/>
      <c r="F164" s="180"/>
      <c r="G164" s="181"/>
      <c r="H164" s="172"/>
      <c r="I164" s="173"/>
      <c r="J164" s="173"/>
      <c r="K164" s="59" t="str">
        <f>IF(AND(tab_MD_1[[#This Row],[… darunter berück-sichtigungsfähig (einschl. Miet-, 
Leasing-, Lizenz-ausgaben innerhalb Zweckbindungsfrist)]]&gt;0,tab_MD_1[[#This Row],[Auftragsdatum
(bei Nutzung von Rahmenverträgen:
Tag des Abrufs)]]&gt;DATE(2020,7,22)),"ja","nein")</f>
        <v>nein</v>
      </c>
      <c r="L164" s="59" t="str">
        <f>IF(AND(OR(MD_Gegenstand="Lehrerdienstgeräte mit Zubehör",MD_Gegenstand="Lehrerdienstgeräte ohne Zubehör"),OR(tab_PRUEFUNG[[#This Row],[Maßnahme berück-sichtigungs-fähig]]="ja",tab_PRUEFUNG[[#This Row],[Maßnahme berück-sichtigungs-fähig]]="teilweise")),MD_Anzahl,"")</f>
        <v/>
      </c>
      <c r="M164"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64" s="112"/>
    </row>
    <row r="165" spans="1:14" ht="45" hidden="1" customHeight="1" x14ac:dyDescent="0.25">
      <c r="A165" s="47">
        <f t="shared" si="3"/>
        <v>163</v>
      </c>
      <c r="B165" s="133"/>
      <c r="C165" s="143"/>
      <c r="D165" s="134"/>
      <c r="E165" s="120"/>
      <c r="F165" s="180"/>
      <c r="G165" s="181"/>
      <c r="H165" s="172"/>
      <c r="I165" s="173"/>
      <c r="J165" s="173"/>
      <c r="K165" s="59" t="str">
        <f>IF(AND(tab_MD_1[[#This Row],[… darunter berück-sichtigungsfähig (einschl. Miet-, 
Leasing-, Lizenz-ausgaben innerhalb Zweckbindungsfrist)]]&gt;0,tab_MD_1[[#This Row],[Auftragsdatum
(bei Nutzung von Rahmenverträgen:
Tag des Abrufs)]]&gt;DATE(2020,7,22)),"ja","nein")</f>
        <v>nein</v>
      </c>
      <c r="L165" s="59" t="str">
        <f>IF(AND(OR(MD_Gegenstand="Lehrerdienstgeräte mit Zubehör",MD_Gegenstand="Lehrerdienstgeräte ohne Zubehör"),OR(tab_PRUEFUNG[[#This Row],[Maßnahme berück-sichtigungs-fähig]]="ja",tab_PRUEFUNG[[#This Row],[Maßnahme berück-sichtigungs-fähig]]="teilweise")),MD_Anzahl,"")</f>
        <v/>
      </c>
      <c r="M165"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65" s="112"/>
    </row>
    <row r="166" spans="1:14" ht="45" hidden="1" customHeight="1" x14ac:dyDescent="0.25">
      <c r="A166" s="47">
        <f t="shared" si="3"/>
        <v>164</v>
      </c>
      <c r="B166" s="133"/>
      <c r="C166" s="143"/>
      <c r="D166" s="134"/>
      <c r="E166" s="120"/>
      <c r="F166" s="180"/>
      <c r="G166" s="181"/>
      <c r="H166" s="172"/>
      <c r="I166" s="173"/>
      <c r="J166" s="173"/>
      <c r="K166" s="59" t="str">
        <f>IF(AND(tab_MD_1[[#This Row],[… darunter berück-sichtigungsfähig (einschl. Miet-, 
Leasing-, Lizenz-ausgaben innerhalb Zweckbindungsfrist)]]&gt;0,tab_MD_1[[#This Row],[Auftragsdatum
(bei Nutzung von Rahmenverträgen:
Tag des Abrufs)]]&gt;DATE(2020,7,22)),"ja","nein")</f>
        <v>nein</v>
      </c>
      <c r="L166" s="59" t="str">
        <f>IF(AND(OR(MD_Gegenstand="Lehrerdienstgeräte mit Zubehör",MD_Gegenstand="Lehrerdienstgeräte ohne Zubehör"),OR(tab_PRUEFUNG[[#This Row],[Maßnahme berück-sichtigungs-fähig]]="ja",tab_PRUEFUNG[[#This Row],[Maßnahme berück-sichtigungs-fähig]]="teilweise")),MD_Anzahl,"")</f>
        <v/>
      </c>
      <c r="M166"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66" s="112"/>
    </row>
    <row r="167" spans="1:14" ht="45" hidden="1" customHeight="1" x14ac:dyDescent="0.25">
      <c r="A167" s="47">
        <f t="shared" si="3"/>
        <v>165</v>
      </c>
      <c r="B167" s="133"/>
      <c r="C167" s="143"/>
      <c r="D167" s="134"/>
      <c r="E167" s="120"/>
      <c r="F167" s="180"/>
      <c r="G167" s="181"/>
      <c r="H167" s="172"/>
      <c r="I167" s="173"/>
      <c r="J167" s="173"/>
      <c r="K167" s="59" t="str">
        <f>IF(AND(tab_MD_1[[#This Row],[… darunter berück-sichtigungsfähig (einschl. Miet-, 
Leasing-, Lizenz-ausgaben innerhalb Zweckbindungsfrist)]]&gt;0,tab_MD_1[[#This Row],[Auftragsdatum
(bei Nutzung von Rahmenverträgen:
Tag des Abrufs)]]&gt;DATE(2020,7,22)),"ja","nein")</f>
        <v>nein</v>
      </c>
      <c r="L167" s="59" t="str">
        <f>IF(AND(OR(MD_Gegenstand="Lehrerdienstgeräte mit Zubehör",MD_Gegenstand="Lehrerdienstgeräte ohne Zubehör"),OR(tab_PRUEFUNG[[#This Row],[Maßnahme berück-sichtigungs-fähig]]="ja",tab_PRUEFUNG[[#This Row],[Maßnahme berück-sichtigungs-fähig]]="teilweise")),MD_Anzahl,"")</f>
        <v/>
      </c>
      <c r="M167"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67" s="112"/>
    </row>
    <row r="168" spans="1:14" ht="45" hidden="1" customHeight="1" x14ac:dyDescent="0.25">
      <c r="A168" s="47">
        <f t="shared" si="3"/>
        <v>166</v>
      </c>
      <c r="B168" s="133"/>
      <c r="C168" s="143"/>
      <c r="D168" s="134"/>
      <c r="E168" s="120"/>
      <c r="F168" s="180"/>
      <c r="G168" s="181"/>
      <c r="H168" s="172"/>
      <c r="I168" s="173"/>
      <c r="J168" s="173"/>
      <c r="K168" s="59" t="str">
        <f>IF(AND(tab_MD_1[[#This Row],[… darunter berück-sichtigungsfähig (einschl. Miet-, 
Leasing-, Lizenz-ausgaben innerhalb Zweckbindungsfrist)]]&gt;0,tab_MD_1[[#This Row],[Auftragsdatum
(bei Nutzung von Rahmenverträgen:
Tag des Abrufs)]]&gt;DATE(2020,7,22)),"ja","nein")</f>
        <v>nein</v>
      </c>
      <c r="L168" s="59" t="str">
        <f>IF(AND(OR(MD_Gegenstand="Lehrerdienstgeräte mit Zubehör",MD_Gegenstand="Lehrerdienstgeräte ohne Zubehör"),OR(tab_PRUEFUNG[[#This Row],[Maßnahme berück-sichtigungs-fähig]]="ja",tab_PRUEFUNG[[#This Row],[Maßnahme berück-sichtigungs-fähig]]="teilweise")),MD_Anzahl,"")</f>
        <v/>
      </c>
      <c r="M168"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68" s="112"/>
    </row>
    <row r="169" spans="1:14" ht="45" hidden="1" customHeight="1" x14ac:dyDescent="0.25">
      <c r="A169" s="47">
        <f t="shared" si="3"/>
        <v>167</v>
      </c>
      <c r="B169" s="133"/>
      <c r="C169" s="143"/>
      <c r="D169" s="134"/>
      <c r="E169" s="120"/>
      <c r="F169" s="180"/>
      <c r="G169" s="181"/>
      <c r="H169" s="172"/>
      <c r="I169" s="173"/>
      <c r="J169" s="173"/>
      <c r="K169" s="59" t="str">
        <f>IF(AND(tab_MD_1[[#This Row],[… darunter berück-sichtigungsfähig (einschl. Miet-, 
Leasing-, Lizenz-ausgaben innerhalb Zweckbindungsfrist)]]&gt;0,tab_MD_1[[#This Row],[Auftragsdatum
(bei Nutzung von Rahmenverträgen:
Tag des Abrufs)]]&gt;DATE(2020,7,22)),"ja","nein")</f>
        <v>nein</v>
      </c>
      <c r="L169" s="59" t="str">
        <f>IF(AND(OR(MD_Gegenstand="Lehrerdienstgeräte mit Zubehör",MD_Gegenstand="Lehrerdienstgeräte ohne Zubehör"),OR(tab_PRUEFUNG[[#This Row],[Maßnahme berück-sichtigungs-fähig]]="ja",tab_PRUEFUNG[[#This Row],[Maßnahme berück-sichtigungs-fähig]]="teilweise")),MD_Anzahl,"")</f>
        <v/>
      </c>
      <c r="M169"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69" s="112"/>
    </row>
    <row r="170" spans="1:14" ht="45" hidden="1" customHeight="1" x14ac:dyDescent="0.25">
      <c r="A170" s="47">
        <f t="shared" si="3"/>
        <v>168</v>
      </c>
      <c r="B170" s="133"/>
      <c r="C170" s="143"/>
      <c r="D170" s="134"/>
      <c r="E170" s="120"/>
      <c r="F170" s="180"/>
      <c r="G170" s="181"/>
      <c r="H170" s="172"/>
      <c r="I170" s="173"/>
      <c r="J170" s="173"/>
      <c r="K170" s="59" t="str">
        <f>IF(AND(tab_MD_1[[#This Row],[… darunter berück-sichtigungsfähig (einschl. Miet-, 
Leasing-, Lizenz-ausgaben innerhalb Zweckbindungsfrist)]]&gt;0,tab_MD_1[[#This Row],[Auftragsdatum
(bei Nutzung von Rahmenverträgen:
Tag des Abrufs)]]&gt;DATE(2020,7,22)),"ja","nein")</f>
        <v>nein</v>
      </c>
      <c r="L170" s="59" t="str">
        <f>IF(AND(OR(MD_Gegenstand="Lehrerdienstgeräte mit Zubehör",MD_Gegenstand="Lehrerdienstgeräte ohne Zubehör"),OR(tab_PRUEFUNG[[#This Row],[Maßnahme berück-sichtigungs-fähig]]="ja",tab_PRUEFUNG[[#This Row],[Maßnahme berück-sichtigungs-fähig]]="teilweise")),MD_Anzahl,"")</f>
        <v/>
      </c>
      <c r="M170"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70" s="112"/>
    </row>
    <row r="171" spans="1:14" ht="45" hidden="1" customHeight="1" x14ac:dyDescent="0.25">
      <c r="A171" s="47">
        <f t="shared" si="3"/>
        <v>169</v>
      </c>
      <c r="B171" s="133"/>
      <c r="C171" s="143"/>
      <c r="D171" s="134"/>
      <c r="E171" s="120"/>
      <c r="F171" s="180"/>
      <c r="G171" s="181"/>
      <c r="H171" s="172"/>
      <c r="I171" s="173"/>
      <c r="J171" s="173"/>
      <c r="K171" s="59" t="str">
        <f>IF(AND(tab_MD_1[[#This Row],[… darunter berück-sichtigungsfähig (einschl. Miet-, 
Leasing-, Lizenz-ausgaben innerhalb Zweckbindungsfrist)]]&gt;0,tab_MD_1[[#This Row],[Auftragsdatum
(bei Nutzung von Rahmenverträgen:
Tag des Abrufs)]]&gt;DATE(2020,7,22)),"ja","nein")</f>
        <v>nein</v>
      </c>
      <c r="L171" s="59" t="str">
        <f>IF(AND(OR(MD_Gegenstand="Lehrerdienstgeräte mit Zubehör",MD_Gegenstand="Lehrerdienstgeräte ohne Zubehör"),OR(tab_PRUEFUNG[[#This Row],[Maßnahme berück-sichtigungs-fähig]]="ja",tab_PRUEFUNG[[#This Row],[Maßnahme berück-sichtigungs-fähig]]="teilweise")),MD_Anzahl,"")</f>
        <v/>
      </c>
      <c r="M171"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71" s="112"/>
    </row>
    <row r="172" spans="1:14" ht="45" hidden="1" customHeight="1" x14ac:dyDescent="0.25">
      <c r="A172" s="47">
        <f t="shared" si="3"/>
        <v>170</v>
      </c>
      <c r="B172" s="133"/>
      <c r="C172" s="143"/>
      <c r="D172" s="134"/>
      <c r="E172" s="120"/>
      <c r="F172" s="180"/>
      <c r="G172" s="181"/>
      <c r="H172" s="172"/>
      <c r="I172" s="173"/>
      <c r="J172" s="173"/>
      <c r="K172" s="59" t="str">
        <f>IF(AND(tab_MD_1[[#This Row],[… darunter berück-sichtigungsfähig (einschl. Miet-, 
Leasing-, Lizenz-ausgaben innerhalb Zweckbindungsfrist)]]&gt;0,tab_MD_1[[#This Row],[Auftragsdatum
(bei Nutzung von Rahmenverträgen:
Tag des Abrufs)]]&gt;DATE(2020,7,22)),"ja","nein")</f>
        <v>nein</v>
      </c>
      <c r="L172" s="59" t="str">
        <f>IF(AND(OR(MD_Gegenstand="Lehrerdienstgeräte mit Zubehör",MD_Gegenstand="Lehrerdienstgeräte ohne Zubehör"),OR(tab_PRUEFUNG[[#This Row],[Maßnahme berück-sichtigungs-fähig]]="ja",tab_PRUEFUNG[[#This Row],[Maßnahme berück-sichtigungs-fähig]]="teilweise")),MD_Anzahl,"")</f>
        <v/>
      </c>
      <c r="M172"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72" s="112"/>
    </row>
    <row r="173" spans="1:14" ht="45" hidden="1" customHeight="1" x14ac:dyDescent="0.25">
      <c r="A173" s="47">
        <f t="shared" si="3"/>
        <v>171</v>
      </c>
      <c r="B173" s="133"/>
      <c r="C173" s="143"/>
      <c r="D173" s="134"/>
      <c r="E173" s="120"/>
      <c r="F173" s="180"/>
      <c r="G173" s="181"/>
      <c r="H173" s="172"/>
      <c r="I173" s="173"/>
      <c r="J173" s="173"/>
      <c r="K173" s="59" t="str">
        <f>IF(AND(tab_MD_1[[#This Row],[… darunter berück-sichtigungsfähig (einschl. Miet-, 
Leasing-, Lizenz-ausgaben innerhalb Zweckbindungsfrist)]]&gt;0,tab_MD_1[[#This Row],[Auftragsdatum
(bei Nutzung von Rahmenverträgen:
Tag des Abrufs)]]&gt;DATE(2020,7,22)),"ja","nein")</f>
        <v>nein</v>
      </c>
      <c r="L173" s="59" t="str">
        <f>IF(AND(OR(MD_Gegenstand="Lehrerdienstgeräte mit Zubehör",MD_Gegenstand="Lehrerdienstgeräte ohne Zubehör"),OR(tab_PRUEFUNG[[#This Row],[Maßnahme berück-sichtigungs-fähig]]="ja",tab_PRUEFUNG[[#This Row],[Maßnahme berück-sichtigungs-fähig]]="teilweise")),MD_Anzahl,"")</f>
        <v/>
      </c>
      <c r="M173"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73" s="112"/>
    </row>
    <row r="174" spans="1:14" ht="45" hidden="1" customHeight="1" x14ac:dyDescent="0.25">
      <c r="A174" s="47">
        <f t="shared" si="3"/>
        <v>172</v>
      </c>
      <c r="B174" s="133"/>
      <c r="C174" s="143"/>
      <c r="D174" s="134"/>
      <c r="E174" s="120"/>
      <c r="F174" s="180"/>
      <c r="G174" s="181"/>
      <c r="H174" s="172"/>
      <c r="I174" s="173"/>
      <c r="J174" s="173"/>
      <c r="K174" s="59" t="str">
        <f>IF(AND(tab_MD_1[[#This Row],[… darunter berück-sichtigungsfähig (einschl. Miet-, 
Leasing-, Lizenz-ausgaben innerhalb Zweckbindungsfrist)]]&gt;0,tab_MD_1[[#This Row],[Auftragsdatum
(bei Nutzung von Rahmenverträgen:
Tag des Abrufs)]]&gt;DATE(2020,7,22)),"ja","nein")</f>
        <v>nein</v>
      </c>
      <c r="L174" s="59" t="str">
        <f>IF(AND(OR(MD_Gegenstand="Lehrerdienstgeräte mit Zubehör",MD_Gegenstand="Lehrerdienstgeräte ohne Zubehör"),OR(tab_PRUEFUNG[[#This Row],[Maßnahme berück-sichtigungs-fähig]]="ja",tab_PRUEFUNG[[#This Row],[Maßnahme berück-sichtigungs-fähig]]="teilweise")),MD_Anzahl,"")</f>
        <v/>
      </c>
      <c r="M174"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74" s="112"/>
    </row>
    <row r="175" spans="1:14" ht="45" hidden="1" customHeight="1" x14ac:dyDescent="0.25">
      <c r="A175" s="47">
        <f t="shared" si="3"/>
        <v>173</v>
      </c>
      <c r="B175" s="133"/>
      <c r="C175" s="143"/>
      <c r="D175" s="134"/>
      <c r="E175" s="120"/>
      <c r="F175" s="180"/>
      <c r="G175" s="181"/>
      <c r="H175" s="172"/>
      <c r="I175" s="173"/>
      <c r="J175" s="173"/>
      <c r="K175" s="59" t="str">
        <f>IF(AND(tab_MD_1[[#This Row],[… darunter berück-sichtigungsfähig (einschl. Miet-, 
Leasing-, Lizenz-ausgaben innerhalb Zweckbindungsfrist)]]&gt;0,tab_MD_1[[#This Row],[Auftragsdatum
(bei Nutzung von Rahmenverträgen:
Tag des Abrufs)]]&gt;DATE(2020,7,22)),"ja","nein")</f>
        <v>nein</v>
      </c>
      <c r="L175" s="59" t="str">
        <f>IF(AND(OR(MD_Gegenstand="Lehrerdienstgeräte mit Zubehör",MD_Gegenstand="Lehrerdienstgeräte ohne Zubehör"),OR(tab_PRUEFUNG[[#This Row],[Maßnahme berück-sichtigungs-fähig]]="ja",tab_PRUEFUNG[[#This Row],[Maßnahme berück-sichtigungs-fähig]]="teilweise")),MD_Anzahl,"")</f>
        <v/>
      </c>
      <c r="M175"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75" s="112"/>
    </row>
    <row r="176" spans="1:14" ht="45" hidden="1" customHeight="1" x14ac:dyDescent="0.25">
      <c r="A176" s="47">
        <f t="shared" si="3"/>
        <v>174</v>
      </c>
      <c r="B176" s="133"/>
      <c r="C176" s="143"/>
      <c r="D176" s="134"/>
      <c r="E176" s="120"/>
      <c r="F176" s="180"/>
      <c r="G176" s="181"/>
      <c r="H176" s="172"/>
      <c r="I176" s="173"/>
      <c r="J176" s="173"/>
      <c r="K176" s="59" t="str">
        <f>IF(AND(tab_MD_1[[#This Row],[… darunter berück-sichtigungsfähig (einschl. Miet-, 
Leasing-, Lizenz-ausgaben innerhalb Zweckbindungsfrist)]]&gt;0,tab_MD_1[[#This Row],[Auftragsdatum
(bei Nutzung von Rahmenverträgen:
Tag des Abrufs)]]&gt;DATE(2020,7,22)),"ja","nein")</f>
        <v>nein</v>
      </c>
      <c r="L176" s="59" t="str">
        <f>IF(AND(OR(MD_Gegenstand="Lehrerdienstgeräte mit Zubehör",MD_Gegenstand="Lehrerdienstgeräte ohne Zubehör"),OR(tab_PRUEFUNG[[#This Row],[Maßnahme berück-sichtigungs-fähig]]="ja",tab_PRUEFUNG[[#This Row],[Maßnahme berück-sichtigungs-fähig]]="teilweise")),MD_Anzahl,"")</f>
        <v/>
      </c>
      <c r="M176"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76" s="112"/>
    </row>
    <row r="177" spans="1:14" ht="45" hidden="1" customHeight="1" x14ac:dyDescent="0.25">
      <c r="A177" s="47">
        <f t="shared" si="3"/>
        <v>175</v>
      </c>
      <c r="B177" s="133"/>
      <c r="C177" s="143"/>
      <c r="D177" s="134"/>
      <c r="E177" s="120"/>
      <c r="F177" s="180"/>
      <c r="G177" s="181"/>
      <c r="H177" s="172"/>
      <c r="I177" s="173"/>
      <c r="J177" s="173"/>
      <c r="K177" s="59" t="str">
        <f>IF(AND(tab_MD_1[[#This Row],[… darunter berück-sichtigungsfähig (einschl. Miet-, 
Leasing-, Lizenz-ausgaben innerhalb Zweckbindungsfrist)]]&gt;0,tab_MD_1[[#This Row],[Auftragsdatum
(bei Nutzung von Rahmenverträgen:
Tag des Abrufs)]]&gt;DATE(2020,7,22)),"ja","nein")</f>
        <v>nein</v>
      </c>
      <c r="L177" s="59" t="str">
        <f>IF(AND(OR(MD_Gegenstand="Lehrerdienstgeräte mit Zubehör",MD_Gegenstand="Lehrerdienstgeräte ohne Zubehör"),OR(tab_PRUEFUNG[[#This Row],[Maßnahme berück-sichtigungs-fähig]]="ja",tab_PRUEFUNG[[#This Row],[Maßnahme berück-sichtigungs-fähig]]="teilweise")),MD_Anzahl,"")</f>
        <v/>
      </c>
      <c r="M177"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77" s="112"/>
    </row>
    <row r="178" spans="1:14" ht="45" hidden="1" customHeight="1" x14ac:dyDescent="0.25">
      <c r="A178" s="47">
        <f t="shared" si="3"/>
        <v>176</v>
      </c>
      <c r="B178" s="133"/>
      <c r="C178" s="143"/>
      <c r="D178" s="134"/>
      <c r="E178" s="120"/>
      <c r="F178" s="180"/>
      <c r="G178" s="181"/>
      <c r="H178" s="172"/>
      <c r="I178" s="173"/>
      <c r="J178" s="173"/>
      <c r="K178" s="59" t="str">
        <f>IF(AND(tab_MD_1[[#This Row],[… darunter berück-sichtigungsfähig (einschl. Miet-, 
Leasing-, Lizenz-ausgaben innerhalb Zweckbindungsfrist)]]&gt;0,tab_MD_1[[#This Row],[Auftragsdatum
(bei Nutzung von Rahmenverträgen:
Tag des Abrufs)]]&gt;DATE(2020,7,22)),"ja","nein")</f>
        <v>nein</v>
      </c>
      <c r="L178" s="59" t="str">
        <f>IF(AND(OR(MD_Gegenstand="Lehrerdienstgeräte mit Zubehör",MD_Gegenstand="Lehrerdienstgeräte ohne Zubehör"),OR(tab_PRUEFUNG[[#This Row],[Maßnahme berück-sichtigungs-fähig]]="ja",tab_PRUEFUNG[[#This Row],[Maßnahme berück-sichtigungs-fähig]]="teilweise")),MD_Anzahl,"")</f>
        <v/>
      </c>
      <c r="M178"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78" s="112"/>
    </row>
    <row r="179" spans="1:14" ht="45" hidden="1" customHeight="1" x14ac:dyDescent="0.25">
      <c r="A179" s="47">
        <f t="shared" si="3"/>
        <v>177</v>
      </c>
      <c r="B179" s="133"/>
      <c r="C179" s="143"/>
      <c r="D179" s="134"/>
      <c r="E179" s="120"/>
      <c r="F179" s="180"/>
      <c r="G179" s="181"/>
      <c r="H179" s="172"/>
      <c r="I179" s="173"/>
      <c r="J179" s="173"/>
      <c r="K179" s="59" t="str">
        <f>IF(AND(tab_MD_1[[#This Row],[… darunter berück-sichtigungsfähig (einschl. Miet-, 
Leasing-, Lizenz-ausgaben innerhalb Zweckbindungsfrist)]]&gt;0,tab_MD_1[[#This Row],[Auftragsdatum
(bei Nutzung von Rahmenverträgen:
Tag des Abrufs)]]&gt;DATE(2020,7,22)),"ja","nein")</f>
        <v>nein</v>
      </c>
      <c r="L179" s="59" t="str">
        <f>IF(AND(OR(MD_Gegenstand="Lehrerdienstgeräte mit Zubehör",MD_Gegenstand="Lehrerdienstgeräte ohne Zubehör"),OR(tab_PRUEFUNG[[#This Row],[Maßnahme berück-sichtigungs-fähig]]="ja",tab_PRUEFUNG[[#This Row],[Maßnahme berück-sichtigungs-fähig]]="teilweise")),MD_Anzahl,"")</f>
        <v/>
      </c>
      <c r="M179"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79" s="112"/>
    </row>
    <row r="180" spans="1:14" ht="45" hidden="1" customHeight="1" x14ac:dyDescent="0.25">
      <c r="A180" s="47">
        <f t="shared" si="3"/>
        <v>178</v>
      </c>
      <c r="B180" s="133"/>
      <c r="C180" s="143"/>
      <c r="D180" s="134"/>
      <c r="E180" s="120"/>
      <c r="F180" s="180"/>
      <c r="G180" s="181"/>
      <c r="H180" s="172"/>
      <c r="I180" s="173"/>
      <c r="J180" s="173"/>
      <c r="K180" s="59" t="str">
        <f>IF(AND(tab_MD_1[[#This Row],[… darunter berück-sichtigungsfähig (einschl. Miet-, 
Leasing-, Lizenz-ausgaben innerhalb Zweckbindungsfrist)]]&gt;0,tab_MD_1[[#This Row],[Auftragsdatum
(bei Nutzung von Rahmenverträgen:
Tag des Abrufs)]]&gt;DATE(2020,7,22)),"ja","nein")</f>
        <v>nein</v>
      </c>
      <c r="L180" s="59" t="str">
        <f>IF(AND(OR(MD_Gegenstand="Lehrerdienstgeräte mit Zubehör",MD_Gegenstand="Lehrerdienstgeräte ohne Zubehör"),OR(tab_PRUEFUNG[[#This Row],[Maßnahme berück-sichtigungs-fähig]]="ja",tab_PRUEFUNG[[#This Row],[Maßnahme berück-sichtigungs-fähig]]="teilweise")),MD_Anzahl,"")</f>
        <v/>
      </c>
      <c r="M180"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80" s="112"/>
    </row>
    <row r="181" spans="1:14" ht="45" hidden="1" customHeight="1" x14ac:dyDescent="0.25">
      <c r="A181" s="47">
        <f t="shared" si="3"/>
        <v>179</v>
      </c>
      <c r="B181" s="133"/>
      <c r="C181" s="143"/>
      <c r="D181" s="134"/>
      <c r="E181" s="120"/>
      <c r="F181" s="180"/>
      <c r="G181" s="181"/>
      <c r="H181" s="172"/>
      <c r="I181" s="173"/>
      <c r="J181" s="173"/>
      <c r="K181" s="59" t="str">
        <f>IF(AND(tab_MD_1[[#This Row],[… darunter berück-sichtigungsfähig (einschl. Miet-, 
Leasing-, Lizenz-ausgaben innerhalb Zweckbindungsfrist)]]&gt;0,tab_MD_1[[#This Row],[Auftragsdatum
(bei Nutzung von Rahmenverträgen:
Tag des Abrufs)]]&gt;DATE(2020,7,22)),"ja","nein")</f>
        <v>nein</v>
      </c>
      <c r="L181" s="59" t="str">
        <f>IF(AND(OR(MD_Gegenstand="Lehrerdienstgeräte mit Zubehör",MD_Gegenstand="Lehrerdienstgeräte ohne Zubehör"),OR(tab_PRUEFUNG[[#This Row],[Maßnahme berück-sichtigungs-fähig]]="ja",tab_PRUEFUNG[[#This Row],[Maßnahme berück-sichtigungs-fähig]]="teilweise")),MD_Anzahl,"")</f>
        <v/>
      </c>
      <c r="M181"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81" s="112"/>
    </row>
    <row r="182" spans="1:14" ht="45" hidden="1" customHeight="1" x14ac:dyDescent="0.25">
      <c r="A182" s="47">
        <f t="shared" si="3"/>
        <v>180</v>
      </c>
      <c r="B182" s="133"/>
      <c r="C182" s="143"/>
      <c r="D182" s="134"/>
      <c r="E182" s="120"/>
      <c r="F182" s="180"/>
      <c r="G182" s="181"/>
      <c r="H182" s="172"/>
      <c r="I182" s="173"/>
      <c r="J182" s="173"/>
      <c r="K182" s="59" t="str">
        <f>IF(AND(tab_MD_1[[#This Row],[… darunter berück-sichtigungsfähig (einschl. Miet-, 
Leasing-, Lizenz-ausgaben innerhalb Zweckbindungsfrist)]]&gt;0,tab_MD_1[[#This Row],[Auftragsdatum
(bei Nutzung von Rahmenverträgen:
Tag des Abrufs)]]&gt;DATE(2020,7,22)),"ja","nein")</f>
        <v>nein</v>
      </c>
      <c r="L182" s="59" t="str">
        <f>IF(AND(OR(MD_Gegenstand="Lehrerdienstgeräte mit Zubehör",MD_Gegenstand="Lehrerdienstgeräte ohne Zubehör"),OR(tab_PRUEFUNG[[#This Row],[Maßnahme berück-sichtigungs-fähig]]="ja",tab_PRUEFUNG[[#This Row],[Maßnahme berück-sichtigungs-fähig]]="teilweise")),MD_Anzahl,"")</f>
        <v/>
      </c>
      <c r="M182"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82" s="112"/>
    </row>
    <row r="183" spans="1:14" ht="45" hidden="1" customHeight="1" x14ac:dyDescent="0.25">
      <c r="A183" s="47">
        <f t="shared" si="3"/>
        <v>181</v>
      </c>
      <c r="B183" s="133"/>
      <c r="C183" s="143"/>
      <c r="D183" s="134"/>
      <c r="E183" s="120"/>
      <c r="F183" s="180"/>
      <c r="G183" s="181"/>
      <c r="H183" s="172"/>
      <c r="I183" s="173"/>
      <c r="J183" s="173"/>
      <c r="K183" s="59" t="str">
        <f>IF(AND(tab_MD_1[[#This Row],[… darunter berück-sichtigungsfähig (einschl. Miet-, 
Leasing-, Lizenz-ausgaben innerhalb Zweckbindungsfrist)]]&gt;0,tab_MD_1[[#This Row],[Auftragsdatum
(bei Nutzung von Rahmenverträgen:
Tag des Abrufs)]]&gt;DATE(2020,7,22)),"ja","nein")</f>
        <v>nein</v>
      </c>
      <c r="L183" s="59" t="str">
        <f>IF(AND(OR(MD_Gegenstand="Lehrerdienstgeräte mit Zubehör",MD_Gegenstand="Lehrerdienstgeräte ohne Zubehör"),OR(tab_PRUEFUNG[[#This Row],[Maßnahme berück-sichtigungs-fähig]]="ja",tab_PRUEFUNG[[#This Row],[Maßnahme berück-sichtigungs-fähig]]="teilweise")),MD_Anzahl,"")</f>
        <v/>
      </c>
      <c r="M183"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83" s="112"/>
    </row>
    <row r="184" spans="1:14" ht="45" hidden="1" customHeight="1" x14ac:dyDescent="0.25">
      <c r="A184" s="47">
        <f t="shared" si="3"/>
        <v>182</v>
      </c>
      <c r="B184" s="133"/>
      <c r="C184" s="143"/>
      <c r="D184" s="134"/>
      <c r="E184" s="120"/>
      <c r="F184" s="180"/>
      <c r="G184" s="181"/>
      <c r="H184" s="172"/>
      <c r="I184" s="173"/>
      <c r="J184" s="173"/>
      <c r="K184" s="59" t="str">
        <f>IF(AND(tab_MD_1[[#This Row],[… darunter berück-sichtigungsfähig (einschl. Miet-, 
Leasing-, Lizenz-ausgaben innerhalb Zweckbindungsfrist)]]&gt;0,tab_MD_1[[#This Row],[Auftragsdatum
(bei Nutzung von Rahmenverträgen:
Tag des Abrufs)]]&gt;DATE(2020,7,22)),"ja","nein")</f>
        <v>nein</v>
      </c>
      <c r="L184" s="59" t="str">
        <f>IF(AND(OR(MD_Gegenstand="Lehrerdienstgeräte mit Zubehör",MD_Gegenstand="Lehrerdienstgeräte ohne Zubehör"),OR(tab_PRUEFUNG[[#This Row],[Maßnahme berück-sichtigungs-fähig]]="ja",tab_PRUEFUNG[[#This Row],[Maßnahme berück-sichtigungs-fähig]]="teilweise")),MD_Anzahl,"")</f>
        <v/>
      </c>
      <c r="M184"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84" s="112"/>
    </row>
    <row r="185" spans="1:14" ht="45" hidden="1" customHeight="1" x14ac:dyDescent="0.25">
      <c r="A185" s="47">
        <f t="shared" si="3"/>
        <v>183</v>
      </c>
      <c r="B185" s="133"/>
      <c r="C185" s="143"/>
      <c r="D185" s="134"/>
      <c r="E185" s="120"/>
      <c r="F185" s="180"/>
      <c r="G185" s="181"/>
      <c r="H185" s="172"/>
      <c r="I185" s="173"/>
      <c r="J185" s="173"/>
      <c r="K185" s="59" t="str">
        <f>IF(AND(tab_MD_1[[#This Row],[… darunter berück-sichtigungsfähig (einschl. Miet-, 
Leasing-, Lizenz-ausgaben innerhalb Zweckbindungsfrist)]]&gt;0,tab_MD_1[[#This Row],[Auftragsdatum
(bei Nutzung von Rahmenverträgen:
Tag des Abrufs)]]&gt;DATE(2020,7,22)),"ja","nein")</f>
        <v>nein</v>
      </c>
      <c r="L185" s="59" t="str">
        <f>IF(AND(OR(MD_Gegenstand="Lehrerdienstgeräte mit Zubehör",MD_Gegenstand="Lehrerdienstgeräte ohne Zubehör"),OR(tab_PRUEFUNG[[#This Row],[Maßnahme berück-sichtigungs-fähig]]="ja",tab_PRUEFUNG[[#This Row],[Maßnahme berück-sichtigungs-fähig]]="teilweise")),MD_Anzahl,"")</f>
        <v/>
      </c>
      <c r="M185"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85" s="112"/>
    </row>
    <row r="186" spans="1:14" ht="45" hidden="1" customHeight="1" x14ac:dyDescent="0.25">
      <c r="A186" s="47">
        <f t="shared" si="3"/>
        <v>184</v>
      </c>
      <c r="B186" s="133"/>
      <c r="C186" s="143"/>
      <c r="D186" s="134"/>
      <c r="E186" s="120"/>
      <c r="F186" s="180"/>
      <c r="G186" s="181"/>
      <c r="H186" s="172"/>
      <c r="I186" s="173"/>
      <c r="J186" s="173"/>
      <c r="K186" s="59" t="str">
        <f>IF(AND(tab_MD_1[[#This Row],[… darunter berück-sichtigungsfähig (einschl. Miet-, 
Leasing-, Lizenz-ausgaben innerhalb Zweckbindungsfrist)]]&gt;0,tab_MD_1[[#This Row],[Auftragsdatum
(bei Nutzung von Rahmenverträgen:
Tag des Abrufs)]]&gt;DATE(2020,7,22)),"ja","nein")</f>
        <v>nein</v>
      </c>
      <c r="L186" s="59" t="str">
        <f>IF(AND(OR(MD_Gegenstand="Lehrerdienstgeräte mit Zubehör",MD_Gegenstand="Lehrerdienstgeräte ohne Zubehör"),OR(tab_PRUEFUNG[[#This Row],[Maßnahme berück-sichtigungs-fähig]]="ja",tab_PRUEFUNG[[#This Row],[Maßnahme berück-sichtigungs-fähig]]="teilweise")),MD_Anzahl,"")</f>
        <v/>
      </c>
      <c r="M186"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86" s="112"/>
    </row>
    <row r="187" spans="1:14" ht="45" hidden="1" customHeight="1" x14ac:dyDescent="0.25">
      <c r="A187" s="47">
        <f t="shared" si="3"/>
        <v>185</v>
      </c>
      <c r="B187" s="133"/>
      <c r="C187" s="143"/>
      <c r="D187" s="134"/>
      <c r="E187" s="120"/>
      <c r="F187" s="180"/>
      <c r="G187" s="181"/>
      <c r="H187" s="172"/>
      <c r="I187" s="173"/>
      <c r="J187" s="173"/>
      <c r="K187" s="59" t="str">
        <f>IF(AND(tab_MD_1[[#This Row],[… darunter berück-sichtigungsfähig (einschl. Miet-, 
Leasing-, Lizenz-ausgaben innerhalb Zweckbindungsfrist)]]&gt;0,tab_MD_1[[#This Row],[Auftragsdatum
(bei Nutzung von Rahmenverträgen:
Tag des Abrufs)]]&gt;DATE(2020,7,22)),"ja","nein")</f>
        <v>nein</v>
      </c>
      <c r="L187" s="59" t="str">
        <f>IF(AND(OR(MD_Gegenstand="Lehrerdienstgeräte mit Zubehör",MD_Gegenstand="Lehrerdienstgeräte ohne Zubehör"),OR(tab_PRUEFUNG[[#This Row],[Maßnahme berück-sichtigungs-fähig]]="ja",tab_PRUEFUNG[[#This Row],[Maßnahme berück-sichtigungs-fähig]]="teilweise")),MD_Anzahl,"")</f>
        <v/>
      </c>
      <c r="M187"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87" s="112"/>
    </row>
    <row r="188" spans="1:14" ht="45" hidden="1" customHeight="1" x14ac:dyDescent="0.25">
      <c r="A188" s="47">
        <f t="shared" si="3"/>
        <v>186</v>
      </c>
      <c r="B188" s="133"/>
      <c r="C188" s="143"/>
      <c r="D188" s="134"/>
      <c r="E188" s="120"/>
      <c r="F188" s="180"/>
      <c r="G188" s="181"/>
      <c r="H188" s="172"/>
      <c r="I188" s="173"/>
      <c r="J188" s="173"/>
      <c r="K188" s="59" t="str">
        <f>IF(AND(tab_MD_1[[#This Row],[… darunter berück-sichtigungsfähig (einschl. Miet-, 
Leasing-, Lizenz-ausgaben innerhalb Zweckbindungsfrist)]]&gt;0,tab_MD_1[[#This Row],[Auftragsdatum
(bei Nutzung von Rahmenverträgen:
Tag des Abrufs)]]&gt;DATE(2020,7,22)),"ja","nein")</f>
        <v>nein</v>
      </c>
      <c r="L188" s="59" t="str">
        <f>IF(AND(OR(MD_Gegenstand="Lehrerdienstgeräte mit Zubehör",MD_Gegenstand="Lehrerdienstgeräte ohne Zubehör"),OR(tab_PRUEFUNG[[#This Row],[Maßnahme berück-sichtigungs-fähig]]="ja",tab_PRUEFUNG[[#This Row],[Maßnahme berück-sichtigungs-fähig]]="teilweise")),MD_Anzahl,"")</f>
        <v/>
      </c>
      <c r="M188"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88" s="112"/>
    </row>
    <row r="189" spans="1:14" ht="45" hidden="1" customHeight="1" x14ac:dyDescent="0.25">
      <c r="A189" s="47">
        <f t="shared" si="3"/>
        <v>187</v>
      </c>
      <c r="B189" s="133"/>
      <c r="C189" s="143"/>
      <c r="D189" s="134"/>
      <c r="E189" s="120"/>
      <c r="F189" s="180"/>
      <c r="G189" s="181"/>
      <c r="H189" s="172"/>
      <c r="I189" s="173"/>
      <c r="J189" s="173"/>
      <c r="K189" s="59" t="str">
        <f>IF(AND(tab_MD_1[[#This Row],[… darunter berück-sichtigungsfähig (einschl. Miet-, 
Leasing-, Lizenz-ausgaben innerhalb Zweckbindungsfrist)]]&gt;0,tab_MD_1[[#This Row],[Auftragsdatum
(bei Nutzung von Rahmenverträgen:
Tag des Abrufs)]]&gt;DATE(2020,7,22)),"ja","nein")</f>
        <v>nein</v>
      </c>
      <c r="L189" s="59" t="str">
        <f>IF(AND(OR(MD_Gegenstand="Lehrerdienstgeräte mit Zubehör",MD_Gegenstand="Lehrerdienstgeräte ohne Zubehör"),OR(tab_PRUEFUNG[[#This Row],[Maßnahme berück-sichtigungs-fähig]]="ja",tab_PRUEFUNG[[#This Row],[Maßnahme berück-sichtigungs-fähig]]="teilweise")),MD_Anzahl,"")</f>
        <v/>
      </c>
      <c r="M189"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89" s="112"/>
    </row>
    <row r="190" spans="1:14" ht="45" hidden="1" customHeight="1" x14ac:dyDescent="0.25">
      <c r="A190" s="47">
        <f t="shared" si="3"/>
        <v>188</v>
      </c>
      <c r="B190" s="133"/>
      <c r="C190" s="143"/>
      <c r="D190" s="134"/>
      <c r="E190" s="120"/>
      <c r="F190" s="180"/>
      <c r="G190" s="181"/>
      <c r="H190" s="172"/>
      <c r="I190" s="173"/>
      <c r="J190" s="173"/>
      <c r="K190" s="59" t="str">
        <f>IF(AND(tab_MD_1[[#This Row],[… darunter berück-sichtigungsfähig (einschl. Miet-, 
Leasing-, Lizenz-ausgaben innerhalb Zweckbindungsfrist)]]&gt;0,tab_MD_1[[#This Row],[Auftragsdatum
(bei Nutzung von Rahmenverträgen:
Tag des Abrufs)]]&gt;DATE(2020,7,22)),"ja","nein")</f>
        <v>nein</v>
      </c>
      <c r="L190" s="59" t="str">
        <f>IF(AND(OR(MD_Gegenstand="Lehrerdienstgeräte mit Zubehör",MD_Gegenstand="Lehrerdienstgeräte ohne Zubehör"),OR(tab_PRUEFUNG[[#This Row],[Maßnahme berück-sichtigungs-fähig]]="ja",tab_PRUEFUNG[[#This Row],[Maßnahme berück-sichtigungs-fähig]]="teilweise")),MD_Anzahl,"")</f>
        <v/>
      </c>
      <c r="M190"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90" s="112"/>
    </row>
    <row r="191" spans="1:14" ht="45" hidden="1" customHeight="1" x14ac:dyDescent="0.25">
      <c r="A191" s="47">
        <f t="shared" si="3"/>
        <v>189</v>
      </c>
      <c r="B191" s="133"/>
      <c r="C191" s="143"/>
      <c r="D191" s="134"/>
      <c r="E191" s="120"/>
      <c r="F191" s="180"/>
      <c r="G191" s="181"/>
      <c r="H191" s="172"/>
      <c r="I191" s="173"/>
      <c r="J191" s="173"/>
      <c r="K191" s="59" t="str">
        <f>IF(AND(tab_MD_1[[#This Row],[… darunter berück-sichtigungsfähig (einschl. Miet-, 
Leasing-, Lizenz-ausgaben innerhalb Zweckbindungsfrist)]]&gt;0,tab_MD_1[[#This Row],[Auftragsdatum
(bei Nutzung von Rahmenverträgen:
Tag des Abrufs)]]&gt;DATE(2020,7,22)),"ja","nein")</f>
        <v>nein</v>
      </c>
      <c r="L191" s="59" t="str">
        <f>IF(AND(OR(MD_Gegenstand="Lehrerdienstgeräte mit Zubehör",MD_Gegenstand="Lehrerdienstgeräte ohne Zubehör"),OR(tab_PRUEFUNG[[#This Row],[Maßnahme berück-sichtigungs-fähig]]="ja",tab_PRUEFUNG[[#This Row],[Maßnahme berück-sichtigungs-fähig]]="teilweise")),MD_Anzahl,"")</f>
        <v/>
      </c>
      <c r="M191"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91" s="112"/>
    </row>
    <row r="192" spans="1:14" ht="45" hidden="1" customHeight="1" x14ac:dyDescent="0.25">
      <c r="A192" s="47">
        <f t="shared" si="3"/>
        <v>190</v>
      </c>
      <c r="B192" s="133"/>
      <c r="C192" s="143"/>
      <c r="D192" s="134"/>
      <c r="E192" s="120"/>
      <c r="F192" s="180"/>
      <c r="G192" s="181"/>
      <c r="H192" s="172"/>
      <c r="I192" s="173"/>
      <c r="J192" s="173"/>
      <c r="K192" s="59" t="str">
        <f>IF(AND(tab_MD_1[[#This Row],[… darunter berück-sichtigungsfähig (einschl. Miet-, 
Leasing-, Lizenz-ausgaben innerhalb Zweckbindungsfrist)]]&gt;0,tab_MD_1[[#This Row],[Auftragsdatum
(bei Nutzung von Rahmenverträgen:
Tag des Abrufs)]]&gt;DATE(2020,7,22)),"ja","nein")</f>
        <v>nein</v>
      </c>
      <c r="L192" s="59" t="str">
        <f>IF(AND(OR(MD_Gegenstand="Lehrerdienstgeräte mit Zubehör",MD_Gegenstand="Lehrerdienstgeräte ohne Zubehör"),OR(tab_PRUEFUNG[[#This Row],[Maßnahme berück-sichtigungs-fähig]]="ja",tab_PRUEFUNG[[#This Row],[Maßnahme berück-sichtigungs-fähig]]="teilweise")),MD_Anzahl,"")</f>
        <v/>
      </c>
      <c r="M192"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92" s="112"/>
    </row>
    <row r="193" spans="1:14" ht="45" hidden="1" customHeight="1" x14ac:dyDescent="0.25">
      <c r="A193" s="47">
        <f t="shared" si="3"/>
        <v>191</v>
      </c>
      <c r="B193" s="133"/>
      <c r="C193" s="143"/>
      <c r="D193" s="134"/>
      <c r="E193" s="120"/>
      <c r="F193" s="180"/>
      <c r="G193" s="181"/>
      <c r="H193" s="172"/>
      <c r="I193" s="173"/>
      <c r="J193" s="173"/>
      <c r="K193" s="59" t="str">
        <f>IF(AND(tab_MD_1[[#This Row],[… darunter berück-sichtigungsfähig (einschl. Miet-, 
Leasing-, Lizenz-ausgaben innerhalb Zweckbindungsfrist)]]&gt;0,tab_MD_1[[#This Row],[Auftragsdatum
(bei Nutzung von Rahmenverträgen:
Tag des Abrufs)]]&gt;DATE(2020,7,22)),"ja","nein")</f>
        <v>nein</v>
      </c>
      <c r="L193" s="59" t="str">
        <f>IF(AND(OR(MD_Gegenstand="Lehrerdienstgeräte mit Zubehör",MD_Gegenstand="Lehrerdienstgeräte ohne Zubehör"),OR(tab_PRUEFUNG[[#This Row],[Maßnahme berück-sichtigungs-fähig]]="ja",tab_PRUEFUNG[[#This Row],[Maßnahme berück-sichtigungs-fähig]]="teilweise")),MD_Anzahl,"")</f>
        <v/>
      </c>
      <c r="M193"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93" s="112"/>
    </row>
    <row r="194" spans="1:14" ht="45" hidden="1" customHeight="1" x14ac:dyDescent="0.25">
      <c r="A194" s="47">
        <f t="shared" si="3"/>
        <v>192</v>
      </c>
      <c r="B194" s="133"/>
      <c r="C194" s="143"/>
      <c r="D194" s="134"/>
      <c r="E194" s="120"/>
      <c r="F194" s="180"/>
      <c r="G194" s="181"/>
      <c r="H194" s="172"/>
      <c r="I194" s="173"/>
      <c r="J194" s="173"/>
      <c r="K194" s="59" t="str">
        <f>IF(AND(tab_MD_1[[#This Row],[… darunter berück-sichtigungsfähig (einschl. Miet-, 
Leasing-, Lizenz-ausgaben innerhalb Zweckbindungsfrist)]]&gt;0,tab_MD_1[[#This Row],[Auftragsdatum
(bei Nutzung von Rahmenverträgen:
Tag des Abrufs)]]&gt;DATE(2020,7,22)),"ja","nein")</f>
        <v>nein</v>
      </c>
      <c r="L194" s="59" t="str">
        <f>IF(AND(OR(MD_Gegenstand="Lehrerdienstgeräte mit Zubehör",MD_Gegenstand="Lehrerdienstgeräte ohne Zubehör"),OR(tab_PRUEFUNG[[#This Row],[Maßnahme berück-sichtigungs-fähig]]="ja",tab_PRUEFUNG[[#This Row],[Maßnahme berück-sichtigungs-fähig]]="teilweise")),MD_Anzahl,"")</f>
        <v/>
      </c>
      <c r="M194"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94" s="112"/>
    </row>
    <row r="195" spans="1:14" ht="45" hidden="1" customHeight="1" x14ac:dyDescent="0.25">
      <c r="A195" s="47">
        <f t="shared" si="3"/>
        <v>193</v>
      </c>
      <c r="B195" s="133"/>
      <c r="C195" s="143"/>
      <c r="D195" s="134"/>
      <c r="E195" s="120"/>
      <c r="F195" s="180"/>
      <c r="G195" s="181"/>
      <c r="H195" s="172"/>
      <c r="I195" s="173"/>
      <c r="J195" s="173"/>
      <c r="K195" s="59" t="str">
        <f>IF(AND(tab_MD_1[[#This Row],[… darunter berück-sichtigungsfähig (einschl. Miet-, 
Leasing-, Lizenz-ausgaben innerhalb Zweckbindungsfrist)]]&gt;0,tab_MD_1[[#This Row],[Auftragsdatum
(bei Nutzung von Rahmenverträgen:
Tag des Abrufs)]]&gt;DATE(2020,7,22)),"ja","nein")</f>
        <v>nein</v>
      </c>
      <c r="L195" s="59" t="str">
        <f>IF(AND(OR(MD_Gegenstand="Lehrerdienstgeräte mit Zubehör",MD_Gegenstand="Lehrerdienstgeräte ohne Zubehör"),OR(tab_PRUEFUNG[[#This Row],[Maßnahme berück-sichtigungs-fähig]]="ja",tab_PRUEFUNG[[#This Row],[Maßnahme berück-sichtigungs-fähig]]="teilweise")),MD_Anzahl,"")</f>
        <v/>
      </c>
      <c r="M195"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95" s="112"/>
    </row>
    <row r="196" spans="1:14" ht="45" hidden="1" customHeight="1" x14ac:dyDescent="0.25">
      <c r="A196" s="47">
        <f t="shared" si="3"/>
        <v>194</v>
      </c>
      <c r="B196" s="133"/>
      <c r="C196" s="143"/>
      <c r="D196" s="134"/>
      <c r="E196" s="120"/>
      <c r="F196" s="180"/>
      <c r="G196" s="181"/>
      <c r="H196" s="172"/>
      <c r="I196" s="173"/>
      <c r="J196" s="173"/>
      <c r="K196" s="59" t="str">
        <f>IF(AND(tab_MD_1[[#This Row],[… darunter berück-sichtigungsfähig (einschl. Miet-, 
Leasing-, Lizenz-ausgaben innerhalb Zweckbindungsfrist)]]&gt;0,tab_MD_1[[#This Row],[Auftragsdatum
(bei Nutzung von Rahmenverträgen:
Tag des Abrufs)]]&gt;DATE(2020,7,22)),"ja","nein")</f>
        <v>nein</v>
      </c>
      <c r="L196" s="59" t="str">
        <f>IF(AND(OR(MD_Gegenstand="Lehrerdienstgeräte mit Zubehör",MD_Gegenstand="Lehrerdienstgeräte ohne Zubehör"),OR(tab_PRUEFUNG[[#This Row],[Maßnahme berück-sichtigungs-fähig]]="ja",tab_PRUEFUNG[[#This Row],[Maßnahme berück-sichtigungs-fähig]]="teilweise")),MD_Anzahl,"")</f>
        <v/>
      </c>
      <c r="M196"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96" s="112"/>
    </row>
    <row r="197" spans="1:14" ht="45" hidden="1" customHeight="1" x14ac:dyDescent="0.25">
      <c r="A197" s="47">
        <f t="shared" si="3"/>
        <v>195</v>
      </c>
      <c r="B197" s="133"/>
      <c r="C197" s="143"/>
      <c r="D197" s="134"/>
      <c r="E197" s="120"/>
      <c r="F197" s="180"/>
      <c r="G197" s="181"/>
      <c r="H197" s="172"/>
      <c r="I197" s="173"/>
      <c r="J197" s="173"/>
      <c r="K197" s="59" t="str">
        <f>IF(AND(tab_MD_1[[#This Row],[… darunter berück-sichtigungsfähig (einschl. Miet-, 
Leasing-, Lizenz-ausgaben innerhalb Zweckbindungsfrist)]]&gt;0,tab_MD_1[[#This Row],[Auftragsdatum
(bei Nutzung von Rahmenverträgen:
Tag des Abrufs)]]&gt;DATE(2020,7,22)),"ja","nein")</f>
        <v>nein</v>
      </c>
      <c r="L197" s="59" t="str">
        <f>IF(AND(OR(MD_Gegenstand="Lehrerdienstgeräte mit Zubehör",MD_Gegenstand="Lehrerdienstgeräte ohne Zubehör"),OR(tab_PRUEFUNG[[#This Row],[Maßnahme berück-sichtigungs-fähig]]="ja",tab_PRUEFUNG[[#This Row],[Maßnahme berück-sichtigungs-fähig]]="teilweise")),MD_Anzahl,"")</f>
        <v/>
      </c>
      <c r="M197"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97" s="112"/>
    </row>
    <row r="198" spans="1:14" ht="45" hidden="1" customHeight="1" x14ac:dyDescent="0.25">
      <c r="A198" s="47">
        <f t="shared" si="3"/>
        <v>196</v>
      </c>
      <c r="B198" s="133"/>
      <c r="C198" s="143"/>
      <c r="D198" s="134"/>
      <c r="E198" s="120"/>
      <c r="F198" s="180"/>
      <c r="G198" s="181"/>
      <c r="H198" s="172"/>
      <c r="I198" s="173"/>
      <c r="J198" s="173"/>
      <c r="K198" s="59" t="str">
        <f>IF(AND(tab_MD_1[[#This Row],[… darunter berück-sichtigungsfähig (einschl. Miet-, 
Leasing-, Lizenz-ausgaben innerhalb Zweckbindungsfrist)]]&gt;0,tab_MD_1[[#This Row],[Auftragsdatum
(bei Nutzung von Rahmenverträgen:
Tag des Abrufs)]]&gt;DATE(2020,7,22)),"ja","nein")</f>
        <v>nein</v>
      </c>
      <c r="L198" s="59" t="str">
        <f>IF(AND(OR(MD_Gegenstand="Lehrerdienstgeräte mit Zubehör",MD_Gegenstand="Lehrerdienstgeräte ohne Zubehör"),OR(tab_PRUEFUNG[[#This Row],[Maßnahme berück-sichtigungs-fähig]]="ja",tab_PRUEFUNG[[#This Row],[Maßnahme berück-sichtigungs-fähig]]="teilweise")),MD_Anzahl,"")</f>
        <v/>
      </c>
      <c r="M198"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98" s="112"/>
    </row>
    <row r="199" spans="1:14" ht="45" hidden="1" customHeight="1" x14ac:dyDescent="0.25">
      <c r="A199" s="47">
        <f t="shared" si="3"/>
        <v>197</v>
      </c>
      <c r="B199" s="133"/>
      <c r="C199" s="143"/>
      <c r="D199" s="134"/>
      <c r="E199" s="120"/>
      <c r="F199" s="180"/>
      <c r="G199" s="181"/>
      <c r="H199" s="172"/>
      <c r="I199" s="173"/>
      <c r="J199" s="173"/>
      <c r="K199" s="59" t="str">
        <f>IF(AND(tab_MD_1[[#This Row],[… darunter berück-sichtigungsfähig (einschl. Miet-, 
Leasing-, Lizenz-ausgaben innerhalb Zweckbindungsfrist)]]&gt;0,tab_MD_1[[#This Row],[Auftragsdatum
(bei Nutzung von Rahmenverträgen:
Tag des Abrufs)]]&gt;DATE(2020,7,22)),"ja","nein")</f>
        <v>nein</v>
      </c>
      <c r="L199" s="59" t="str">
        <f>IF(AND(OR(MD_Gegenstand="Lehrerdienstgeräte mit Zubehör",MD_Gegenstand="Lehrerdienstgeräte ohne Zubehör"),OR(tab_PRUEFUNG[[#This Row],[Maßnahme berück-sichtigungs-fähig]]="ja",tab_PRUEFUNG[[#This Row],[Maßnahme berück-sichtigungs-fähig]]="teilweise")),MD_Anzahl,"")</f>
        <v/>
      </c>
      <c r="M199"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199" s="112"/>
    </row>
    <row r="200" spans="1:14" ht="45" hidden="1" customHeight="1" x14ac:dyDescent="0.25">
      <c r="A200" s="47">
        <f t="shared" si="3"/>
        <v>198</v>
      </c>
      <c r="B200" s="133"/>
      <c r="C200" s="143"/>
      <c r="D200" s="134"/>
      <c r="E200" s="120"/>
      <c r="F200" s="180"/>
      <c r="G200" s="181"/>
      <c r="H200" s="172"/>
      <c r="I200" s="173"/>
      <c r="J200" s="173"/>
      <c r="K200" s="59" t="str">
        <f>IF(AND(tab_MD_1[[#This Row],[… darunter berück-sichtigungsfähig (einschl. Miet-, 
Leasing-, Lizenz-ausgaben innerhalb Zweckbindungsfrist)]]&gt;0,tab_MD_1[[#This Row],[Auftragsdatum
(bei Nutzung von Rahmenverträgen:
Tag des Abrufs)]]&gt;DATE(2020,7,22)),"ja","nein")</f>
        <v>nein</v>
      </c>
      <c r="L200" s="59" t="str">
        <f>IF(AND(OR(MD_Gegenstand="Lehrerdienstgeräte mit Zubehör",MD_Gegenstand="Lehrerdienstgeräte ohne Zubehör"),OR(tab_PRUEFUNG[[#This Row],[Maßnahme berück-sichtigungs-fähig]]="ja",tab_PRUEFUNG[[#This Row],[Maßnahme berück-sichtigungs-fähig]]="teilweise")),MD_Anzahl,"")</f>
        <v/>
      </c>
      <c r="M200"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00" s="112"/>
    </row>
    <row r="201" spans="1:14" ht="45" hidden="1" customHeight="1" x14ac:dyDescent="0.25">
      <c r="A201" s="47">
        <f t="shared" si="3"/>
        <v>199</v>
      </c>
      <c r="B201" s="133"/>
      <c r="C201" s="143"/>
      <c r="D201" s="134"/>
      <c r="E201" s="120"/>
      <c r="F201" s="180"/>
      <c r="G201" s="181"/>
      <c r="H201" s="172"/>
      <c r="I201" s="173"/>
      <c r="J201" s="173"/>
      <c r="K201" s="59" t="str">
        <f>IF(AND(tab_MD_1[[#This Row],[… darunter berück-sichtigungsfähig (einschl. Miet-, 
Leasing-, Lizenz-ausgaben innerhalb Zweckbindungsfrist)]]&gt;0,tab_MD_1[[#This Row],[Auftragsdatum
(bei Nutzung von Rahmenverträgen:
Tag des Abrufs)]]&gt;DATE(2020,7,22)),"ja","nein")</f>
        <v>nein</v>
      </c>
      <c r="L201" s="59" t="str">
        <f>IF(AND(OR(MD_Gegenstand="Lehrerdienstgeräte mit Zubehör",MD_Gegenstand="Lehrerdienstgeräte ohne Zubehör"),OR(tab_PRUEFUNG[[#This Row],[Maßnahme berück-sichtigungs-fähig]]="ja",tab_PRUEFUNG[[#This Row],[Maßnahme berück-sichtigungs-fähig]]="teilweise")),MD_Anzahl,"")</f>
        <v/>
      </c>
      <c r="M201"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01" s="112"/>
    </row>
    <row r="202" spans="1:14" ht="45" hidden="1" customHeight="1" x14ac:dyDescent="0.25">
      <c r="A202" s="47">
        <f t="shared" si="3"/>
        <v>200</v>
      </c>
      <c r="B202" s="133"/>
      <c r="C202" s="143"/>
      <c r="D202" s="134"/>
      <c r="E202" s="120"/>
      <c r="F202" s="180"/>
      <c r="G202" s="181"/>
      <c r="H202" s="172"/>
      <c r="I202" s="173"/>
      <c r="J202" s="173"/>
      <c r="K202" s="59" t="str">
        <f>IF(AND(tab_MD_1[[#This Row],[… darunter berück-sichtigungsfähig (einschl. Miet-, 
Leasing-, Lizenz-ausgaben innerhalb Zweckbindungsfrist)]]&gt;0,tab_MD_1[[#This Row],[Auftragsdatum
(bei Nutzung von Rahmenverträgen:
Tag des Abrufs)]]&gt;DATE(2020,7,22)),"ja","nein")</f>
        <v>nein</v>
      </c>
      <c r="L202" s="59" t="str">
        <f>IF(AND(OR(MD_Gegenstand="Lehrerdienstgeräte mit Zubehör",MD_Gegenstand="Lehrerdienstgeräte ohne Zubehör"),OR(tab_PRUEFUNG[[#This Row],[Maßnahme berück-sichtigungs-fähig]]="ja",tab_PRUEFUNG[[#This Row],[Maßnahme berück-sichtigungs-fähig]]="teilweise")),MD_Anzahl,"")</f>
        <v/>
      </c>
      <c r="M202"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02" s="112"/>
    </row>
    <row r="203" spans="1:14" ht="45" hidden="1" customHeight="1" x14ac:dyDescent="0.25">
      <c r="A203" s="47">
        <f t="shared" si="3"/>
        <v>201</v>
      </c>
      <c r="B203" s="133"/>
      <c r="C203" s="143"/>
      <c r="D203" s="134"/>
      <c r="E203" s="120"/>
      <c r="F203" s="180"/>
      <c r="G203" s="181"/>
      <c r="H203" s="172"/>
      <c r="I203" s="173"/>
      <c r="J203" s="173"/>
      <c r="K203" s="59" t="str">
        <f>IF(AND(tab_MD_1[[#This Row],[… darunter berück-sichtigungsfähig (einschl. Miet-, 
Leasing-, Lizenz-ausgaben innerhalb Zweckbindungsfrist)]]&gt;0,tab_MD_1[[#This Row],[Auftragsdatum
(bei Nutzung von Rahmenverträgen:
Tag des Abrufs)]]&gt;DATE(2020,7,22)),"ja","nein")</f>
        <v>nein</v>
      </c>
      <c r="L203" s="59" t="str">
        <f>IF(AND(OR(MD_Gegenstand="Lehrerdienstgeräte mit Zubehör",MD_Gegenstand="Lehrerdienstgeräte ohne Zubehör"),OR(tab_PRUEFUNG[[#This Row],[Maßnahme berück-sichtigungs-fähig]]="ja",tab_PRUEFUNG[[#This Row],[Maßnahme berück-sichtigungs-fähig]]="teilweise")),MD_Anzahl,"")</f>
        <v/>
      </c>
      <c r="M203"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03" s="112"/>
    </row>
    <row r="204" spans="1:14" ht="45" hidden="1" customHeight="1" x14ac:dyDescent="0.25">
      <c r="A204" s="47">
        <f t="shared" si="3"/>
        <v>202</v>
      </c>
      <c r="B204" s="133"/>
      <c r="C204" s="143"/>
      <c r="D204" s="134"/>
      <c r="E204" s="120"/>
      <c r="F204" s="180"/>
      <c r="G204" s="181"/>
      <c r="H204" s="172"/>
      <c r="I204" s="173"/>
      <c r="J204" s="173"/>
      <c r="K204" s="59" t="str">
        <f>IF(AND(tab_MD_1[[#This Row],[… darunter berück-sichtigungsfähig (einschl. Miet-, 
Leasing-, Lizenz-ausgaben innerhalb Zweckbindungsfrist)]]&gt;0,tab_MD_1[[#This Row],[Auftragsdatum
(bei Nutzung von Rahmenverträgen:
Tag des Abrufs)]]&gt;DATE(2020,7,22)),"ja","nein")</f>
        <v>nein</v>
      </c>
      <c r="L204" s="59" t="str">
        <f>IF(AND(OR(MD_Gegenstand="Lehrerdienstgeräte mit Zubehör",MD_Gegenstand="Lehrerdienstgeräte ohne Zubehör"),OR(tab_PRUEFUNG[[#This Row],[Maßnahme berück-sichtigungs-fähig]]="ja",tab_PRUEFUNG[[#This Row],[Maßnahme berück-sichtigungs-fähig]]="teilweise")),MD_Anzahl,"")</f>
        <v/>
      </c>
      <c r="M204"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04" s="112"/>
    </row>
    <row r="205" spans="1:14" ht="45" hidden="1" customHeight="1" x14ac:dyDescent="0.25">
      <c r="A205" s="47">
        <f t="shared" si="3"/>
        <v>203</v>
      </c>
      <c r="B205" s="133"/>
      <c r="C205" s="143"/>
      <c r="D205" s="134"/>
      <c r="E205" s="120"/>
      <c r="F205" s="180"/>
      <c r="G205" s="181"/>
      <c r="H205" s="172"/>
      <c r="I205" s="173"/>
      <c r="J205" s="173"/>
      <c r="K205" s="59" t="str">
        <f>IF(AND(tab_MD_1[[#This Row],[… darunter berück-sichtigungsfähig (einschl. Miet-, 
Leasing-, Lizenz-ausgaben innerhalb Zweckbindungsfrist)]]&gt;0,tab_MD_1[[#This Row],[Auftragsdatum
(bei Nutzung von Rahmenverträgen:
Tag des Abrufs)]]&gt;DATE(2020,7,22)),"ja","nein")</f>
        <v>nein</v>
      </c>
      <c r="L205" s="59" t="str">
        <f>IF(AND(OR(MD_Gegenstand="Lehrerdienstgeräte mit Zubehör",MD_Gegenstand="Lehrerdienstgeräte ohne Zubehör"),OR(tab_PRUEFUNG[[#This Row],[Maßnahme berück-sichtigungs-fähig]]="ja",tab_PRUEFUNG[[#This Row],[Maßnahme berück-sichtigungs-fähig]]="teilweise")),MD_Anzahl,"")</f>
        <v/>
      </c>
      <c r="M205"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05" s="112"/>
    </row>
    <row r="206" spans="1:14" ht="45" hidden="1" customHeight="1" x14ac:dyDescent="0.25">
      <c r="A206" s="47">
        <f t="shared" si="3"/>
        <v>204</v>
      </c>
      <c r="B206" s="133"/>
      <c r="C206" s="143"/>
      <c r="D206" s="134"/>
      <c r="E206" s="120"/>
      <c r="F206" s="180"/>
      <c r="G206" s="181"/>
      <c r="H206" s="172"/>
      <c r="I206" s="173"/>
      <c r="J206" s="173"/>
      <c r="K206" s="59" t="str">
        <f>IF(AND(tab_MD_1[[#This Row],[… darunter berück-sichtigungsfähig (einschl. Miet-, 
Leasing-, Lizenz-ausgaben innerhalb Zweckbindungsfrist)]]&gt;0,tab_MD_1[[#This Row],[Auftragsdatum
(bei Nutzung von Rahmenverträgen:
Tag des Abrufs)]]&gt;DATE(2020,7,22)),"ja","nein")</f>
        <v>nein</v>
      </c>
      <c r="L206" s="59" t="str">
        <f>IF(AND(OR(MD_Gegenstand="Lehrerdienstgeräte mit Zubehör",MD_Gegenstand="Lehrerdienstgeräte ohne Zubehör"),OR(tab_PRUEFUNG[[#This Row],[Maßnahme berück-sichtigungs-fähig]]="ja",tab_PRUEFUNG[[#This Row],[Maßnahme berück-sichtigungs-fähig]]="teilweise")),MD_Anzahl,"")</f>
        <v/>
      </c>
      <c r="M206"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06" s="112"/>
    </row>
    <row r="207" spans="1:14" ht="45" hidden="1" customHeight="1" x14ac:dyDescent="0.25">
      <c r="A207" s="47">
        <f t="shared" si="3"/>
        <v>205</v>
      </c>
      <c r="B207" s="133"/>
      <c r="C207" s="143"/>
      <c r="D207" s="134"/>
      <c r="E207" s="120"/>
      <c r="F207" s="180"/>
      <c r="G207" s="181"/>
      <c r="H207" s="172"/>
      <c r="I207" s="173"/>
      <c r="J207" s="173"/>
      <c r="K207" s="59" t="str">
        <f>IF(AND(tab_MD_1[[#This Row],[… darunter berück-sichtigungsfähig (einschl. Miet-, 
Leasing-, Lizenz-ausgaben innerhalb Zweckbindungsfrist)]]&gt;0,tab_MD_1[[#This Row],[Auftragsdatum
(bei Nutzung von Rahmenverträgen:
Tag des Abrufs)]]&gt;DATE(2020,7,22)),"ja","nein")</f>
        <v>nein</v>
      </c>
      <c r="L207" s="59" t="str">
        <f>IF(AND(OR(MD_Gegenstand="Lehrerdienstgeräte mit Zubehör",MD_Gegenstand="Lehrerdienstgeräte ohne Zubehör"),OR(tab_PRUEFUNG[[#This Row],[Maßnahme berück-sichtigungs-fähig]]="ja",tab_PRUEFUNG[[#This Row],[Maßnahme berück-sichtigungs-fähig]]="teilweise")),MD_Anzahl,"")</f>
        <v/>
      </c>
      <c r="M207"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07" s="112"/>
    </row>
    <row r="208" spans="1:14" ht="45" hidden="1" customHeight="1" x14ac:dyDescent="0.25">
      <c r="A208" s="47">
        <f t="shared" si="3"/>
        <v>206</v>
      </c>
      <c r="B208" s="133"/>
      <c r="C208" s="143"/>
      <c r="D208" s="134"/>
      <c r="E208" s="120"/>
      <c r="F208" s="180"/>
      <c r="G208" s="181"/>
      <c r="H208" s="172"/>
      <c r="I208" s="173"/>
      <c r="J208" s="173"/>
      <c r="K208" s="59" t="str">
        <f>IF(AND(tab_MD_1[[#This Row],[… darunter berück-sichtigungsfähig (einschl. Miet-, 
Leasing-, Lizenz-ausgaben innerhalb Zweckbindungsfrist)]]&gt;0,tab_MD_1[[#This Row],[Auftragsdatum
(bei Nutzung von Rahmenverträgen:
Tag des Abrufs)]]&gt;DATE(2020,7,22)),"ja","nein")</f>
        <v>nein</v>
      </c>
      <c r="L208" s="59" t="str">
        <f>IF(AND(OR(MD_Gegenstand="Lehrerdienstgeräte mit Zubehör",MD_Gegenstand="Lehrerdienstgeräte ohne Zubehör"),OR(tab_PRUEFUNG[[#This Row],[Maßnahme berück-sichtigungs-fähig]]="ja",tab_PRUEFUNG[[#This Row],[Maßnahme berück-sichtigungs-fähig]]="teilweise")),MD_Anzahl,"")</f>
        <v/>
      </c>
      <c r="M208"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08" s="112"/>
    </row>
    <row r="209" spans="1:14" ht="45" hidden="1" customHeight="1" x14ac:dyDescent="0.25">
      <c r="A209" s="47">
        <f t="shared" si="3"/>
        <v>207</v>
      </c>
      <c r="B209" s="133"/>
      <c r="C209" s="143"/>
      <c r="D209" s="134"/>
      <c r="E209" s="120"/>
      <c r="F209" s="180"/>
      <c r="G209" s="181"/>
      <c r="H209" s="172"/>
      <c r="I209" s="173"/>
      <c r="J209" s="173"/>
      <c r="K209" s="59" t="str">
        <f>IF(AND(tab_MD_1[[#This Row],[… darunter berück-sichtigungsfähig (einschl. Miet-, 
Leasing-, Lizenz-ausgaben innerhalb Zweckbindungsfrist)]]&gt;0,tab_MD_1[[#This Row],[Auftragsdatum
(bei Nutzung von Rahmenverträgen:
Tag des Abrufs)]]&gt;DATE(2020,7,22)),"ja","nein")</f>
        <v>nein</v>
      </c>
      <c r="L209" s="59" t="str">
        <f>IF(AND(OR(MD_Gegenstand="Lehrerdienstgeräte mit Zubehör",MD_Gegenstand="Lehrerdienstgeräte ohne Zubehör"),OR(tab_PRUEFUNG[[#This Row],[Maßnahme berück-sichtigungs-fähig]]="ja",tab_PRUEFUNG[[#This Row],[Maßnahme berück-sichtigungs-fähig]]="teilweise")),MD_Anzahl,"")</f>
        <v/>
      </c>
      <c r="M209"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09" s="112"/>
    </row>
    <row r="210" spans="1:14" ht="45" hidden="1" customHeight="1" x14ac:dyDescent="0.25">
      <c r="A210" s="47">
        <f t="shared" si="3"/>
        <v>208</v>
      </c>
      <c r="B210" s="133"/>
      <c r="C210" s="143"/>
      <c r="D210" s="134"/>
      <c r="E210" s="120"/>
      <c r="F210" s="180"/>
      <c r="G210" s="181"/>
      <c r="H210" s="172"/>
      <c r="I210" s="173"/>
      <c r="J210" s="173"/>
      <c r="K210" s="59" t="str">
        <f>IF(AND(tab_MD_1[[#This Row],[… darunter berück-sichtigungsfähig (einschl. Miet-, 
Leasing-, Lizenz-ausgaben innerhalb Zweckbindungsfrist)]]&gt;0,tab_MD_1[[#This Row],[Auftragsdatum
(bei Nutzung von Rahmenverträgen:
Tag des Abrufs)]]&gt;DATE(2020,7,22)),"ja","nein")</f>
        <v>nein</v>
      </c>
      <c r="L210" s="59" t="str">
        <f>IF(AND(OR(MD_Gegenstand="Lehrerdienstgeräte mit Zubehör",MD_Gegenstand="Lehrerdienstgeräte ohne Zubehör"),OR(tab_PRUEFUNG[[#This Row],[Maßnahme berück-sichtigungs-fähig]]="ja",tab_PRUEFUNG[[#This Row],[Maßnahme berück-sichtigungs-fähig]]="teilweise")),MD_Anzahl,"")</f>
        <v/>
      </c>
      <c r="M210"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10" s="112"/>
    </row>
    <row r="211" spans="1:14" ht="45" hidden="1" customHeight="1" x14ac:dyDescent="0.25">
      <c r="A211" s="47">
        <f t="shared" si="3"/>
        <v>209</v>
      </c>
      <c r="B211" s="133"/>
      <c r="C211" s="143"/>
      <c r="D211" s="134"/>
      <c r="E211" s="120"/>
      <c r="F211" s="180"/>
      <c r="G211" s="181"/>
      <c r="H211" s="172"/>
      <c r="I211" s="173"/>
      <c r="J211" s="173"/>
      <c r="K211" s="59" t="str">
        <f>IF(AND(tab_MD_1[[#This Row],[… darunter berück-sichtigungsfähig (einschl. Miet-, 
Leasing-, Lizenz-ausgaben innerhalb Zweckbindungsfrist)]]&gt;0,tab_MD_1[[#This Row],[Auftragsdatum
(bei Nutzung von Rahmenverträgen:
Tag des Abrufs)]]&gt;DATE(2020,7,22)),"ja","nein")</f>
        <v>nein</v>
      </c>
      <c r="L211" s="59" t="str">
        <f>IF(AND(OR(MD_Gegenstand="Lehrerdienstgeräte mit Zubehör",MD_Gegenstand="Lehrerdienstgeräte ohne Zubehör"),OR(tab_PRUEFUNG[[#This Row],[Maßnahme berück-sichtigungs-fähig]]="ja",tab_PRUEFUNG[[#This Row],[Maßnahme berück-sichtigungs-fähig]]="teilweise")),MD_Anzahl,"")</f>
        <v/>
      </c>
      <c r="M211"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11" s="112"/>
    </row>
    <row r="212" spans="1:14" ht="45" hidden="1" customHeight="1" x14ac:dyDescent="0.25">
      <c r="A212" s="47">
        <f t="shared" si="3"/>
        <v>210</v>
      </c>
      <c r="B212" s="133"/>
      <c r="C212" s="143"/>
      <c r="D212" s="134"/>
      <c r="E212" s="120"/>
      <c r="F212" s="180"/>
      <c r="G212" s="181"/>
      <c r="H212" s="172"/>
      <c r="I212" s="173"/>
      <c r="J212" s="173"/>
      <c r="K212" s="59" t="str">
        <f>IF(AND(tab_MD_1[[#This Row],[… darunter berück-sichtigungsfähig (einschl. Miet-, 
Leasing-, Lizenz-ausgaben innerhalb Zweckbindungsfrist)]]&gt;0,tab_MD_1[[#This Row],[Auftragsdatum
(bei Nutzung von Rahmenverträgen:
Tag des Abrufs)]]&gt;DATE(2020,7,22)),"ja","nein")</f>
        <v>nein</v>
      </c>
      <c r="L212" s="59" t="str">
        <f>IF(AND(OR(MD_Gegenstand="Lehrerdienstgeräte mit Zubehör",MD_Gegenstand="Lehrerdienstgeräte ohne Zubehör"),OR(tab_PRUEFUNG[[#This Row],[Maßnahme berück-sichtigungs-fähig]]="ja",tab_PRUEFUNG[[#This Row],[Maßnahme berück-sichtigungs-fähig]]="teilweise")),MD_Anzahl,"")</f>
        <v/>
      </c>
      <c r="M212"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12" s="112"/>
    </row>
    <row r="213" spans="1:14" ht="45" hidden="1" customHeight="1" x14ac:dyDescent="0.25">
      <c r="A213" s="47">
        <f t="shared" si="3"/>
        <v>211</v>
      </c>
      <c r="B213" s="133"/>
      <c r="C213" s="143"/>
      <c r="D213" s="134"/>
      <c r="E213" s="120"/>
      <c r="F213" s="180"/>
      <c r="G213" s="181"/>
      <c r="H213" s="172"/>
      <c r="I213" s="173"/>
      <c r="J213" s="173"/>
      <c r="K213" s="59" t="str">
        <f>IF(AND(tab_MD_1[[#This Row],[… darunter berück-sichtigungsfähig (einschl. Miet-, 
Leasing-, Lizenz-ausgaben innerhalb Zweckbindungsfrist)]]&gt;0,tab_MD_1[[#This Row],[Auftragsdatum
(bei Nutzung von Rahmenverträgen:
Tag des Abrufs)]]&gt;DATE(2020,7,22)),"ja","nein")</f>
        <v>nein</v>
      </c>
      <c r="L213" s="59" t="str">
        <f>IF(AND(OR(MD_Gegenstand="Lehrerdienstgeräte mit Zubehör",MD_Gegenstand="Lehrerdienstgeräte ohne Zubehör"),OR(tab_PRUEFUNG[[#This Row],[Maßnahme berück-sichtigungs-fähig]]="ja",tab_PRUEFUNG[[#This Row],[Maßnahme berück-sichtigungs-fähig]]="teilweise")),MD_Anzahl,"")</f>
        <v/>
      </c>
      <c r="M213"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13" s="112"/>
    </row>
    <row r="214" spans="1:14" ht="45" hidden="1" customHeight="1" x14ac:dyDescent="0.25">
      <c r="A214" s="47">
        <f t="shared" si="3"/>
        <v>212</v>
      </c>
      <c r="B214" s="133"/>
      <c r="C214" s="143"/>
      <c r="D214" s="134"/>
      <c r="E214" s="120"/>
      <c r="F214" s="180"/>
      <c r="G214" s="181"/>
      <c r="H214" s="172"/>
      <c r="I214" s="173"/>
      <c r="J214" s="173"/>
      <c r="K214" s="59" t="str">
        <f>IF(AND(tab_MD_1[[#This Row],[… darunter berück-sichtigungsfähig (einschl. Miet-, 
Leasing-, Lizenz-ausgaben innerhalb Zweckbindungsfrist)]]&gt;0,tab_MD_1[[#This Row],[Auftragsdatum
(bei Nutzung von Rahmenverträgen:
Tag des Abrufs)]]&gt;DATE(2020,7,22)),"ja","nein")</f>
        <v>nein</v>
      </c>
      <c r="L214" s="59" t="str">
        <f>IF(AND(OR(MD_Gegenstand="Lehrerdienstgeräte mit Zubehör",MD_Gegenstand="Lehrerdienstgeräte ohne Zubehör"),OR(tab_PRUEFUNG[[#This Row],[Maßnahme berück-sichtigungs-fähig]]="ja",tab_PRUEFUNG[[#This Row],[Maßnahme berück-sichtigungs-fähig]]="teilweise")),MD_Anzahl,"")</f>
        <v/>
      </c>
      <c r="M214"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14" s="112"/>
    </row>
    <row r="215" spans="1:14" ht="45" hidden="1" customHeight="1" x14ac:dyDescent="0.25">
      <c r="A215" s="47">
        <f t="shared" ref="A215:A278" si="4">ROW()-2</f>
        <v>213</v>
      </c>
      <c r="B215" s="133"/>
      <c r="C215" s="143"/>
      <c r="D215" s="134"/>
      <c r="E215" s="120"/>
      <c r="F215" s="180"/>
      <c r="G215" s="181"/>
      <c r="H215" s="172"/>
      <c r="I215" s="173"/>
      <c r="J215" s="173"/>
      <c r="K215" s="59" t="str">
        <f>IF(AND(tab_MD_1[[#This Row],[… darunter berück-sichtigungsfähig (einschl. Miet-, 
Leasing-, Lizenz-ausgaben innerhalb Zweckbindungsfrist)]]&gt;0,tab_MD_1[[#This Row],[Auftragsdatum
(bei Nutzung von Rahmenverträgen:
Tag des Abrufs)]]&gt;DATE(2020,7,22)),"ja","nein")</f>
        <v>nein</v>
      </c>
      <c r="L215" s="59" t="str">
        <f>IF(AND(OR(MD_Gegenstand="Lehrerdienstgeräte mit Zubehör",MD_Gegenstand="Lehrerdienstgeräte ohne Zubehör"),OR(tab_PRUEFUNG[[#This Row],[Maßnahme berück-sichtigungs-fähig]]="ja",tab_PRUEFUNG[[#This Row],[Maßnahme berück-sichtigungs-fähig]]="teilweise")),MD_Anzahl,"")</f>
        <v/>
      </c>
      <c r="M215"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15" s="112"/>
    </row>
    <row r="216" spans="1:14" ht="45" hidden="1" customHeight="1" x14ac:dyDescent="0.25">
      <c r="A216" s="47">
        <f t="shared" si="4"/>
        <v>214</v>
      </c>
      <c r="B216" s="133"/>
      <c r="C216" s="143"/>
      <c r="D216" s="134"/>
      <c r="E216" s="120"/>
      <c r="F216" s="180"/>
      <c r="G216" s="181"/>
      <c r="H216" s="172"/>
      <c r="I216" s="173"/>
      <c r="J216" s="173"/>
      <c r="K216" s="59" t="str">
        <f>IF(AND(tab_MD_1[[#This Row],[… darunter berück-sichtigungsfähig (einschl. Miet-, 
Leasing-, Lizenz-ausgaben innerhalb Zweckbindungsfrist)]]&gt;0,tab_MD_1[[#This Row],[Auftragsdatum
(bei Nutzung von Rahmenverträgen:
Tag des Abrufs)]]&gt;DATE(2020,7,22)),"ja","nein")</f>
        <v>nein</v>
      </c>
      <c r="L216" s="59" t="str">
        <f>IF(AND(OR(MD_Gegenstand="Lehrerdienstgeräte mit Zubehör",MD_Gegenstand="Lehrerdienstgeräte ohne Zubehör"),OR(tab_PRUEFUNG[[#This Row],[Maßnahme berück-sichtigungs-fähig]]="ja",tab_PRUEFUNG[[#This Row],[Maßnahme berück-sichtigungs-fähig]]="teilweise")),MD_Anzahl,"")</f>
        <v/>
      </c>
      <c r="M216"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16" s="112"/>
    </row>
    <row r="217" spans="1:14" ht="45" hidden="1" customHeight="1" x14ac:dyDescent="0.25">
      <c r="A217" s="47">
        <f t="shared" si="4"/>
        <v>215</v>
      </c>
      <c r="B217" s="133"/>
      <c r="C217" s="143"/>
      <c r="D217" s="134"/>
      <c r="E217" s="120"/>
      <c r="F217" s="180"/>
      <c r="G217" s="181"/>
      <c r="H217" s="172"/>
      <c r="I217" s="173"/>
      <c r="J217" s="173"/>
      <c r="K217" s="59" t="str">
        <f>IF(AND(tab_MD_1[[#This Row],[… darunter berück-sichtigungsfähig (einschl. Miet-, 
Leasing-, Lizenz-ausgaben innerhalb Zweckbindungsfrist)]]&gt;0,tab_MD_1[[#This Row],[Auftragsdatum
(bei Nutzung von Rahmenverträgen:
Tag des Abrufs)]]&gt;DATE(2020,7,22)),"ja","nein")</f>
        <v>nein</v>
      </c>
      <c r="L217" s="59" t="str">
        <f>IF(AND(OR(MD_Gegenstand="Lehrerdienstgeräte mit Zubehör",MD_Gegenstand="Lehrerdienstgeräte ohne Zubehör"),OR(tab_PRUEFUNG[[#This Row],[Maßnahme berück-sichtigungs-fähig]]="ja",tab_PRUEFUNG[[#This Row],[Maßnahme berück-sichtigungs-fähig]]="teilweise")),MD_Anzahl,"")</f>
        <v/>
      </c>
      <c r="M217"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17" s="112"/>
    </row>
    <row r="218" spans="1:14" ht="45" hidden="1" customHeight="1" x14ac:dyDescent="0.25">
      <c r="A218" s="47">
        <f t="shared" si="4"/>
        <v>216</v>
      </c>
      <c r="B218" s="133"/>
      <c r="C218" s="143"/>
      <c r="D218" s="134"/>
      <c r="E218" s="120"/>
      <c r="F218" s="180"/>
      <c r="G218" s="181"/>
      <c r="H218" s="172"/>
      <c r="I218" s="173"/>
      <c r="J218" s="173"/>
      <c r="K218" s="59" t="str">
        <f>IF(AND(tab_MD_1[[#This Row],[… darunter berück-sichtigungsfähig (einschl. Miet-, 
Leasing-, Lizenz-ausgaben innerhalb Zweckbindungsfrist)]]&gt;0,tab_MD_1[[#This Row],[Auftragsdatum
(bei Nutzung von Rahmenverträgen:
Tag des Abrufs)]]&gt;DATE(2020,7,22)),"ja","nein")</f>
        <v>nein</v>
      </c>
      <c r="L218" s="59" t="str">
        <f>IF(AND(OR(MD_Gegenstand="Lehrerdienstgeräte mit Zubehör",MD_Gegenstand="Lehrerdienstgeräte ohne Zubehör"),OR(tab_PRUEFUNG[[#This Row],[Maßnahme berück-sichtigungs-fähig]]="ja",tab_PRUEFUNG[[#This Row],[Maßnahme berück-sichtigungs-fähig]]="teilweise")),MD_Anzahl,"")</f>
        <v/>
      </c>
      <c r="M218"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18" s="112"/>
    </row>
    <row r="219" spans="1:14" ht="45" hidden="1" customHeight="1" x14ac:dyDescent="0.25">
      <c r="A219" s="47">
        <f t="shared" si="4"/>
        <v>217</v>
      </c>
      <c r="B219" s="133"/>
      <c r="C219" s="143"/>
      <c r="D219" s="134"/>
      <c r="E219" s="120"/>
      <c r="F219" s="180"/>
      <c r="G219" s="181"/>
      <c r="H219" s="172"/>
      <c r="I219" s="173"/>
      <c r="J219" s="173"/>
      <c r="K219" s="59" t="str">
        <f>IF(AND(tab_MD_1[[#This Row],[… darunter berück-sichtigungsfähig (einschl. Miet-, 
Leasing-, Lizenz-ausgaben innerhalb Zweckbindungsfrist)]]&gt;0,tab_MD_1[[#This Row],[Auftragsdatum
(bei Nutzung von Rahmenverträgen:
Tag des Abrufs)]]&gt;DATE(2020,7,22)),"ja","nein")</f>
        <v>nein</v>
      </c>
      <c r="L219" s="59" t="str">
        <f>IF(AND(OR(MD_Gegenstand="Lehrerdienstgeräte mit Zubehör",MD_Gegenstand="Lehrerdienstgeräte ohne Zubehör"),OR(tab_PRUEFUNG[[#This Row],[Maßnahme berück-sichtigungs-fähig]]="ja",tab_PRUEFUNG[[#This Row],[Maßnahme berück-sichtigungs-fähig]]="teilweise")),MD_Anzahl,"")</f>
        <v/>
      </c>
      <c r="M219"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19" s="112"/>
    </row>
    <row r="220" spans="1:14" ht="45" hidden="1" customHeight="1" x14ac:dyDescent="0.25">
      <c r="A220" s="47">
        <f t="shared" si="4"/>
        <v>218</v>
      </c>
      <c r="B220" s="133"/>
      <c r="C220" s="143"/>
      <c r="D220" s="134"/>
      <c r="E220" s="120"/>
      <c r="F220" s="180"/>
      <c r="G220" s="181"/>
      <c r="H220" s="172"/>
      <c r="I220" s="173"/>
      <c r="J220" s="173"/>
      <c r="K220" s="59" t="str">
        <f>IF(AND(tab_MD_1[[#This Row],[… darunter berück-sichtigungsfähig (einschl. Miet-, 
Leasing-, Lizenz-ausgaben innerhalb Zweckbindungsfrist)]]&gt;0,tab_MD_1[[#This Row],[Auftragsdatum
(bei Nutzung von Rahmenverträgen:
Tag des Abrufs)]]&gt;DATE(2020,7,22)),"ja","nein")</f>
        <v>nein</v>
      </c>
      <c r="L220" s="59" t="str">
        <f>IF(AND(OR(MD_Gegenstand="Lehrerdienstgeräte mit Zubehör",MD_Gegenstand="Lehrerdienstgeräte ohne Zubehör"),OR(tab_PRUEFUNG[[#This Row],[Maßnahme berück-sichtigungs-fähig]]="ja",tab_PRUEFUNG[[#This Row],[Maßnahme berück-sichtigungs-fähig]]="teilweise")),MD_Anzahl,"")</f>
        <v/>
      </c>
      <c r="M220"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20" s="112"/>
    </row>
    <row r="221" spans="1:14" ht="45" hidden="1" customHeight="1" x14ac:dyDescent="0.25">
      <c r="A221" s="47">
        <f t="shared" si="4"/>
        <v>219</v>
      </c>
      <c r="B221" s="133"/>
      <c r="C221" s="143"/>
      <c r="D221" s="134"/>
      <c r="E221" s="120"/>
      <c r="F221" s="180"/>
      <c r="G221" s="181"/>
      <c r="H221" s="172"/>
      <c r="I221" s="173"/>
      <c r="J221" s="173"/>
      <c r="K221" s="59" t="str">
        <f>IF(AND(tab_MD_1[[#This Row],[… darunter berück-sichtigungsfähig (einschl. Miet-, 
Leasing-, Lizenz-ausgaben innerhalb Zweckbindungsfrist)]]&gt;0,tab_MD_1[[#This Row],[Auftragsdatum
(bei Nutzung von Rahmenverträgen:
Tag des Abrufs)]]&gt;DATE(2020,7,22)),"ja","nein")</f>
        <v>nein</v>
      </c>
      <c r="L221" s="59" t="str">
        <f>IF(AND(OR(MD_Gegenstand="Lehrerdienstgeräte mit Zubehör",MD_Gegenstand="Lehrerdienstgeräte ohne Zubehör"),OR(tab_PRUEFUNG[[#This Row],[Maßnahme berück-sichtigungs-fähig]]="ja",tab_PRUEFUNG[[#This Row],[Maßnahme berück-sichtigungs-fähig]]="teilweise")),MD_Anzahl,"")</f>
        <v/>
      </c>
      <c r="M221"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21" s="112"/>
    </row>
    <row r="222" spans="1:14" ht="45" hidden="1" customHeight="1" x14ac:dyDescent="0.25">
      <c r="A222" s="47">
        <f t="shared" si="4"/>
        <v>220</v>
      </c>
      <c r="B222" s="133"/>
      <c r="C222" s="143"/>
      <c r="D222" s="134"/>
      <c r="E222" s="120"/>
      <c r="F222" s="180"/>
      <c r="G222" s="181"/>
      <c r="H222" s="172"/>
      <c r="I222" s="173"/>
      <c r="J222" s="173"/>
      <c r="K222" s="59" t="str">
        <f>IF(AND(tab_MD_1[[#This Row],[… darunter berück-sichtigungsfähig (einschl. Miet-, 
Leasing-, Lizenz-ausgaben innerhalb Zweckbindungsfrist)]]&gt;0,tab_MD_1[[#This Row],[Auftragsdatum
(bei Nutzung von Rahmenverträgen:
Tag des Abrufs)]]&gt;DATE(2020,7,22)),"ja","nein")</f>
        <v>nein</v>
      </c>
      <c r="L222" s="59" t="str">
        <f>IF(AND(OR(MD_Gegenstand="Lehrerdienstgeräte mit Zubehör",MD_Gegenstand="Lehrerdienstgeräte ohne Zubehör"),OR(tab_PRUEFUNG[[#This Row],[Maßnahme berück-sichtigungs-fähig]]="ja",tab_PRUEFUNG[[#This Row],[Maßnahme berück-sichtigungs-fähig]]="teilweise")),MD_Anzahl,"")</f>
        <v/>
      </c>
      <c r="M222"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22" s="112"/>
    </row>
    <row r="223" spans="1:14" ht="45" hidden="1" customHeight="1" x14ac:dyDescent="0.25">
      <c r="A223" s="47">
        <f t="shared" si="4"/>
        <v>221</v>
      </c>
      <c r="B223" s="133"/>
      <c r="C223" s="143"/>
      <c r="D223" s="134"/>
      <c r="E223" s="120"/>
      <c r="F223" s="180"/>
      <c r="G223" s="181"/>
      <c r="H223" s="172"/>
      <c r="I223" s="173"/>
      <c r="J223" s="173"/>
      <c r="K223" s="59" t="str">
        <f>IF(AND(tab_MD_1[[#This Row],[… darunter berück-sichtigungsfähig (einschl. Miet-, 
Leasing-, Lizenz-ausgaben innerhalb Zweckbindungsfrist)]]&gt;0,tab_MD_1[[#This Row],[Auftragsdatum
(bei Nutzung von Rahmenverträgen:
Tag des Abrufs)]]&gt;DATE(2020,7,22)),"ja","nein")</f>
        <v>nein</v>
      </c>
      <c r="L223" s="59" t="str">
        <f>IF(AND(OR(MD_Gegenstand="Lehrerdienstgeräte mit Zubehör",MD_Gegenstand="Lehrerdienstgeräte ohne Zubehör"),OR(tab_PRUEFUNG[[#This Row],[Maßnahme berück-sichtigungs-fähig]]="ja",tab_PRUEFUNG[[#This Row],[Maßnahme berück-sichtigungs-fähig]]="teilweise")),MD_Anzahl,"")</f>
        <v/>
      </c>
      <c r="M223"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23" s="112"/>
    </row>
    <row r="224" spans="1:14" ht="45" hidden="1" customHeight="1" x14ac:dyDescent="0.25">
      <c r="A224" s="47">
        <f t="shared" si="4"/>
        <v>222</v>
      </c>
      <c r="B224" s="133"/>
      <c r="C224" s="143"/>
      <c r="D224" s="134"/>
      <c r="E224" s="120"/>
      <c r="F224" s="180"/>
      <c r="G224" s="181"/>
      <c r="H224" s="172"/>
      <c r="I224" s="173"/>
      <c r="J224" s="173"/>
      <c r="K224" s="59" t="str">
        <f>IF(AND(tab_MD_1[[#This Row],[… darunter berück-sichtigungsfähig (einschl. Miet-, 
Leasing-, Lizenz-ausgaben innerhalb Zweckbindungsfrist)]]&gt;0,tab_MD_1[[#This Row],[Auftragsdatum
(bei Nutzung von Rahmenverträgen:
Tag des Abrufs)]]&gt;DATE(2020,7,22)),"ja","nein")</f>
        <v>nein</v>
      </c>
      <c r="L224" s="59" t="str">
        <f>IF(AND(OR(MD_Gegenstand="Lehrerdienstgeräte mit Zubehör",MD_Gegenstand="Lehrerdienstgeräte ohne Zubehör"),OR(tab_PRUEFUNG[[#This Row],[Maßnahme berück-sichtigungs-fähig]]="ja",tab_PRUEFUNG[[#This Row],[Maßnahme berück-sichtigungs-fähig]]="teilweise")),MD_Anzahl,"")</f>
        <v/>
      </c>
      <c r="M224"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24" s="112"/>
    </row>
    <row r="225" spans="1:14" ht="45" hidden="1" customHeight="1" x14ac:dyDescent="0.25">
      <c r="A225" s="47">
        <f t="shared" si="4"/>
        <v>223</v>
      </c>
      <c r="B225" s="133"/>
      <c r="C225" s="143"/>
      <c r="D225" s="134"/>
      <c r="E225" s="120"/>
      <c r="F225" s="180"/>
      <c r="G225" s="181"/>
      <c r="H225" s="172"/>
      <c r="I225" s="173"/>
      <c r="J225" s="173"/>
      <c r="K225" s="59" t="str">
        <f>IF(AND(tab_MD_1[[#This Row],[… darunter berück-sichtigungsfähig (einschl. Miet-, 
Leasing-, Lizenz-ausgaben innerhalb Zweckbindungsfrist)]]&gt;0,tab_MD_1[[#This Row],[Auftragsdatum
(bei Nutzung von Rahmenverträgen:
Tag des Abrufs)]]&gt;DATE(2020,7,22)),"ja","nein")</f>
        <v>nein</v>
      </c>
      <c r="L225" s="59" t="str">
        <f>IF(AND(OR(MD_Gegenstand="Lehrerdienstgeräte mit Zubehör",MD_Gegenstand="Lehrerdienstgeräte ohne Zubehör"),OR(tab_PRUEFUNG[[#This Row],[Maßnahme berück-sichtigungs-fähig]]="ja",tab_PRUEFUNG[[#This Row],[Maßnahme berück-sichtigungs-fähig]]="teilweise")),MD_Anzahl,"")</f>
        <v/>
      </c>
      <c r="M225"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25" s="112"/>
    </row>
    <row r="226" spans="1:14" ht="45" hidden="1" customHeight="1" x14ac:dyDescent="0.25">
      <c r="A226" s="47">
        <f t="shared" si="4"/>
        <v>224</v>
      </c>
      <c r="B226" s="133"/>
      <c r="C226" s="143"/>
      <c r="D226" s="134"/>
      <c r="E226" s="120"/>
      <c r="F226" s="180"/>
      <c r="G226" s="181"/>
      <c r="H226" s="172"/>
      <c r="I226" s="173"/>
      <c r="J226" s="173"/>
      <c r="K226" s="59" t="str">
        <f>IF(AND(tab_MD_1[[#This Row],[… darunter berück-sichtigungsfähig (einschl. Miet-, 
Leasing-, Lizenz-ausgaben innerhalb Zweckbindungsfrist)]]&gt;0,tab_MD_1[[#This Row],[Auftragsdatum
(bei Nutzung von Rahmenverträgen:
Tag des Abrufs)]]&gt;DATE(2020,7,22)),"ja","nein")</f>
        <v>nein</v>
      </c>
      <c r="L226" s="59" t="str">
        <f>IF(AND(OR(MD_Gegenstand="Lehrerdienstgeräte mit Zubehör",MD_Gegenstand="Lehrerdienstgeräte ohne Zubehör"),OR(tab_PRUEFUNG[[#This Row],[Maßnahme berück-sichtigungs-fähig]]="ja",tab_PRUEFUNG[[#This Row],[Maßnahme berück-sichtigungs-fähig]]="teilweise")),MD_Anzahl,"")</f>
        <v/>
      </c>
      <c r="M226"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26" s="112"/>
    </row>
    <row r="227" spans="1:14" ht="45" hidden="1" customHeight="1" x14ac:dyDescent="0.25">
      <c r="A227" s="47">
        <f t="shared" si="4"/>
        <v>225</v>
      </c>
      <c r="B227" s="133"/>
      <c r="C227" s="143"/>
      <c r="D227" s="134"/>
      <c r="E227" s="120"/>
      <c r="F227" s="180"/>
      <c r="G227" s="181"/>
      <c r="H227" s="172"/>
      <c r="I227" s="173"/>
      <c r="J227" s="173"/>
      <c r="K227" s="59" t="str">
        <f>IF(AND(tab_MD_1[[#This Row],[… darunter berück-sichtigungsfähig (einschl. Miet-, 
Leasing-, Lizenz-ausgaben innerhalb Zweckbindungsfrist)]]&gt;0,tab_MD_1[[#This Row],[Auftragsdatum
(bei Nutzung von Rahmenverträgen:
Tag des Abrufs)]]&gt;DATE(2020,7,22)),"ja","nein")</f>
        <v>nein</v>
      </c>
      <c r="L227" s="59" t="str">
        <f>IF(AND(OR(MD_Gegenstand="Lehrerdienstgeräte mit Zubehör",MD_Gegenstand="Lehrerdienstgeräte ohne Zubehör"),OR(tab_PRUEFUNG[[#This Row],[Maßnahme berück-sichtigungs-fähig]]="ja",tab_PRUEFUNG[[#This Row],[Maßnahme berück-sichtigungs-fähig]]="teilweise")),MD_Anzahl,"")</f>
        <v/>
      </c>
      <c r="M227"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27" s="112"/>
    </row>
    <row r="228" spans="1:14" ht="45" hidden="1" customHeight="1" x14ac:dyDescent="0.25">
      <c r="A228" s="47">
        <f t="shared" si="4"/>
        <v>226</v>
      </c>
      <c r="B228" s="133"/>
      <c r="C228" s="143"/>
      <c r="D228" s="134"/>
      <c r="E228" s="120"/>
      <c r="F228" s="180"/>
      <c r="G228" s="181"/>
      <c r="H228" s="172"/>
      <c r="I228" s="173"/>
      <c r="J228" s="173"/>
      <c r="K228" s="59" t="str">
        <f>IF(AND(tab_MD_1[[#This Row],[… darunter berück-sichtigungsfähig (einschl. Miet-, 
Leasing-, Lizenz-ausgaben innerhalb Zweckbindungsfrist)]]&gt;0,tab_MD_1[[#This Row],[Auftragsdatum
(bei Nutzung von Rahmenverträgen:
Tag des Abrufs)]]&gt;DATE(2020,7,22)),"ja","nein")</f>
        <v>nein</v>
      </c>
      <c r="L228" s="59" t="str">
        <f>IF(AND(OR(MD_Gegenstand="Lehrerdienstgeräte mit Zubehör",MD_Gegenstand="Lehrerdienstgeräte ohne Zubehör"),OR(tab_PRUEFUNG[[#This Row],[Maßnahme berück-sichtigungs-fähig]]="ja",tab_PRUEFUNG[[#This Row],[Maßnahme berück-sichtigungs-fähig]]="teilweise")),MD_Anzahl,"")</f>
        <v/>
      </c>
      <c r="M228"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28" s="112"/>
    </row>
    <row r="229" spans="1:14" ht="45" hidden="1" customHeight="1" x14ac:dyDescent="0.25">
      <c r="A229" s="47">
        <f t="shared" si="4"/>
        <v>227</v>
      </c>
      <c r="B229" s="133"/>
      <c r="C229" s="143"/>
      <c r="D229" s="134"/>
      <c r="E229" s="120"/>
      <c r="F229" s="180"/>
      <c r="G229" s="181"/>
      <c r="H229" s="172"/>
      <c r="I229" s="173"/>
      <c r="J229" s="173"/>
      <c r="K229" s="59" t="str">
        <f>IF(AND(tab_MD_1[[#This Row],[… darunter berück-sichtigungsfähig (einschl. Miet-, 
Leasing-, Lizenz-ausgaben innerhalb Zweckbindungsfrist)]]&gt;0,tab_MD_1[[#This Row],[Auftragsdatum
(bei Nutzung von Rahmenverträgen:
Tag des Abrufs)]]&gt;DATE(2020,7,22)),"ja","nein")</f>
        <v>nein</v>
      </c>
      <c r="L229" s="59" t="str">
        <f>IF(AND(OR(MD_Gegenstand="Lehrerdienstgeräte mit Zubehör",MD_Gegenstand="Lehrerdienstgeräte ohne Zubehör"),OR(tab_PRUEFUNG[[#This Row],[Maßnahme berück-sichtigungs-fähig]]="ja",tab_PRUEFUNG[[#This Row],[Maßnahme berück-sichtigungs-fähig]]="teilweise")),MD_Anzahl,"")</f>
        <v/>
      </c>
      <c r="M229"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29" s="112"/>
    </row>
    <row r="230" spans="1:14" ht="45" hidden="1" customHeight="1" x14ac:dyDescent="0.25">
      <c r="A230" s="47">
        <f t="shared" si="4"/>
        <v>228</v>
      </c>
      <c r="B230" s="133"/>
      <c r="C230" s="143"/>
      <c r="D230" s="134"/>
      <c r="E230" s="120"/>
      <c r="F230" s="180"/>
      <c r="G230" s="181"/>
      <c r="H230" s="172"/>
      <c r="I230" s="173"/>
      <c r="J230" s="173"/>
      <c r="K230" s="59" t="str">
        <f>IF(AND(tab_MD_1[[#This Row],[… darunter berück-sichtigungsfähig (einschl. Miet-, 
Leasing-, Lizenz-ausgaben innerhalb Zweckbindungsfrist)]]&gt;0,tab_MD_1[[#This Row],[Auftragsdatum
(bei Nutzung von Rahmenverträgen:
Tag des Abrufs)]]&gt;DATE(2020,7,22)),"ja","nein")</f>
        <v>nein</v>
      </c>
      <c r="L230" s="59" t="str">
        <f>IF(AND(OR(MD_Gegenstand="Lehrerdienstgeräte mit Zubehör",MD_Gegenstand="Lehrerdienstgeräte ohne Zubehör"),OR(tab_PRUEFUNG[[#This Row],[Maßnahme berück-sichtigungs-fähig]]="ja",tab_PRUEFUNG[[#This Row],[Maßnahme berück-sichtigungs-fähig]]="teilweise")),MD_Anzahl,"")</f>
        <v/>
      </c>
      <c r="M230"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30" s="112"/>
    </row>
    <row r="231" spans="1:14" ht="45" hidden="1" customHeight="1" x14ac:dyDescent="0.25">
      <c r="A231" s="47">
        <f t="shared" si="4"/>
        <v>229</v>
      </c>
      <c r="B231" s="133"/>
      <c r="C231" s="143"/>
      <c r="D231" s="134"/>
      <c r="E231" s="120"/>
      <c r="F231" s="180"/>
      <c r="G231" s="181"/>
      <c r="H231" s="172"/>
      <c r="I231" s="173"/>
      <c r="J231" s="173"/>
      <c r="K231" s="59" t="str">
        <f>IF(AND(tab_MD_1[[#This Row],[… darunter berück-sichtigungsfähig (einschl. Miet-, 
Leasing-, Lizenz-ausgaben innerhalb Zweckbindungsfrist)]]&gt;0,tab_MD_1[[#This Row],[Auftragsdatum
(bei Nutzung von Rahmenverträgen:
Tag des Abrufs)]]&gt;DATE(2020,7,22)),"ja","nein")</f>
        <v>nein</v>
      </c>
      <c r="L231" s="59" t="str">
        <f>IF(AND(OR(MD_Gegenstand="Lehrerdienstgeräte mit Zubehör",MD_Gegenstand="Lehrerdienstgeräte ohne Zubehör"),OR(tab_PRUEFUNG[[#This Row],[Maßnahme berück-sichtigungs-fähig]]="ja",tab_PRUEFUNG[[#This Row],[Maßnahme berück-sichtigungs-fähig]]="teilweise")),MD_Anzahl,"")</f>
        <v/>
      </c>
      <c r="M231"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31" s="112"/>
    </row>
    <row r="232" spans="1:14" ht="45" hidden="1" customHeight="1" x14ac:dyDescent="0.25">
      <c r="A232" s="47">
        <f t="shared" si="4"/>
        <v>230</v>
      </c>
      <c r="B232" s="133"/>
      <c r="C232" s="143"/>
      <c r="D232" s="134"/>
      <c r="E232" s="120"/>
      <c r="F232" s="180"/>
      <c r="G232" s="181"/>
      <c r="H232" s="172"/>
      <c r="I232" s="173"/>
      <c r="J232" s="173"/>
      <c r="K232" s="59" t="str">
        <f>IF(AND(tab_MD_1[[#This Row],[… darunter berück-sichtigungsfähig (einschl. Miet-, 
Leasing-, Lizenz-ausgaben innerhalb Zweckbindungsfrist)]]&gt;0,tab_MD_1[[#This Row],[Auftragsdatum
(bei Nutzung von Rahmenverträgen:
Tag des Abrufs)]]&gt;DATE(2020,7,22)),"ja","nein")</f>
        <v>nein</v>
      </c>
      <c r="L232" s="59" t="str">
        <f>IF(AND(OR(MD_Gegenstand="Lehrerdienstgeräte mit Zubehör",MD_Gegenstand="Lehrerdienstgeräte ohne Zubehör"),OR(tab_PRUEFUNG[[#This Row],[Maßnahme berück-sichtigungs-fähig]]="ja",tab_PRUEFUNG[[#This Row],[Maßnahme berück-sichtigungs-fähig]]="teilweise")),MD_Anzahl,"")</f>
        <v/>
      </c>
      <c r="M232"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32" s="112"/>
    </row>
    <row r="233" spans="1:14" ht="45" hidden="1" customHeight="1" x14ac:dyDescent="0.25">
      <c r="A233" s="47">
        <f t="shared" si="4"/>
        <v>231</v>
      </c>
      <c r="B233" s="133"/>
      <c r="C233" s="143"/>
      <c r="D233" s="134"/>
      <c r="E233" s="120"/>
      <c r="F233" s="180"/>
      <c r="G233" s="181"/>
      <c r="H233" s="172"/>
      <c r="I233" s="173"/>
      <c r="J233" s="173"/>
      <c r="K233" s="59" t="str">
        <f>IF(AND(tab_MD_1[[#This Row],[… darunter berück-sichtigungsfähig (einschl. Miet-, 
Leasing-, Lizenz-ausgaben innerhalb Zweckbindungsfrist)]]&gt;0,tab_MD_1[[#This Row],[Auftragsdatum
(bei Nutzung von Rahmenverträgen:
Tag des Abrufs)]]&gt;DATE(2020,7,22)),"ja","nein")</f>
        <v>nein</v>
      </c>
      <c r="L233" s="59" t="str">
        <f>IF(AND(OR(MD_Gegenstand="Lehrerdienstgeräte mit Zubehör",MD_Gegenstand="Lehrerdienstgeräte ohne Zubehör"),OR(tab_PRUEFUNG[[#This Row],[Maßnahme berück-sichtigungs-fähig]]="ja",tab_PRUEFUNG[[#This Row],[Maßnahme berück-sichtigungs-fähig]]="teilweise")),MD_Anzahl,"")</f>
        <v/>
      </c>
      <c r="M233"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33" s="112"/>
    </row>
    <row r="234" spans="1:14" ht="45" hidden="1" customHeight="1" x14ac:dyDescent="0.25">
      <c r="A234" s="47">
        <f t="shared" si="4"/>
        <v>232</v>
      </c>
      <c r="B234" s="133"/>
      <c r="C234" s="143"/>
      <c r="D234" s="134"/>
      <c r="E234" s="120"/>
      <c r="F234" s="180"/>
      <c r="G234" s="181"/>
      <c r="H234" s="172"/>
      <c r="I234" s="173"/>
      <c r="J234" s="173"/>
      <c r="K234" s="59" t="str">
        <f>IF(AND(tab_MD_1[[#This Row],[… darunter berück-sichtigungsfähig (einschl. Miet-, 
Leasing-, Lizenz-ausgaben innerhalb Zweckbindungsfrist)]]&gt;0,tab_MD_1[[#This Row],[Auftragsdatum
(bei Nutzung von Rahmenverträgen:
Tag des Abrufs)]]&gt;DATE(2020,7,22)),"ja","nein")</f>
        <v>nein</v>
      </c>
      <c r="L234" s="59" t="str">
        <f>IF(AND(OR(MD_Gegenstand="Lehrerdienstgeräte mit Zubehör",MD_Gegenstand="Lehrerdienstgeräte ohne Zubehör"),OR(tab_PRUEFUNG[[#This Row],[Maßnahme berück-sichtigungs-fähig]]="ja",tab_PRUEFUNG[[#This Row],[Maßnahme berück-sichtigungs-fähig]]="teilweise")),MD_Anzahl,"")</f>
        <v/>
      </c>
      <c r="M234"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34" s="112"/>
    </row>
    <row r="235" spans="1:14" ht="45" hidden="1" customHeight="1" x14ac:dyDescent="0.25">
      <c r="A235" s="47">
        <f t="shared" si="4"/>
        <v>233</v>
      </c>
      <c r="B235" s="133"/>
      <c r="C235" s="143"/>
      <c r="D235" s="134"/>
      <c r="E235" s="120"/>
      <c r="F235" s="180"/>
      <c r="G235" s="181"/>
      <c r="H235" s="172"/>
      <c r="I235" s="173"/>
      <c r="J235" s="173"/>
      <c r="K235" s="59" t="str">
        <f>IF(AND(tab_MD_1[[#This Row],[… darunter berück-sichtigungsfähig (einschl. Miet-, 
Leasing-, Lizenz-ausgaben innerhalb Zweckbindungsfrist)]]&gt;0,tab_MD_1[[#This Row],[Auftragsdatum
(bei Nutzung von Rahmenverträgen:
Tag des Abrufs)]]&gt;DATE(2020,7,22)),"ja","nein")</f>
        <v>nein</v>
      </c>
      <c r="L235" s="59" t="str">
        <f>IF(AND(OR(MD_Gegenstand="Lehrerdienstgeräte mit Zubehör",MD_Gegenstand="Lehrerdienstgeräte ohne Zubehör"),OR(tab_PRUEFUNG[[#This Row],[Maßnahme berück-sichtigungs-fähig]]="ja",tab_PRUEFUNG[[#This Row],[Maßnahme berück-sichtigungs-fähig]]="teilweise")),MD_Anzahl,"")</f>
        <v/>
      </c>
      <c r="M235"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35" s="112"/>
    </row>
    <row r="236" spans="1:14" ht="45" hidden="1" customHeight="1" x14ac:dyDescent="0.25">
      <c r="A236" s="47">
        <f t="shared" si="4"/>
        <v>234</v>
      </c>
      <c r="B236" s="133"/>
      <c r="C236" s="143"/>
      <c r="D236" s="134"/>
      <c r="E236" s="120"/>
      <c r="F236" s="180"/>
      <c r="G236" s="181"/>
      <c r="H236" s="172"/>
      <c r="I236" s="173"/>
      <c r="J236" s="173"/>
      <c r="K236" s="59" t="str">
        <f>IF(AND(tab_MD_1[[#This Row],[… darunter berück-sichtigungsfähig (einschl. Miet-, 
Leasing-, Lizenz-ausgaben innerhalb Zweckbindungsfrist)]]&gt;0,tab_MD_1[[#This Row],[Auftragsdatum
(bei Nutzung von Rahmenverträgen:
Tag des Abrufs)]]&gt;DATE(2020,7,22)),"ja","nein")</f>
        <v>nein</v>
      </c>
      <c r="L236" s="59" t="str">
        <f>IF(AND(OR(MD_Gegenstand="Lehrerdienstgeräte mit Zubehör",MD_Gegenstand="Lehrerdienstgeräte ohne Zubehör"),OR(tab_PRUEFUNG[[#This Row],[Maßnahme berück-sichtigungs-fähig]]="ja",tab_PRUEFUNG[[#This Row],[Maßnahme berück-sichtigungs-fähig]]="teilweise")),MD_Anzahl,"")</f>
        <v/>
      </c>
      <c r="M236"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36" s="112"/>
    </row>
    <row r="237" spans="1:14" ht="45" hidden="1" customHeight="1" x14ac:dyDescent="0.25">
      <c r="A237" s="47">
        <f t="shared" si="4"/>
        <v>235</v>
      </c>
      <c r="B237" s="133"/>
      <c r="C237" s="143"/>
      <c r="D237" s="134"/>
      <c r="E237" s="120"/>
      <c r="F237" s="180"/>
      <c r="G237" s="181"/>
      <c r="H237" s="172"/>
      <c r="I237" s="173"/>
      <c r="J237" s="173"/>
      <c r="K237" s="59" t="str">
        <f>IF(AND(tab_MD_1[[#This Row],[… darunter berück-sichtigungsfähig (einschl. Miet-, 
Leasing-, Lizenz-ausgaben innerhalb Zweckbindungsfrist)]]&gt;0,tab_MD_1[[#This Row],[Auftragsdatum
(bei Nutzung von Rahmenverträgen:
Tag des Abrufs)]]&gt;DATE(2020,7,22)),"ja","nein")</f>
        <v>nein</v>
      </c>
      <c r="L237" s="59" t="str">
        <f>IF(AND(OR(MD_Gegenstand="Lehrerdienstgeräte mit Zubehör",MD_Gegenstand="Lehrerdienstgeräte ohne Zubehör"),OR(tab_PRUEFUNG[[#This Row],[Maßnahme berück-sichtigungs-fähig]]="ja",tab_PRUEFUNG[[#This Row],[Maßnahme berück-sichtigungs-fähig]]="teilweise")),MD_Anzahl,"")</f>
        <v/>
      </c>
      <c r="M237"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37" s="112"/>
    </row>
    <row r="238" spans="1:14" ht="45" hidden="1" customHeight="1" x14ac:dyDescent="0.25">
      <c r="A238" s="47">
        <f t="shared" si="4"/>
        <v>236</v>
      </c>
      <c r="B238" s="133"/>
      <c r="C238" s="143"/>
      <c r="D238" s="134"/>
      <c r="E238" s="120"/>
      <c r="F238" s="180"/>
      <c r="G238" s="181"/>
      <c r="H238" s="172"/>
      <c r="I238" s="173"/>
      <c r="J238" s="173"/>
      <c r="K238" s="59" t="str">
        <f>IF(AND(tab_MD_1[[#This Row],[… darunter berück-sichtigungsfähig (einschl. Miet-, 
Leasing-, Lizenz-ausgaben innerhalb Zweckbindungsfrist)]]&gt;0,tab_MD_1[[#This Row],[Auftragsdatum
(bei Nutzung von Rahmenverträgen:
Tag des Abrufs)]]&gt;DATE(2020,7,22)),"ja","nein")</f>
        <v>nein</v>
      </c>
      <c r="L238" s="59" t="str">
        <f>IF(AND(OR(MD_Gegenstand="Lehrerdienstgeräte mit Zubehör",MD_Gegenstand="Lehrerdienstgeräte ohne Zubehör"),OR(tab_PRUEFUNG[[#This Row],[Maßnahme berück-sichtigungs-fähig]]="ja",tab_PRUEFUNG[[#This Row],[Maßnahme berück-sichtigungs-fähig]]="teilweise")),MD_Anzahl,"")</f>
        <v/>
      </c>
      <c r="M238"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38" s="112"/>
    </row>
    <row r="239" spans="1:14" ht="45" hidden="1" customHeight="1" x14ac:dyDescent="0.25">
      <c r="A239" s="47">
        <f t="shared" si="4"/>
        <v>237</v>
      </c>
      <c r="B239" s="133"/>
      <c r="C239" s="143"/>
      <c r="D239" s="134"/>
      <c r="E239" s="120"/>
      <c r="F239" s="180"/>
      <c r="G239" s="181"/>
      <c r="H239" s="172"/>
      <c r="I239" s="173"/>
      <c r="J239" s="173"/>
      <c r="K239" s="59" t="str">
        <f>IF(AND(tab_MD_1[[#This Row],[… darunter berück-sichtigungsfähig (einschl. Miet-, 
Leasing-, Lizenz-ausgaben innerhalb Zweckbindungsfrist)]]&gt;0,tab_MD_1[[#This Row],[Auftragsdatum
(bei Nutzung von Rahmenverträgen:
Tag des Abrufs)]]&gt;DATE(2020,7,22)),"ja","nein")</f>
        <v>nein</v>
      </c>
      <c r="L239" s="59" t="str">
        <f>IF(AND(OR(MD_Gegenstand="Lehrerdienstgeräte mit Zubehör",MD_Gegenstand="Lehrerdienstgeräte ohne Zubehör"),OR(tab_PRUEFUNG[[#This Row],[Maßnahme berück-sichtigungs-fähig]]="ja",tab_PRUEFUNG[[#This Row],[Maßnahme berück-sichtigungs-fähig]]="teilweise")),MD_Anzahl,"")</f>
        <v/>
      </c>
      <c r="M239"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39" s="112"/>
    </row>
    <row r="240" spans="1:14" ht="45" hidden="1" customHeight="1" x14ac:dyDescent="0.25">
      <c r="A240" s="47">
        <f t="shared" si="4"/>
        <v>238</v>
      </c>
      <c r="B240" s="133"/>
      <c r="C240" s="143"/>
      <c r="D240" s="134"/>
      <c r="E240" s="120"/>
      <c r="F240" s="180"/>
      <c r="G240" s="181"/>
      <c r="H240" s="172"/>
      <c r="I240" s="173"/>
      <c r="J240" s="173"/>
      <c r="K240" s="59" t="str">
        <f>IF(AND(tab_MD_1[[#This Row],[… darunter berück-sichtigungsfähig (einschl. Miet-, 
Leasing-, Lizenz-ausgaben innerhalb Zweckbindungsfrist)]]&gt;0,tab_MD_1[[#This Row],[Auftragsdatum
(bei Nutzung von Rahmenverträgen:
Tag des Abrufs)]]&gt;DATE(2020,7,22)),"ja","nein")</f>
        <v>nein</v>
      </c>
      <c r="L240" s="59" t="str">
        <f>IF(AND(OR(MD_Gegenstand="Lehrerdienstgeräte mit Zubehör",MD_Gegenstand="Lehrerdienstgeräte ohne Zubehör"),OR(tab_PRUEFUNG[[#This Row],[Maßnahme berück-sichtigungs-fähig]]="ja",tab_PRUEFUNG[[#This Row],[Maßnahme berück-sichtigungs-fähig]]="teilweise")),MD_Anzahl,"")</f>
        <v/>
      </c>
      <c r="M240"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40" s="112"/>
    </row>
    <row r="241" spans="1:14" ht="45" hidden="1" customHeight="1" x14ac:dyDescent="0.25">
      <c r="A241" s="47">
        <f t="shared" si="4"/>
        <v>239</v>
      </c>
      <c r="B241" s="133"/>
      <c r="C241" s="143"/>
      <c r="D241" s="134"/>
      <c r="E241" s="120"/>
      <c r="F241" s="180"/>
      <c r="G241" s="181"/>
      <c r="H241" s="172"/>
      <c r="I241" s="173"/>
      <c r="J241" s="173"/>
      <c r="K241" s="59" t="str">
        <f>IF(AND(tab_MD_1[[#This Row],[… darunter berück-sichtigungsfähig (einschl. Miet-, 
Leasing-, Lizenz-ausgaben innerhalb Zweckbindungsfrist)]]&gt;0,tab_MD_1[[#This Row],[Auftragsdatum
(bei Nutzung von Rahmenverträgen:
Tag des Abrufs)]]&gt;DATE(2020,7,22)),"ja","nein")</f>
        <v>nein</v>
      </c>
      <c r="L241" s="59" t="str">
        <f>IF(AND(OR(MD_Gegenstand="Lehrerdienstgeräte mit Zubehör",MD_Gegenstand="Lehrerdienstgeräte ohne Zubehör"),OR(tab_PRUEFUNG[[#This Row],[Maßnahme berück-sichtigungs-fähig]]="ja",tab_PRUEFUNG[[#This Row],[Maßnahme berück-sichtigungs-fähig]]="teilweise")),MD_Anzahl,"")</f>
        <v/>
      </c>
      <c r="M241"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41" s="112"/>
    </row>
    <row r="242" spans="1:14" ht="45" hidden="1" customHeight="1" x14ac:dyDescent="0.25">
      <c r="A242" s="47">
        <f t="shared" si="4"/>
        <v>240</v>
      </c>
      <c r="B242" s="133"/>
      <c r="C242" s="143"/>
      <c r="D242" s="134"/>
      <c r="E242" s="120"/>
      <c r="F242" s="180"/>
      <c r="G242" s="181"/>
      <c r="H242" s="172"/>
      <c r="I242" s="173"/>
      <c r="J242" s="173"/>
      <c r="K242" s="59" t="str">
        <f>IF(AND(tab_MD_1[[#This Row],[… darunter berück-sichtigungsfähig (einschl. Miet-, 
Leasing-, Lizenz-ausgaben innerhalb Zweckbindungsfrist)]]&gt;0,tab_MD_1[[#This Row],[Auftragsdatum
(bei Nutzung von Rahmenverträgen:
Tag des Abrufs)]]&gt;DATE(2020,7,22)),"ja","nein")</f>
        <v>nein</v>
      </c>
      <c r="L242" s="59" t="str">
        <f>IF(AND(OR(MD_Gegenstand="Lehrerdienstgeräte mit Zubehör",MD_Gegenstand="Lehrerdienstgeräte ohne Zubehör"),OR(tab_PRUEFUNG[[#This Row],[Maßnahme berück-sichtigungs-fähig]]="ja",tab_PRUEFUNG[[#This Row],[Maßnahme berück-sichtigungs-fähig]]="teilweise")),MD_Anzahl,"")</f>
        <v/>
      </c>
      <c r="M242"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42" s="112"/>
    </row>
    <row r="243" spans="1:14" ht="45" hidden="1" customHeight="1" x14ac:dyDescent="0.25">
      <c r="A243" s="47">
        <f t="shared" si="4"/>
        <v>241</v>
      </c>
      <c r="B243" s="133"/>
      <c r="C243" s="143"/>
      <c r="D243" s="134"/>
      <c r="E243" s="120"/>
      <c r="F243" s="180"/>
      <c r="G243" s="181"/>
      <c r="H243" s="172"/>
      <c r="I243" s="173"/>
      <c r="J243" s="173"/>
      <c r="K243" s="59" t="str">
        <f>IF(AND(tab_MD_1[[#This Row],[… darunter berück-sichtigungsfähig (einschl. Miet-, 
Leasing-, Lizenz-ausgaben innerhalb Zweckbindungsfrist)]]&gt;0,tab_MD_1[[#This Row],[Auftragsdatum
(bei Nutzung von Rahmenverträgen:
Tag des Abrufs)]]&gt;DATE(2020,7,22)),"ja","nein")</f>
        <v>nein</v>
      </c>
      <c r="L243" s="59" t="str">
        <f>IF(AND(OR(MD_Gegenstand="Lehrerdienstgeräte mit Zubehör",MD_Gegenstand="Lehrerdienstgeräte ohne Zubehör"),OR(tab_PRUEFUNG[[#This Row],[Maßnahme berück-sichtigungs-fähig]]="ja",tab_PRUEFUNG[[#This Row],[Maßnahme berück-sichtigungs-fähig]]="teilweise")),MD_Anzahl,"")</f>
        <v/>
      </c>
      <c r="M243"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43" s="112"/>
    </row>
    <row r="244" spans="1:14" ht="45" hidden="1" customHeight="1" x14ac:dyDescent="0.25">
      <c r="A244" s="47">
        <f t="shared" si="4"/>
        <v>242</v>
      </c>
      <c r="B244" s="133"/>
      <c r="C244" s="143"/>
      <c r="D244" s="134"/>
      <c r="E244" s="120"/>
      <c r="F244" s="180"/>
      <c r="G244" s="181"/>
      <c r="H244" s="172"/>
      <c r="I244" s="173"/>
      <c r="J244" s="173"/>
      <c r="K244" s="59" t="str">
        <f>IF(AND(tab_MD_1[[#This Row],[… darunter berück-sichtigungsfähig (einschl. Miet-, 
Leasing-, Lizenz-ausgaben innerhalb Zweckbindungsfrist)]]&gt;0,tab_MD_1[[#This Row],[Auftragsdatum
(bei Nutzung von Rahmenverträgen:
Tag des Abrufs)]]&gt;DATE(2020,7,22)),"ja","nein")</f>
        <v>nein</v>
      </c>
      <c r="L244" s="59" t="str">
        <f>IF(AND(OR(MD_Gegenstand="Lehrerdienstgeräte mit Zubehör",MD_Gegenstand="Lehrerdienstgeräte ohne Zubehör"),OR(tab_PRUEFUNG[[#This Row],[Maßnahme berück-sichtigungs-fähig]]="ja",tab_PRUEFUNG[[#This Row],[Maßnahme berück-sichtigungs-fähig]]="teilweise")),MD_Anzahl,"")</f>
        <v/>
      </c>
      <c r="M244"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44" s="112"/>
    </row>
    <row r="245" spans="1:14" ht="45" hidden="1" customHeight="1" x14ac:dyDescent="0.25">
      <c r="A245" s="47">
        <f t="shared" si="4"/>
        <v>243</v>
      </c>
      <c r="B245" s="133"/>
      <c r="C245" s="143"/>
      <c r="D245" s="134"/>
      <c r="E245" s="120"/>
      <c r="F245" s="180"/>
      <c r="G245" s="181"/>
      <c r="H245" s="172"/>
      <c r="I245" s="173"/>
      <c r="J245" s="173"/>
      <c r="K245" s="59" t="str">
        <f>IF(AND(tab_MD_1[[#This Row],[… darunter berück-sichtigungsfähig (einschl. Miet-, 
Leasing-, Lizenz-ausgaben innerhalb Zweckbindungsfrist)]]&gt;0,tab_MD_1[[#This Row],[Auftragsdatum
(bei Nutzung von Rahmenverträgen:
Tag des Abrufs)]]&gt;DATE(2020,7,22)),"ja","nein")</f>
        <v>nein</v>
      </c>
      <c r="L245" s="59" t="str">
        <f>IF(AND(OR(MD_Gegenstand="Lehrerdienstgeräte mit Zubehör",MD_Gegenstand="Lehrerdienstgeräte ohne Zubehör"),OR(tab_PRUEFUNG[[#This Row],[Maßnahme berück-sichtigungs-fähig]]="ja",tab_PRUEFUNG[[#This Row],[Maßnahme berück-sichtigungs-fähig]]="teilweise")),MD_Anzahl,"")</f>
        <v/>
      </c>
      <c r="M245"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45" s="112"/>
    </row>
    <row r="246" spans="1:14" ht="45" hidden="1" customHeight="1" x14ac:dyDescent="0.25">
      <c r="A246" s="47">
        <f t="shared" si="4"/>
        <v>244</v>
      </c>
      <c r="B246" s="133"/>
      <c r="C246" s="143"/>
      <c r="D246" s="134"/>
      <c r="E246" s="120"/>
      <c r="F246" s="180"/>
      <c r="G246" s="181"/>
      <c r="H246" s="172"/>
      <c r="I246" s="173"/>
      <c r="J246" s="173"/>
      <c r="K246" s="59" t="str">
        <f>IF(AND(tab_MD_1[[#This Row],[… darunter berück-sichtigungsfähig (einschl. Miet-, 
Leasing-, Lizenz-ausgaben innerhalb Zweckbindungsfrist)]]&gt;0,tab_MD_1[[#This Row],[Auftragsdatum
(bei Nutzung von Rahmenverträgen:
Tag des Abrufs)]]&gt;DATE(2020,7,22)),"ja","nein")</f>
        <v>nein</v>
      </c>
      <c r="L246" s="59" t="str">
        <f>IF(AND(OR(MD_Gegenstand="Lehrerdienstgeräte mit Zubehör",MD_Gegenstand="Lehrerdienstgeräte ohne Zubehör"),OR(tab_PRUEFUNG[[#This Row],[Maßnahme berück-sichtigungs-fähig]]="ja",tab_PRUEFUNG[[#This Row],[Maßnahme berück-sichtigungs-fähig]]="teilweise")),MD_Anzahl,"")</f>
        <v/>
      </c>
      <c r="M246"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46" s="112"/>
    </row>
    <row r="247" spans="1:14" ht="45" hidden="1" customHeight="1" x14ac:dyDescent="0.25">
      <c r="A247" s="47">
        <f t="shared" si="4"/>
        <v>245</v>
      </c>
      <c r="B247" s="133"/>
      <c r="C247" s="143"/>
      <c r="D247" s="134"/>
      <c r="E247" s="120"/>
      <c r="F247" s="180"/>
      <c r="G247" s="181"/>
      <c r="H247" s="172"/>
      <c r="I247" s="173"/>
      <c r="J247" s="173"/>
      <c r="K247" s="59" t="str">
        <f>IF(AND(tab_MD_1[[#This Row],[… darunter berück-sichtigungsfähig (einschl. Miet-, 
Leasing-, Lizenz-ausgaben innerhalb Zweckbindungsfrist)]]&gt;0,tab_MD_1[[#This Row],[Auftragsdatum
(bei Nutzung von Rahmenverträgen:
Tag des Abrufs)]]&gt;DATE(2020,7,22)),"ja","nein")</f>
        <v>nein</v>
      </c>
      <c r="L247" s="59" t="str">
        <f>IF(AND(OR(MD_Gegenstand="Lehrerdienstgeräte mit Zubehör",MD_Gegenstand="Lehrerdienstgeräte ohne Zubehör"),OR(tab_PRUEFUNG[[#This Row],[Maßnahme berück-sichtigungs-fähig]]="ja",tab_PRUEFUNG[[#This Row],[Maßnahme berück-sichtigungs-fähig]]="teilweise")),MD_Anzahl,"")</f>
        <v/>
      </c>
      <c r="M247"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47" s="112"/>
    </row>
    <row r="248" spans="1:14" ht="45" hidden="1" customHeight="1" x14ac:dyDescent="0.25">
      <c r="A248" s="47">
        <f t="shared" si="4"/>
        <v>246</v>
      </c>
      <c r="B248" s="133"/>
      <c r="C248" s="143"/>
      <c r="D248" s="134"/>
      <c r="E248" s="120"/>
      <c r="F248" s="180"/>
      <c r="G248" s="181"/>
      <c r="H248" s="172"/>
      <c r="I248" s="173"/>
      <c r="J248" s="173"/>
      <c r="K248" s="59" t="str">
        <f>IF(AND(tab_MD_1[[#This Row],[… darunter berück-sichtigungsfähig (einschl. Miet-, 
Leasing-, Lizenz-ausgaben innerhalb Zweckbindungsfrist)]]&gt;0,tab_MD_1[[#This Row],[Auftragsdatum
(bei Nutzung von Rahmenverträgen:
Tag des Abrufs)]]&gt;DATE(2020,7,22)),"ja","nein")</f>
        <v>nein</v>
      </c>
      <c r="L248" s="59" t="str">
        <f>IF(AND(OR(MD_Gegenstand="Lehrerdienstgeräte mit Zubehör",MD_Gegenstand="Lehrerdienstgeräte ohne Zubehör"),OR(tab_PRUEFUNG[[#This Row],[Maßnahme berück-sichtigungs-fähig]]="ja",tab_PRUEFUNG[[#This Row],[Maßnahme berück-sichtigungs-fähig]]="teilweise")),MD_Anzahl,"")</f>
        <v/>
      </c>
      <c r="M248"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48" s="112"/>
    </row>
    <row r="249" spans="1:14" ht="45" hidden="1" customHeight="1" x14ac:dyDescent="0.25">
      <c r="A249" s="47">
        <f t="shared" si="4"/>
        <v>247</v>
      </c>
      <c r="B249" s="133"/>
      <c r="C249" s="143"/>
      <c r="D249" s="134"/>
      <c r="E249" s="120"/>
      <c r="F249" s="180"/>
      <c r="G249" s="181"/>
      <c r="H249" s="172"/>
      <c r="I249" s="173"/>
      <c r="J249" s="173"/>
      <c r="K249" s="59" t="str">
        <f>IF(AND(tab_MD_1[[#This Row],[… darunter berück-sichtigungsfähig (einschl. Miet-, 
Leasing-, Lizenz-ausgaben innerhalb Zweckbindungsfrist)]]&gt;0,tab_MD_1[[#This Row],[Auftragsdatum
(bei Nutzung von Rahmenverträgen:
Tag des Abrufs)]]&gt;DATE(2020,7,22)),"ja","nein")</f>
        <v>nein</v>
      </c>
      <c r="L249" s="59" t="str">
        <f>IF(AND(OR(MD_Gegenstand="Lehrerdienstgeräte mit Zubehör",MD_Gegenstand="Lehrerdienstgeräte ohne Zubehör"),OR(tab_PRUEFUNG[[#This Row],[Maßnahme berück-sichtigungs-fähig]]="ja",tab_PRUEFUNG[[#This Row],[Maßnahme berück-sichtigungs-fähig]]="teilweise")),MD_Anzahl,"")</f>
        <v/>
      </c>
      <c r="M249"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49" s="112"/>
    </row>
    <row r="250" spans="1:14" ht="45" hidden="1" customHeight="1" x14ac:dyDescent="0.25">
      <c r="A250" s="47">
        <f t="shared" si="4"/>
        <v>248</v>
      </c>
      <c r="B250" s="133"/>
      <c r="C250" s="143"/>
      <c r="D250" s="134"/>
      <c r="E250" s="120"/>
      <c r="F250" s="180"/>
      <c r="G250" s="181"/>
      <c r="H250" s="172"/>
      <c r="I250" s="173"/>
      <c r="J250" s="173"/>
      <c r="K250" s="59" t="str">
        <f>IF(AND(tab_MD_1[[#This Row],[… darunter berück-sichtigungsfähig (einschl. Miet-, 
Leasing-, Lizenz-ausgaben innerhalb Zweckbindungsfrist)]]&gt;0,tab_MD_1[[#This Row],[Auftragsdatum
(bei Nutzung von Rahmenverträgen:
Tag des Abrufs)]]&gt;DATE(2020,7,22)),"ja","nein")</f>
        <v>nein</v>
      </c>
      <c r="L250" s="59" t="str">
        <f>IF(AND(OR(MD_Gegenstand="Lehrerdienstgeräte mit Zubehör",MD_Gegenstand="Lehrerdienstgeräte ohne Zubehör"),OR(tab_PRUEFUNG[[#This Row],[Maßnahme berück-sichtigungs-fähig]]="ja",tab_PRUEFUNG[[#This Row],[Maßnahme berück-sichtigungs-fähig]]="teilweise")),MD_Anzahl,"")</f>
        <v/>
      </c>
      <c r="M250"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50" s="112"/>
    </row>
    <row r="251" spans="1:14" ht="45" hidden="1" customHeight="1" x14ac:dyDescent="0.25">
      <c r="A251" s="47">
        <f t="shared" si="4"/>
        <v>249</v>
      </c>
      <c r="B251" s="133"/>
      <c r="C251" s="143"/>
      <c r="D251" s="134"/>
      <c r="E251" s="120"/>
      <c r="F251" s="180"/>
      <c r="G251" s="181"/>
      <c r="H251" s="172"/>
      <c r="I251" s="173"/>
      <c r="J251" s="173"/>
      <c r="K251" s="59" t="str">
        <f>IF(AND(tab_MD_1[[#This Row],[… darunter berück-sichtigungsfähig (einschl. Miet-, 
Leasing-, Lizenz-ausgaben innerhalb Zweckbindungsfrist)]]&gt;0,tab_MD_1[[#This Row],[Auftragsdatum
(bei Nutzung von Rahmenverträgen:
Tag des Abrufs)]]&gt;DATE(2020,7,22)),"ja","nein")</f>
        <v>nein</v>
      </c>
      <c r="L251" s="59" t="str">
        <f>IF(AND(OR(MD_Gegenstand="Lehrerdienstgeräte mit Zubehör",MD_Gegenstand="Lehrerdienstgeräte ohne Zubehör"),OR(tab_PRUEFUNG[[#This Row],[Maßnahme berück-sichtigungs-fähig]]="ja",tab_PRUEFUNG[[#This Row],[Maßnahme berück-sichtigungs-fähig]]="teilweise")),MD_Anzahl,"")</f>
        <v/>
      </c>
      <c r="M251"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51" s="112"/>
    </row>
    <row r="252" spans="1:14" ht="45" hidden="1" customHeight="1" x14ac:dyDescent="0.25">
      <c r="A252" s="47">
        <f t="shared" si="4"/>
        <v>250</v>
      </c>
      <c r="B252" s="133"/>
      <c r="C252" s="143"/>
      <c r="D252" s="134"/>
      <c r="E252" s="120"/>
      <c r="F252" s="180"/>
      <c r="G252" s="181"/>
      <c r="H252" s="172"/>
      <c r="I252" s="173"/>
      <c r="J252" s="173"/>
      <c r="K252" s="59" t="str">
        <f>IF(AND(tab_MD_1[[#This Row],[… darunter berück-sichtigungsfähig (einschl. Miet-, 
Leasing-, Lizenz-ausgaben innerhalb Zweckbindungsfrist)]]&gt;0,tab_MD_1[[#This Row],[Auftragsdatum
(bei Nutzung von Rahmenverträgen:
Tag des Abrufs)]]&gt;DATE(2020,7,22)),"ja","nein")</f>
        <v>nein</v>
      </c>
      <c r="L252" s="59" t="str">
        <f>IF(AND(OR(MD_Gegenstand="Lehrerdienstgeräte mit Zubehör",MD_Gegenstand="Lehrerdienstgeräte ohne Zubehör"),OR(tab_PRUEFUNG[[#This Row],[Maßnahme berück-sichtigungs-fähig]]="ja",tab_PRUEFUNG[[#This Row],[Maßnahme berück-sichtigungs-fähig]]="teilweise")),MD_Anzahl,"")</f>
        <v/>
      </c>
      <c r="M252"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52" s="112"/>
    </row>
    <row r="253" spans="1:14" ht="45" hidden="1" customHeight="1" x14ac:dyDescent="0.25">
      <c r="A253" s="47">
        <f t="shared" si="4"/>
        <v>251</v>
      </c>
      <c r="B253" s="133"/>
      <c r="C253" s="143"/>
      <c r="D253" s="134"/>
      <c r="E253" s="120"/>
      <c r="F253" s="180"/>
      <c r="G253" s="181"/>
      <c r="H253" s="172"/>
      <c r="I253" s="173"/>
      <c r="J253" s="173"/>
      <c r="K253" s="59" t="str">
        <f>IF(AND(tab_MD_1[[#This Row],[… darunter berück-sichtigungsfähig (einschl. Miet-, 
Leasing-, Lizenz-ausgaben innerhalb Zweckbindungsfrist)]]&gt;0,tab_MD_1[[#This Row],[Auftragsdatum
(bei Nutzung von Rahmenverträgen:
Tag des Abrufs)]]&gt;DATE(2020,7,22)),"ja","nein")</f>
        <v>nein</v>
      </c>
      <c r="L253" s="59" t="str">
        <f>IF(AND(OR(MD_Gegenstand="Lehrerdienstgeräte mit Zubehör",MD_Gegenstand="Lehrerdienstgeräte ohne Zubehör"),OR(tab_PRUEFUNG[[#This Row],[Maßnahme berück-sichtigungs-fähig]]="ja",tab_PRUEFUNG[[#This Row],[Maßnahme berück-sichtigungs-fähig]]="teilweise")),MD_Anzahl,"")</f>
        <v/>
      </c>
      <c r="M253"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53" s="112"/>
    </row>
    <row r="254" spans="1:14" ht="45" hidden="1" customHeight="1" x14ac:dyDescent="0.25">
      <c r="A254" s="47">
        <f t="shared" si="4"/>
        <v>252</v>
      </c>
      <c r="B254" s="133"/>
      <c r="C254" s="143"/>
      <c r="D254" s="134"/>
      <c r="E254" s="120"/>
      <c r="F254" s="180"/>
      <c r="G254" s="181"/>
      <c r="H254" s="172"/>
      <c r="I254" s="173"/>
      <c r="J254" s="173"/>
      <c r="K254" s="59" t="str">
        <f>IF(AND(tab_MD_1[[#This Row],[… darunter berück-sichtigungsfähig (einschl. Miet-, 
Leasing-, Lizenz-ausgaben innerhalb Zweckbindungsfrist)]]&gt;0,tab_MD_1[[#This Row],[Auftragsdatum
(bei Nutzung von Rahmenverträgen:
Tag des Abrufs)]]&gt;DATE(2020,7,22)),"ja","nein")</f>
        <v>nein</v>
      </c>
      <c r="L254" s="59" t="str">
        <f>IF(AND(OR(MD_Gegenstand="Lehrerdienstgeräte mit Zubehör",MD_Gegenstand="Lehrerdienstgeräte ohne Zubehör"),OR(tab_PRUEFUNG[[#This Row],[Maßnahme berück-sichtigungs-fähig]]="ja",tab_PRUEFUNG[[#This Row],[Maßnahme berück-sichtigungs-fähig]]="teilweise")),MD_Anzahl,"")</f>
        <v/>
      </c>
      <c r="M254"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54" s="112"/>
    </row>
    <row r="255" spans="1:14" ht="45" hidden="1" customHeight="1" x14ac:dyDescent="0.25">
      <c r="A255" s="47">
        <f t="shared" si="4"/>
        <v>253</v>
      </c>
      <c r="B255" s="133"/>
      <c r="C255" s="143"/>
      <c r="D255" s="134"/>
      <c r="E255" s="120"/>
      <c r="F255" s="180"/>
      <c r="G255" s="181"/>
      <c r="H255" s="172"/>
      <c r="I255" s="173"/>
      <c r="J255" s="173"/>
      <c r="K255" s="59" t="str">
        <f>IF(AND(tab_MD_1[[#This Row],[… darunter berück-sichtigungsfähig (einschl. Miet-, 
Leasing-, Lizenz-ausgaben innerhalb Zweckbindungsfrist)]]&gt;0,tab_MD_1[[#This Row],[Auftragsdatum
(bei Nutzung von Rahmenverträgen:
Tag des Abrufs)]]&gt;DATE(2020,7,22)),"ja","nein")</f>
        <v>nein</v>
      </c>
      <c r="L255" s="59" t="str">
        <f>IF(AND(OR(MD_Gegenstand="Lehrerdienstgeräte mit Zubehör",MD_Gegenstand="Lehrerdienstgeräte ohne Zubehör"),OR(tab_PRUEFUNG[[#This Row],[Maßnahme berück-sichtigungs-fähig]]="ja",tab_PRUEFUNG[[#This Row],[Maßnahme berück-sichtigungs-fähig]]="teilweise")),MD_Anzahl,"")</f>
        <v/>
      </c>
      <c r="M255"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55" s="112"/>
    </row>
    <row r="256" spans="1:14" ht="45" hidden="1" customHeight="1" x14ac:dyDescent="0.25">
      <c r="A256" s="47">
        <f t="shared" si="4"/>
        <v>254</v>
      </c>
      <c r="B256" s="133"/>
      <c r="C256" s="143"/>
      <c r="D256" s="134"/>
      <c r="E256" s="120"/>
      <c r="F256" s="180"/>
      <c r="G256" s="181"/>
      <c r="H256" s="172"/>
      <c r="I256" s="173"/>
      <c r="J256" s="173"/>
      <c r="K256" s="59" t="str">
        <f>IF(AND(tab_MD_1[[#This Row],[… darunter berück-sichtigungsfähig (einschl. Miet-, 
Leasing-, Lizenz-ausgaben innerhalb Zweckbindungsfrist)]]&gt;0,tab_MD_1[[#This Row],[Auftragsdatum
(bei Nutzung von Rahmenverträgen:
Tag des Abrufs)]]&gt;DATE(2020,7,22)),"ja","nein")</f>
        <v>nein</v>
      </c>
      <c r="L256" s="59" t="str">
        <f>IF(AND(OR(MD_Gegenstand="Lehrerdienstgeräte mit Zubehör",MD_Gegenstand="Lehrerdienstgeräte ohne Zubehör"),OR(tab_PRUEFUNG[[#This Row],[Maßnahme berück-sichtigungs-fähig]]="ja",tab_PRUEFUNG[[#This Row],[Maßnahme berück-sichtigungs-fähig]]="teilweise")),MD_Anzahl,"")</f>
        <v/>
      </c>
      <c r="M256"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56" s="112"/>
    </row>
    <row r="257" spans="1:14" ht="45" hidden="1" customHeight="1" x14ac:dyDescent="0.25">
      <c r="A257" s="47">
        <f t="shared" si="4"/>
        <v>255</v>
      </c>
      <c r="B257" s="133"/>
      <c r="C257" s="143"/>
      <c r="D257" s="134"/>
      <c r="E257" s="120"/>
      <c r="F257" s="180"/>
      <c r="G257" s="181"/>
      <c r="H257" s="172"/>
      <c r="I257" s="173"/>
      <c r="J257" s="173"/>
      <c r="K257" s="59" t="str">
        <f>IF(AND(tab_MD_1[[#This Row],[… darunter berück-sichtigungsfähig (einschl. Miet-, 
Leasing-, Lizenz-ausgaben innerhalb Zweckbindungsfrist)]]&gt;0,tab_MD_1[[#This Row],[Auftragsdatum
(bei Nutzung von Rahmenverträgen:
Tag des Abrufs)]]&gt;DATE(2020,7,22)),"ja","nein")</f>
        <v>nein</v>
      </c>
      <c r="L257" s="59" t="str">
        <f>IF(AND(OR(MD_Gegenstand="Lehrerdienstgeräte mit Zubehör",MD_Gegenstand="Lehrerdienstgeräte ohne Zubehör"),OR(tab_PRUEFUNG[[#This Row],[Maßnahme berück-sichtigungs-fähig]]="ja",tab_PRUEFUNG[[#This Row],[Maßnahme berück-sichtigungs-fähig]]="teilweise")),MD_Anzahl,"")</f>
        <v/>
      </c>
      <c r="M257"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57" s="112"/>
    </row>
    <row r="258" spans="1:14" ht="45" hidden="1" customHeight="1" x14ac:dyDescent="0.25">
      <c r="A258" s="47">
        <f t="shared" si="4"/>
        <v>256</v>
      </c>
      <c r="B258" s="133"/>
      <c r="C258" s="143"/>
      <c r="D258" s="134"/>
      <c r="E258" s="120"/>
      <c r="F258" s="180"/>
      <c r="G258" s="181"/>
      <c r="H258" s="172"/>
      <c r="I258" s="173"/>
      <c r="J258" s="173"/>
      <c r="K258" s="59" t="str">
        <f>IF(AND(tab_MD_1[[#This Row],[… darunter berück-sichtigungsfähig (einschl. Miet-, 
Leasing-, Lizenz-ausgaben innerhalb Zweckbindungsfrist)]]&gt;0,tab_MD_1[[#This Row],[Auftragsdatum
(bei Nutzung von Rahmenverträgen:
Tag des Abrufs)]]&gt;DATE(2020,7,22)),"ja","nein")</f>
        <v>nein</v>
      </c>
      <c r="L258" s="59" t="str">
        <f>IF(AND(OR(MD_Gegenstand="Lehrerdienstgeräte mit Zubehör",MD_Gegenstand="Lehrerdienstgeräte ohne Zubehör"),OR(tab_PRUEFUNG[[#This Row],[Maßnahme berück-sichtigungs-fähig]]="ja",tab_PRUEFUNG[[#This Row],[Maßnahme berück-sichtigungs-fähig]]="teilweise")),MD_Anzahl,"")</f>
        <v/>
      </c>
      <c r="M258"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58" s="112"/>
    </row>
    <row r="259" spans="1:14" ht="45" hidden="1" customHeight="1" x14ac:dyDescent="0.25">
      <c r="A259" s="47">
        <f t="shared" si="4"/>
        <v>257</v>
      </c>
      <c r="B259" s="133"/>
      <c r="C259" s="143"/>
      <c r="D259" s="134"/>
      <c r="E259" s="120"/>
      <c r="F259" s="180"/>
      <c r="G259" s="181"/>
      <c r="H259" s="172"/>
      <c r="I259" s="173"/>
      <c r="J259" s="173"/>
      <c r="K259" s="59" t="str">
        <f>IF(AND(tab_MD_1[[#This Row],[… darunter berück-sichtigungsfähig (einschl. Miet-, 
Leasing-, Lizenz-ausgaben innerhalb Zweckbindungsfrist)]]&gt;0,tab_MD_1[[#This Row],[Auftragsdatum
(bei Nutzung von Rahmenverträgen:
Tag des Abrufs)]]&gt;DATE(2020,7,22)),"ja","nein")</f>
        <v>nein</v>
      </c>
      <c r="L259" s="59" t="str">
        <f>IF(AND(OR(MD_Gegenstand="Lehrerdienstgeräte mit Zubehör",MD_Gegenstand="Lehrerdienstgeräte ohne Zubehör"),OR(tab_PRUEFUNG[[#This Row],[Maßnahme berück-sichtigungs-fähig]]="ja",tab_PRUEFUNG[[#This Row],[Maßnahme berück-sichtigungs-fähig]]="teilweise")),MD_Anzahl,"")</f>
        <v/>
      </c>
      <c r="M259"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59" s="112"/>
    </row>
    <row r="260" spans="1:14" ht="45" hidden="1" customHeight="1" x14ac:dyDescent="0.25">
      <c r="A260" s="47">
        <f t="shared" si="4"/>
        <v>258</v>
      </c>
      <c r="B260" s="133"/>
      <c r="C260" s="143"/>
      <c r="D260" s="134"/>
      <c r="E260" s="120"/>
      <c r="F260" s="180"/>
      <c r="G260" s="181"/>
      <c r="H260" s="172"/>
      <c r="I260" s="173"/>
      <c r="J260" s="173"/>
      <c r="K260" s="59" t="str">
        <f>IF(AND(tab_MD_1[[#This Row],[… darunter berück-sichtigungsfähig (einschl. Miet-, 
Leasing-, Lizenz-ausgaben innerhalb Zweckbindungsfrist)]]&gt;0,tab_MD_1[[#This Row],[Auftragsdatum
(bei Nutzung von Rahmenverträgen:
Tag des Abrufs)]]&gt;DATE(2020,7,22)),"ja","nein")</f>
        <v>nein</v>
      </c>
      <c r="L260" s="59" t="str">
        <f>IF(AND(OR(MD_Gegenstand="Lehrerdienstgeräte mit Zubehör",MD_Gegenstand="Lehrerdienstgeräte ohne Zubehör"),OR(tab_PRUEFUNG[[#This Row],[Maßnahme berück-sichtigungs-fähig]]="ja",tab_PRUEFUNG[[#This Row],[Maßnahme berück-sichtigungs-fähig]]="teilweise")),MD_Anzahl,"")</f>
        <v/>
      </c>
      <c r="M260"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60" s="112"/>
    </row>
    <row r="261" spans="1:14" ht="45" hidden="1" customHeight="1" x14ac:dyDescent="0.25">
      <c r="A261" s="47">
        <f t="shared" si="4"/>
        <v>259</v>
      </c>
      <c r="B261" s="133"/>
      <c r="C261" s="143"/>
      <c r="D261" s="134"/>
      <c r="E261" s="120"/>
      <c r="F261" s="180"/>
      <c r="G261" s="181"/>
      <c r="H261" s="172"/>
      <c r="I261" s="173"/>
      <c r="J261" s="173"/>
      <c r="K261" s="59" t="str">
        <f>IF(AND(tab_MD_1[[#This Row],[… darunter berück-sichtigungsfähig (einschl. Miet-, 
Leasing-, Lizenz-ausgaben innerhalb Zweckbindungsfrist)]]&gt;0,tab_MD_1[[#This Row],[Auftragsdatum
(bei Nutzung von Rahmenverträgen:
Tag des Abrufs)]]&gt;DATE(2020,7,22)),"ja","nein")</f>
        <v>nein</v>
      </c>
      <c r="L261" s="59" t="str">
        <f>IF(AND(OR(MD_Gegenstand="Lehrerdienstgeräte mit Zubehör",MD_Gegenstand="Lehrerdienstgeräte ohne Zubehör"),OR(tab_PRUEFUNG[[#This Row],[Maßnahme berück-sichtigungs-fähig]]="ja",tab_PRUEFUNG[[#This Row],[Maßnahme berück-sichtigungs-fähig]]="teilweise")),MD_Anzahl,"")</f>
        <v/>
      </c>
      <c r="M261"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61" s="112"/>
    </row>
    <row r="262" spans="1:14" ht="45" hidden="1" customHeight="1" x14ac:dyDescent="0.25">
      <c r="A262" s="47">
        <f t="shared" si="4"/>
        <v>260</v>
      </c>
      <c r="B262" s="133"/>
      <c r="C262" s="143"/>
      <c r="D262" s="134"/>
      <c r="E262" s="120"/>
      <c r="F262" s="180"/>
      <c r="G262" s="181"/>
      <c r="H262" s="172"/>
      <c r="I262" s="173"/>
      <c r="J262" s="173"/>
      <c r="K262" s="59" t="str">
        <f>IF(AND(tab_MD_1[[#This Row],[… darunter berück-sichtigungsfähig (einschl. Miet-, 
Leasing-, Lizenz-ausgaben innerhalb Zweckbindungsfrist)]]&gt;0,tab_MD_1[[#This Row],[Auftragsdatum
(bei Nutzung von Rahmenverträgen:
Tag des Abrufs)]]&gt;DATE(2020,7,22)),"ja","nein")</f>
        <v>nein</v>
      </c>
      <c r="L262" s="59" t="str">
        <f>IF(AND(OR(MD_Gegenstand="Lehrerdienstgeräte mit Zubehör",MD_Gegenstand="Lehrerdienstgeräte ohne Zubehör"),OR(tab_PRUEFUNG[[#This Row],[Maßnahme berück-sichtigungs-fähig]]="ja",tab_PRUEFUNG[[#This Row],[Maßnahme berück-sichtigungs-fähig]]="teilweise")),MD_Anzahl,"")</f>
        <v/>
      </c>
      <c r="M262"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62" s="112"/>
    </row>
    <row r="263" spans="1:14" ht="45" hidden="1" customHeight="1" x14ac:dyDescent="0.25">
      <c r="A263" s="47">
        <f t="shared" si="4"/>
        <v>261</v>
      </c>
      <c r="B263" s="133"/>
      <c r="C263" s="143"/>
      <c r="D263" s="134"/>
      <c r="E263" s="120"/>
      <c r="F263" s="180"/>
      <c r="G263" s="181"/>
      <c r="H263" s="172"/>
      <c r="I263" s="173"/>
      <c r="J263" s="173"/>
      <c r="K263" s="59" t="str">
        <f>IF(AND(tab_MD_1[[#This Row],[… darunter berück-sichtigungsfähig (einschl. Miet-, 
Leasing-, Lizenz-ausgaben innerhalb Zweckbindungsfrist)]]&gt;0,tab_MD_1[[#This Row],[Auftragsdatum
(bei Nutzung von Rahmenverträgen:
Tag des Abrufs)]]&gt;DATE(2020,7,22)),"ja","nein")</f>
        <v>nein</v>
      </c>
      <c r="L263" s="59" t="str">
        <f>IF(AND(OR(MD_Gegenstand="Lehrerdienstgeräte mit Zubehör",MD_Gegenstand="Lehrerdienstgeräte ohne Zubehör"),OR(tab_PRUEFUNG[[#This Row],[Maßnahme berück-sichtigungs-fähig]]="ja",tab_PRUEFUNG[[#This Row],[Maßnahme berück-sichtigungs-fähig]]="teilweise")),MD_Anzahl,"")</f>
        <v/>
      </c>
      <c r="M263"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63" s="112"/>
    </row>
    <row r="264" spans="1:14" ht="45" hidden="1" customHeight="1" x14ac:dyDescent="0.25">
      <c r="A264" s="47">
        <f t="shared" si="4"/>
        <v>262</v>
      </c>
      <c r="B264" s="133"/>
      <c r="C264" s="143"/>
      <c r="D264" s="134"/>
      <c r="E264" s="120"/>
      <c r="F264" s="180"/>
      <c r="G264" s="181"/>
      <c r="H264" s="172"/>
      <c r="I264" s="173"/>
      <c r="J264" s="173"/>
      <c r="K264" s="59" t="str">
        <f>IF(AND(tab_MD_1[[#This Row],[… darunter berück-sichtigungsfähig (einschl. Miet-, 
Leasing-, Lizenz-ausgaben innerhalb Zweckbindungsfrist)]]&gt;0,tab_MD_1[[#This Row],[Auftragsdatum
(bei Nutzung von Rahmenverträgen:
Tag des Abrufs)]]&gt;DATE(2020,7,22)),"ja","nein")</f>
        <v>nein</v>
      </c>
      <c r="L264" s="59" t="str">
        <f>IF(AND(OR(MD_Gegenstand="Lehrerdienstgeräte mit Zubehör",MD_Gegenstand="Lehrerdienstgeräte ohne Zubehör"),OR(tab_PRUEFUNG[[#This Row],[Maßnahme berück-sichtigungs-fähig]]="ja",tab_PRUEFUNG[[#This Row],[Maßnahme berück-sichtigungs-fähig]]="teilweise")),MD_Anzahl,"")</f>
        <v/>
      </c>
      <c r="M264"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64" s="112"/>
    </row>
    <row r="265" spans="1:14" ht="45" hidden="1" customHeight="1" x14ac:dyDescent="0.25">
      <c r="A265" s="47">
        <f t="shared" si="4"/>
        <v>263</v>
      </c>
      <c r="B265" s="133"/>
      <c r="C265" s="143"/>
      <c r="D265" s="134"/>
      <c r="E265" s="120"/>
      <c r="F265" s="180"/>
      <c r="G265" s="181"/>
      <c r="H265" s="172"/>
      <c r="I265" s="173"/>
      <c r="J265" s="173"/>
      <c r="K265" s="59" t="str">
        <f>IF(AND(tab_MD_1[[#This Row],[… darunter berück-sichtigungsfähig (einschl. Miet-, 
Leasing-, Lizenz-ausgaben innerhalb Zweckbindungsfrist)]]&gt;0,tab_MD_1[[#This Row],[Auftragsdatum
(bei Nutzung von Rahmenverträgen:
Tag des Abrufs)]]&gt;DATE(2020,7,22)),"ja","nein")</f>
        <v>nein</v>
      </c>
      <c r="L265" s="59" t="str">
        <f>IF(AND(OR(MD_Gegenstand="Lehrerdienstgeräte mit Zubehör",MD_Gegenstand="Lehrerdienstgeräte ohne Zubehör"),OR(tab_PRUEFUNG[[#This Row],[Maßnahme berück-sichtigungs-fähig]]="ja",tab_PRUEFUNG[[#This Row],[Maßnahme berück-sichtigungs-fähig]]="teilweise")),MD_Anzahl,"")</f>
        <v/>
      </c>
      <c r="M265"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65" s="112"/>
    </row>
    <row r="266" spans="1:14" ht="45" hidden="1" customHeight="1" x14ac:dyDescent="0.25">
      <c r="A266" s="47">
        <f t="shared" si="4"/>
        <v>264</v>
      </c>
      <c r="B266" s="133"/>
      <c r="C266" s="143"/>
      <c r="D266" s="134"/>
      <c r="E266" s="120"/>
      <c r="F266" s="180"/>
      <c r="G266" s="181"/>
      <c r="H266" s="172"/>
      <c r="I266" s="173"/>
      <c r="J266" s="173"/>
      <c r="K266" s="59" t="str">
        <f>IF(AND(tab_MD_1[[#This Row],[… darunter berück-sichtigungsfähig (einschl. Miet-, 
Leasing-, Lizenz-ausgaben innerhalb Zweckbindungsfrist)]]&gt;0,tab_MD_1[[#This Row],[Auftragsdatum
(bei Nutzung von Rahmenverträgen:
Tag des Abrufs)]]&gt;DATE(2020,7,22)),"ja","nein")</f>
        <v>nein</v>
      </c>
      <c r="L266" s="59" t="str">
        <f>IF(AND(OR(MD_Gegenstand="Lehrerdienstgeräte mit Zubehör",MD_Gegenstand="Lehrerdienstgeräte ohne Zubehör"),OR(tab_PRUEFUNG[[#This Row],[Maßnahme berück-sichtigungs-fähig]]="ja",tab_PRUEFUNG[[#This Row],[Maßnahme berück-sichtigungs-fähig]]="teilweise")),MD_Anzahl,"")</f>
        <v/>
      </c>
      <c r="M266"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66" s="112"/>
    </row>
    <row r="267" spans="1:14" ht="45" hidden="1" customHeight="1" x14ac:dyDescent="0.25">
      <c r="A267" s="47">
        <f t="shared" si="4"/>
        <v>265</v>
      </c>
      <c r="B267" s="133"/>
      <c r="C267" s="143"/>
      <c r="D267" s="134"/>
      <c r="E267" s="120"/>
      <c r="F267" s="180"/>
      <c r="G267" s="181"/>
      <c r="H267" s="172"/>
      <c r="I267" s="173"/>
      <c r="J267" s="173"/>
      <c r="K267" s="59" t="str">
        <f>IF(AND(tab_MD_1[[#This Row],[… darunter berück-sichtigungsfähig (einschl. Miet-, 
Leasing-, Lizenz-ausgaben innerhalb Zweckbindungsfrist)]]&gt;0,tab_MD_1[[#This Row],[Auftragsdatum
(bei Nutzung von Rahmenverträgen:
Tag des Abrufs)]]&gt;DATE(2020,7,22)),"ja","nein")</f>
        <v>nein</v>
      </c>
      <c r="L267" s="59" t="str">
        <f>IF(AND(OR(MD_Gegenstand="Lehrerdienstgeräte mit Zubehör",MD_Gegenstand="Lehrerdienstgeräte ohne Zubehör"),OR(tab_PRUEFUNG[[#This Row],[Maßnahme berück-sichtigungs-fähig]]="ja",tab_PRUEFUNG[[#This Row],[Maßnahme berück-sichtigungs-fähig]]="teilweise")),MD_Anzahl,"")</f>
        <v/>
      </c>
      <c r="M267"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67" s="112"/>
    </row>
    <row r="268" spans="1:14" ht="45" hidden="1" customHeight="1" x14ac:dyDescent="0.25">
      <c r="A268" s="47">
        <f t="shared" si="4"/>
        <v>266</v>
      </c>
      <c r="B268" s="133"/>
      <c r="C268" s="143"/>
      <c r="D268" s="134"/>
      <c r="E268" s="120"/>
      <c r="F268" s="180"/>
      <c r="G268" s="181"/>
      <c r="H268" s="172"/>
      <c r="I268" s="173"/>
      <c r="J268" s="173"/>
      <c r="K268" s="59" t="str">
        <f>IF(AND(tab_MD_1[[#This Row],[… darunter berück-sichtigungsfähig (einschl. Miet-, 
Leasing-, Lizenz-ausgaben innerhalb Zweckbindungsfrist)]]&gt;0,tab_MD_1[[#This Row],[Auftragsdatum
(bei Nutzung von Rahmenverträgen:
Tag des Abrufs)]]&gt;DATE(2020,7,22)),"ja","nein")</f>
        <v>nein</v>
      </c>
      <c r="L268" s="59" t="str">
        <f>IF(AND(OR(MD_Gegenstand="Lehrerdienstgeräte mit Zubehör",MD_Gegenstand="Lehrerdienstgeräte ohne Zubehör"),OR(tab_PRUEFUNG[[#This Row],[Maßnahme berück-sichtigungs-fähig]]="ja",tab_PRUEFUNG[[#This Row],[Maßnahme berück-sichtigungs-fähig]]="teilweise")),MD_Anzahl,"")</f>
        <v/>
      </c>
      <c r="M268"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68" s="112"/>
    </row>
    <row r="269" spans="1:14" ht="45" hidden="1" customHeight="1" x14ac:dyDescent="0.25">
      <c r="A269" s="47">
        <f t="shared" si="4"/>
        <v>267</v>
      </c>
      <c r="B269" s="133"/>
      <c r="C269" s="143"/>
      <c r="D269" s="134"/>
      <c r="E269" s="120"/>
      <c r="F269" s="180"/>
      <c r="G269" s="181"/>
      <c r="H269" s="172"/>
      <c r="I269" s="173"/>
      <c r="J269" s="173"/>
      <c r="K269" s="59" t="str">
        <f>IF(AND(tab_MD_1[[#This Row],[… darunter berück-sichtigungsfähig (einschl. Miet-, 
Leasing-, Lizenz-ausgaben innerhalb Zweckbindungsfrist)]]&gt;0,tab_MD_1[[#This Row],[Auftragsdatum
(bei Nutzung von Rahmenverträgen:
Tag des Abrufs)]]&gt;DATE(2020,7,22)),"ja","nein")</f>
        <v>nein</v>
      </c>
      <c r="L269" s="59" t="str">
        <f>IF(AND(OR(MD_Gegenstand="Lehrerdienstgeräte mit Zubehör",MD_Gegenstand="Lehrerdienstgeräte ohne Zubehör"),OR(tab_PRUEFUNG[[#This Row],[Maßnahme berück-sichtigungs-fähig]]="ja",tab_PRUEFUNG[[#This Row],[Maßnahme berück-sichtigungs-fähig]]="teilweise")),MD_Anzahl,"")</f>
        <v/>
      </c>
      <c r="M269"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69" s="112"/>
    </row>
    <row r="270" spans="1:14" ht="45" hidden="1" customHeight="1" x14ac:dyDescent="0.25">
      <c r="A270" s="47">
        <f t="shared" si="4"/>
        <v>268</v>
      </c>
      <c r="B270" s="133"/>
      <c r="C270" s="143"/>
      <c r="D270" s="134"/>
      <c r="E270" s="120"/>
      <c r="F270" s="180"/>
      <c r="G270" s="181"/>
      <c r="H270" s="172"/>
      <c r="I270" s="173"/>
      <c r="J270" s="173"/>
      <c r="K270" s="59" t="str">
        <f>IF(AND(tab_MD_1[[#This Row],[… darunter berück-sichtigungsfähig (einschl. Miet-, 
Leasing-, Lizenz-ausgaben innerhalb Zweckbindungsfrist)]]&gt;0,tab_MD_1[[#This Row],[Auftragsdatum
(bei Nutzung von Rahmenverträgen:
Tag des Abrufs)]]&gt;DATE(2020,7,22)),"ja","nein")</f>
        <v>nein</v>
      </c>
      <c r="L270" s="59" t="str">
        <f>IF(AND(OR(MD_Gegenstand="Lehrerdienstgeräte mit Zubehör",MD_Gegenstand="Lehrerdienstgeräte ohne Zubehör"),OR(tab_PRUEFUNG[[#This Row],[Maßnahme berück-sichtigungs-fähig]]="ja",tab_PRUEFUNG[[#This Row],[Maßnahme berück-sichtigungs-fähig]]="teilweise")),MD_Anzahl,"")</f>
        <v/>
      </c>
      <c r="M270"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70" s="112"/>
    </row>
    <row r="271" spans="1:14" ht="45" hidden="1" customHeight="1" x14ac:dyDescent="0.25">
      <c r="A271" s="47">
        <f t="shared" si="4"/>
        <v>269</v>
      </c>
      <c r="B271" s="133"/>
      <c r="C271" s="143"/>
      <c r="D271" s="134"/>
      <c r="E271" s="120"/>
      <c r="F271" s="180"/>
      <c r="G271" s="181"/>
      <c r="H271" s="172"/>
      <c r="I271" s="173"/>
      <c r="J271" s="173"/>
      <c r="K271" s="59" t="str">
        <f>IF(AND(tab_MD_1[[#This Row],[… darunter berück-sichtigungsfähig (einschl. Miet-, 
Leasing-, Lizenz-ausgaben innerhalb Zweckbindungsfrist)]]&gt;0,tab_MD_1[[#This Row],[Auftragsdatum
(bei Nutzung von Rahmenverträgen:
Tag des Abrufs)]]&gt;DATE(2020,7,22)),"ja","nein")</f>
        <v>nein</v>
      </c>
      <c r="L271" s="59" t="str">
        <f>IF(AND(OR(MD_Gegenstand="Lehrerdienstgeräte mit Zubehör",MD_Gegenstand="Lehrerdienstgeräte ohne Zubehör"),OR(tab_PRUEFUNG[[#This Row],[Maßnahme berück-sichtigungs-fähig]]="ja",tab_PRUEFUNG[[#This Row],[Maßnahme berück-sichtigungs-fähig]]="teilweise")),MD_Anzahl,"")</f>
        <v/>
      </c>
      <c r="M271"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71" s="112"/>
    </row>
    <row r="272" spans="1:14" ht="45" hidden="1" customHeight="1" x14ac:dyDescent="0.25">
      <c r="A272" s="47">
        <f t="shared" si="4"/>
        <v>270</v>
      </c>
      <c r="B272" s="133"/>
      <c r="C272" s="143"/>
      <c r="D272" s="134"/>
      <c r="E272" s="120"/>
      <c r="F272" s="180"/>
      <c r="G272" s="181"/>
      <c r="H272" s="172"/>
      <c r="I272" s="173"/>
      <c r="J272" s="173"/>
      <c r="K272" s="59" t="str">
        <f>IF(AND(tab_MD_1[[#This Row],[… darunter berück-sichtigungsfähig (einschl. Miet-, 
Leasing-, Lizenz-ausgaben innerhalb Zweckbindungsfrist)]]&gt;0,tab_MD_1[[#This Row],[Auftragsdatum
(bei Nutzung von Rahmenverträgen:
Tag des Abrufs)]]&gt;DATE(2020,7,22)),"ja","nein")</f>
        <v>nein</v>
      </c>
      <c r="L272" s="59" t="str">
        <f>IF(AND(OR(MD_Gegenstand="Lehrerdienstgeräte mit Zubehör",MD_Gegenstand="Lehrerdienstgeräte ohne Zubehör"),OR(tab_PRUEFUNG[[#This Row],[Maßnahme berück-sichtigungs-fähig]]="ja",tab_PRUEFUNG[[#This Row],[Maßnahme berück-sichtigungs-fähig]]="teilweise")),MD_Anzahl,"")</f>
        <v/>
      </c>
      <c r="M272"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72" s="112"/>
    </row>
    <row r="273" spans="1:14" ht="45" hidden="1" customHeight="1" x14ac:dyDescent="0.25">
      <c r="A273" s="47">
        <f t="shared" si="4"/>
        <v>271</v>
      </c>
      <c r="B273" s="133"/>
      <c r="C273" s="143"/>
      <c r="D273" s="134"/>
      <c r="E273" s="120"/>
      <c r="F273" s="180"/>
      <c r="G273" s="181"/>
      <c r="H273" s="172"/>
      <c r="I273" s="173"/>
      <c r="J273" s="173"/>
      <c r="K273" s="59" t="str">
        <f>IF(AND(tab_MD_1[[#This Row],[… darunter berück-sichtigungsfähig (einschl. Miet-, 
Leasing-, Lizenz-ausgaben innerhalb Zweckbindungsfrist)]]&gt;0,tab_MD_1[[#This Row],[Auftragsdatum
(bei Nutzung von Rahmenverträgen:
Tag des Abrufs)]]&gt;DATE(2020,7,22)),"ja","nein")</f>
        <v>nein</v>
      </c>
      <c r="L273" s="59" t="str">
        <f>IF(AND(OR(MD_Gegenstand="Lehrerdienstgeräte mit Zubehör",MD_Gegenstand="Lehrerdienstgeräte ohne Zubehör"),OR(tab_PRUEFUNG[[#This Row],[Maßnahme berück-sichtigungs-fähig]]="ja",tab_PRUEFUNG[[#This Row],[Maßnahme berück-sichtigungs-fähig]]="teilweise")),MD_Anzahl,"")</f>
        <v/>
      </c>
      <c r="M273"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73" s="112"/>
    </row>
    <row r="274" spans="1:14" ht="45" hidden="1" customHeight="1" x14ac:dyDescent="0.25">
      <c r="A274" s="47">
        <f t="shared" si="4"/>
        <v>272</v>
      </c>
      <c r="B274" s="133"/>
      <c r="C274" s="143"/>
      <c r="D274" s="134"/>
      <c r="E274" s="120"/>
      <c r="F274" s="180"/>
      <c r="G274" s="181"/>
      <c r="H274" s="172"/>
      <c r="I274" s="173"/>
      <c r="J274" s="173"/>
      <c r="K274" s="59" t="str">
        <f>IF(AND(tab_MD_1[[#This Row],[… darunter berück-sichtigungsfähig (einschl. Miet-, 
Leasing-, Lizenz-ausgaben innerhalb Zweckbindungsfrist)]]&gt;0,tab_MD_1[[#This Row],[Auftragsdatum
(bei Nutzung von Rahmenverträgen:
Tag des Abrufs)]]&gt;DATE(2020,7,22)),"ja","nein")</f>
        <v>nein</v>
      </c>
      <c r="L274" s="59" t="str">
        <f>IF(AND(OR(MD_Gegenstand="Lehrerdienstgeräte mit Zubehör",MD_Gegenstand="Lehrerdienstgeräte ohne Zubehör"),OR(tab_PRUEFUNG[[#This Row],[Maßnahme berück-sichtigungs-fähig]]="ja",tab_PRUEFUNG[[#This Row],[Maßnahme berück-sichtigungs-fähig]]="teilweise")),MD_Anzahl,"")</f>
        <v/>
      </c>
      <c r="M274"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74" s="112"/>
    </row>
    <row r="275" spans="1:14" ht="45" hidden="1" customHeight="1" x14ac:dyDescent="0.25">
      <c r="A275" s="47">
        <f t="shared" si="4"/>
        <v>273</v>
      </c>
      <c r="B275" s="133"/>
      <c r="C275" s="143"/>
      <c r="D275" s="134"/>
      <c r="E275" s="120"/>
      <c r="F275" s="180"/>
      <c r="G275" s="181"/>
      <c r="H275" s="172"/>
      <c r="I275" s="173"/>
      <c r="J275" s="173"/>
      <c r="K275" s="59" t="str">
        <f>IF(AND(tab_MD_1[[#This Row],[… darunter berück-sichtigungsfähig (einschl. Miet-, 
Leasing-, Lizenz-ausgaben innerhalb Zweckbindungsfrist)]]&gt;0,tab_MD_1[[#This Row],[Auftragsdatum
(bei Nutzung von Rahmenverträgen:
Tag des Abrufs)]]&gt;DATE(2020,7,22)),"ja","nein")</f>
        <v>nein</v>
      </c>
      <c r="L275" s="59" t="str">
        <f>IF(AND(OR(MD_Gegenstand="Lehrerdienstgeräte mit Zubehör",MD_Gegenstand="Lehrerdienstgeräte ohne Zubehör"),OR(tab_PRUEFUNG[[#This Row],[Maßnahme berück-sichtigungs-fähig]]="ja",tab_PRUEFUNG[[#This Row],[Maßnahme berück-sichtigungs-fähig]]="teilweise")),MD_Anzahl,"")</f>
        <v/>
      </c>
      <c r="M275"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75" s="112"/>
    </row>
    <row r="276" spans="1:14" ht="45" hidden="1" customHeight="1" x14ac:dyDescent="0.25">
      <c r="A276" s="47">
        <f t="shared" si="4"/>
        <v>274</v>
      </c>
      <c r="B276" s="133"/>
      <c r="C276" s="143"/>
      <c r="D276" s="134"/>
      <c r="E276" s="120"/>
      <c r="F276" s="180"/>
      <c r="G276" s="181"/>
      <c r="H276" s="172"/>
      <c r="I276" s="173"/>
      <c r="J276" s="173"/>
      <c r="K276" s="59" t="str">
        <f>IF(AND(tab_MD_1[[#This Row],[… darunter berück-sichtigungsfähig (einschl. Miet-, 
Leasing-, Lizenz-ausgaben innerhalb Zweckbindungsfrist)]]&gt;0,tab_MD_1[[#This Row],[Auftragsdatum
(bei Nutzung von Rahmenverträgen:
Tag des Abrufs)]]&gt;DATE(2020,7,22)),"ja","nein")</f>
        <v>nein</v>
      </c>
      <c r="L276" s="59" t="str">
        <f>IF(AND(OR(MD_Gegenstand="Lehrerdienstgeräte mit Zubehör",MD_Gegenstand="Lehrerdienstgeräte ohne Zubehör"),OR(tab_PRUEFUNG[[#This Row],[Maßnahme berück-sichtigungs-fähig]]="ja",tab_PRUEFUNG[[#This Row],[Maßnahme berück-sichtigungs-fähig]]="teilweise")),MD_Anzahl,"")</f>
        <v/>
      </c>
      <c r="M276"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76" s="112"/>
    </row>
    <row r="277" spans="1:14" ht="45" hidden="1" customHeight="1" x14ac:dyDescent="0.25">
      <c r="A277" s="47">
        <f t="shared" si="4"/>
        <v>275</v>
      </c>
      <c r="B277" s="133"/>
      <c r="C277" s="143"/>
      <c r="D277" s="134"/>
      <c r="E277" s="120"/>
      <c r="F277" s="180"/>
      <c r="G277" s="181"/>
      <c r="H277" s="172"/>
      <c r="I277" s="173"/>
      <c r="J277" s="173"/>
      <c r="K277" s="59" t="str">
        <f>IF(AND(tab_MD_1[[#This Row],[… darunter berück-sichtigungsfähig (einschl. Miet-, 
Leasing-, Lizenz-ausgaben innerhalb Zweckbindungsfrist)]]&gt;0,tab_MD_1[[#This Row],[Auftragsdatum
(bei Nutzung von Rahmenverträgen:
Tag des Abrufs)]]&gt;DATE(2020,7,22)),"ja","nein")</f>
        <v>nein</v>
      </c>
      <c r="L277" s="59" t="str">
        <f>IF(AND(OR(MD_Gegenstand="Lehrerdienstgeräte mit Zubehör",MD_Gegenstand="Lehrerdienstgeräte ohne Zubehör"),OR(tab_PRUEFUNG[[#This Row],[Maßnahme berück-sichtigungs-fähig]]="ja",tab_PRUEFUNG[[#This Row],[Maßnahme berück-sichtigungs-fähig]]="teilweise")),MD_Anzahl,"")</f>
        <v/>
      </c>
      <c r="M277"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77" s="112"/>
    </row>
    <row r="278" spans="1:14" ht="45" hidden="1" customHeight="1" x14ac:dyDescent="0.25">
      <c r="A278" s="47">
        <f t="shared" si="4"/>
        <v>276</v>
      </c>
      <c r="B278" s="133"/>
      <c r="C278" s="143"/>
      <c r="D278" s="134"/>
      <c r="E278" s="120"/>
      <c r="F278" s="180"/>
      <c r="G278" s="181"/>
      <c r="H278" s="172"/>
      <c r="I278" s="173"/>
      <c r="J278" s="173"/>
      <c r="K278" s="59" t="str">
        <f>IF(AND(tab_MD_1[[#This Row],[… darunter berück-sichtigungsfähig (einschl. Miet-, 
Leasing-, Lizenz-ausgaben innerhalb Zweckbindungsfrist)]]&gt;0,tab_MD_1[[#This Row],[Auftragsdatum
(bei Nutzung von Rahmenverträgen:
Tag des Abrufs)]]&gt;DATE(2020,7,22)),"ja","nein")</f>
        <v>nein</v>
      </c>
      <c r="L278" s="59" t="str">
        <f>IF(AND(OR(MD_Gegenstand="Lehrerdienstgeräte mit Zubehör",MD_Gegenstand="Lehrerdienstgeräte ohne Zubehör"),OR(tab_PRUEFUNG[[#This Row],[Maßnahme berück-sichtigungs-fähig]]="ja",tab_PRUEFUNG[[#This Row],[Maßnahme berück-sichtigungs-fähig]]="teilweise")),MD_Anzahl,"")</f>
        <v/>
      </c>
      <c r="M278"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78" s="112"/>
    </row>
    <row r="279" spans="1:14" ht="45" hidden="1" customHeight="1" x14ac:dyDescent="0.25">
      <c r="A279" s="47">
        <f t="shared" ref="A279:A342" si="5">ROW()-2</f>
        <v>277</v>
      </c>
      <c r="B279" s="133"/>
      <c r="C279" s="143"/>
      <c r="D279" s="134"/>
      <c r="E279" s="120"/>
      <c r="F279" s="180"/>
      <c r="G279" s="181"/>
      <c r="H279" s="172"/>
      <c r="I279" s="173"/>
      <c r="J279" s="173"/>
      <c r="K279" s="59" t="str">
        <f>IF(AND(tab_MD_1[[#This Row],[… darunter berück-sichtigungsfähig (einschl. Miet-, 
Leasing-, Lizenz-ausgaben innerhalb Zweckbindungsfrist)]]&gt;0,tab_MD_1[[#This Row],[Auftragsdatum
(bei Nutzung von Rahmenverträgen:
Tag des Abrufs)]]&gt;DATE(2020,7,22)),"ja","nein")</f>
        <v>nein</v>
      </c>
      <c r="L279" s="59" t="str">
        <f>IF(AND(OR(MD_Gegenstand="Lehrerdienstgeräte mit Zubehör",MD_Gegenstand="Lehrerdienstgeräte ohne Zubehör"),OR(tab_PRUEFUNG[[#This Row],[Maßnahme berück-sichtigungs-fähig]]="ja",tab_PRUEFUNG[[#This Row],[Maßnahme berück-sichtigungs-fähig]]="teilweise")),MD_Anzahl,"")</f>
        <v/>
      </c>
      <c r="M279"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79" s="112"/>
    </row>
    <row r="280" spans="1:14" ht="45" hidden="1" customHeight="1" x14ac:dyDescent="0.25">
      <c r="A280" s="47">
        <f t="shared" si="5"/>
        <v>278</v>
      </c>
      <c r="B280" s="133"/>
      <c r="C280" s="143"/>
      <c r="D280" s="134"/>
      <c r="E280" s="120"/>
      <c r="F280" s="180"/>
      <c r="G280" s="181"/>
      <c r="H280" s="172"/>
      <c r="I280" s="173"/>
      <c r="J280" s="173"/>
      <c r="K280" s="59" t="str">
        <f>IF(AND(tab_MD_1[[#This Row],[… darunter berück-sichtigungsfähig (einschl. Miet-, 
Leasing-, Lizenz-ausgaben innerhalb Zweckbindungsfrist)]]&gt;0,tab_MD_1[[#This Row],[Auftragsdatum
(bei Nutzung von Rahmenverträgen:
Tag des Abrufs)]]&gt;DATE(2020,7,22)),"ja","nein")</f>
        <v>nein</v>
      </c>
      <c r="L280" s="59" t="str">
        <f>IF(AND(OR(MD_Gegenstand="Lehrerdienstgeräte mit Zubehör",MD_Gegenstand="Lehrerdienstgeräte ohne Zubehör"),OR(tab_PRUEFUNG[[#This Row],[Maßnahme berück-sichtigungs-fähig]]="ja",tab_PRUEFUNG[[#This Row],[Maßnahme berück-sichtigungs-fähig]]="teilweise")),MD_Anzahl,"")</f>
        <v/>
      </c>
      <c r="M280"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80" s="112"/>
    </row>
    <row r="281" spans="1:14" ht="45" hidden="1" customHeight="1" x14ac:dyDescent="0.25">
      <c r="A281" s="47">
        <f t="shared" si="5"/>
        <v>279</v>
      </c>
      <c r="B281" s="133"/>
      <c r="C281" s="143"/>
      <c r="D281" s="134"/>
      <c r="E281" s="120"/>
      <c r="F281" s="180"/>
      <c r="G281" s="181"/>
      <c r="H281" s="172"/>
      <c r="I281" s="173"/>
      <c r="J281" s="173"/>
      <c r="K281" s="59" t="str">
        <f>IF(AND(tab_MD_1[[#This Row],[… darunter berück-sichtigungsfähig (einschl. Miet-, 
Leasing-, Lizenz-ausgaben innerhalb Zweckbindungsfrist)]]&gt;0,tab_MD_1[[#This Row],[Auftragsdatum
(bei Nutzung von Rahmenverträgen:
Tag des Abrufs)]]&gt;DATE(2020,7,22)),"ja","nein")</f>
        <v>nein</v>
      </c>
      <c r="L281" s="59" t="str">
        <f>IF(AND(OR(MD_Gegenstand="Lehrerdienstgeräte mit Zubehör",MD_Gegenstand="Lehrerdienstgeräte ohne Zubehör"),OR(tab_PRUEFUNG[[#This Row],[Maßnahme berück-sichtigungs-fähig]]="ja",tab_PRUEFUNG[[#This Row],[Maßnahme berück-sichtigungs-fähig]]="teilweise")),MD_Anzahl,"")</f>
        <v/>
      </c>
      <c r="M281"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81" s="112"/>
    </row>
    <row r="282" spans="1:14" ht="45" hidden="1" customHeight="1" x14ac:dyDescent="0.25">
      <c r="A282" s="47">
        <f t="shared" si="5"/>
        <v>280</v>
      </c>
      <c r="B282" s="133"/>
      <c r="C282" s="143"/>
      <c r="D282" s="134"/>
      <c r="E282" s="120"/>
      <c r="F282" s="180"/>
      <c r="G282" s="181"/>
      <c r="H282" s="172"/>
      <c r="I282" s="173"/>
      <c r="J282" s="173"/>
      <c r="K282" s="59" t="str">
        <f>IF(AND(tab_MD_1[[#This Row],[… darunter berück-sichtigungsfähig (einschl. Miet-, 
Leasing-, Lizenz-ausgaben innerhalb Zweckbindungsfrist)]]&gt;0,tab_MD_1[[#This Row],[Auftragsdatum
(bei Nutzung von Rahmenverträgen:
Tag des Abrufs)]]&gt;DATE(2020,7,22)),"ja","nein")</f>
        <v>nein</v>
      </c>
      <c r="L282" s="59" t="str">
        <f>IF(AND(OR(MD_Gegenstand="Lehrerdienstgeräte mit Zubehör",MD_Gegenstand="Lehrerdienstgeräte ohne Zubehör"),OR(tab_PRUEFUNG[[#This Row],[Maßnahme berück-sichtigungs-fähig]]="ja",tab_PRUEFUNG[[#This Row],[Maßnahme berück-sichtigungs-fähig]]="teilweise")),MD_Anzahl,"")</f>
        <v/>
      </c>
      <c r="M282"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82" s="112"/>
    </row>
    <row r="283" spans="1:14" ht="45" hidden="1" customHeight="1" x14ac:dyDescent="0.25">
      <c r="A283" s="47">
        <f t="shared" si="5"/>
        <v>281</v>
      </c>
      <c r="B283" s="133"/>
      <c r="C283" s="143"/>
      <c r="D283" s="134"/>
      <c r="E283" s="120"/>
      <c r="F283" s="180"/>
      <c r="G283" s="181"/>
      <c r="H283" s="172"/>
      <c r="I283" s="173"/>
      <c r="J283" s="173"/>
      <c r="K283" s="59" t="str">
        <f>IF(AND(tab_MD_1[[#This Row],[… darunter berück-sichtigungsfähig (einschl. Miet-, 
Leasing-, Lizenz-ausgaben innerhalb Zweckbindungsfrist)]]&gt;0,tab_MD_1[[#This Row],[Auftragsdatum
(bei Nutzung von Rahmenverträgen:
Tag des Abrufs)]]&gt;DATE(2020,7,22)),"ja","nein")</f>
        <v>nein</v>
      </c>
      <c r="L283" s="59" t="str">
        <f>IF(AND(OR(MD_Gegenstand="Lehrerdienstgeräte mit Zubehör",MD_Gegenstand="Lehrerdienstgeräte ohne Zubehör"),OR(tab_PRUEFUNG[[#This Row],[Maßnahme berück-sichtigungs-fähig]]="ja",tab_PRUEFUNG[[#This Row],[Maßnahme berück-sichtigungs-fähig]]="teilweise")),MD_Anzahl,"")</f>
        <v/>
      </c>
      <c r="M283"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83" s="112"/>
    </row>
    <row r="284" spans="1:14" ht="45" hidden="1" customHeight="1" x14ac:dyDescent="0.25">
      <c r="A284" s="47">
        <f t="shared" si="5"/>
        <v>282</v>
      </c>
      <c r="B284" s="133"/>
      <c r="C284" s="143"/>
      <c r="D284" s="134"/>
      <c r="E284" s="120"/>
      <c r="F284" s="180"/>
      <c r="G284" s="181"/>
      <c r="H284" s="172"/>
      <c r="I284" s="173"/>
      <c r="J284" s="173"/>
      <c r="K284" s="59" t="str">
        <f>IF(AND(tab_MD_1[[#This Row],[… darunter berück-sichtigungsfähig (einschl. Miet-, 
Leasing-, Lizenz-ausgaben innerhalb Zweckbindungsfrist)]]&gt;0,tab_MD_1[[#This Row],[Auftragsdatum
(bei Nutzung von Rahmenverträgen:
Tag des Abrufs)]]&gt;DATE(2020,7,22)),"ja","nein")</f>
        <v>nein</v>
      </c>
      <c r="L284" s="59" t="str">
        <f>IF(AND(OR(MD_Gegenstand="Lehrerdienstgeräte mit Zubehör",MD_Gegenstand="Lehrerdienstgeräte ohne Zubehör"),OR(tab_PRUEFUNG[[#This Row],[Maßnahme berück-sichtigungs-fähig]]="ja",tab_PRUEFUNG[[#This Row],[Maßnahme berück-sichtigungs-fähig]]="teilweise")),MD_Anzahl,"")</f>
        <v/>
      </c>
      <c r="M284"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84" s="112"/>
    </row>
    <row r="285" spans="1:14" ht="45" hidden="1" customHeight="1" x14ac:dyDescent="0.25">
      <c r="A285" s="47">
        <f t="shared" si="5"/>
        <v>283</v>
      </c>
      <c r="B285" s="133"/>
      <c r="C285" s="143"/>
      <c r="D285" s="134"/>
      <c r="E285" s="120"/>
      <c r="F285" s="180"/>
      <c r="G285" s="181"/>
      <c r="H285" s="172"/>
      <c r="I285" s="173"/>
      <c r="J285" s="173"/>
      <c r="K285" s="59" t="str">
        <f>IF(AND(tab_MD_1[[#This Row],[… darunter berück-sichtigungsfähig (einschl. Miet-, 
Leasing-, Lizenz-ausgaben innerhalb Zweckbindungsfrist)]]&gt;0,tab_MD_1[[#This Row],[Auftragsdatum
(bei Nutzung von Rahmenverträgen:
Tag des Abrufs)]]&gt;DATE(2020,7,22)),"ja","nein")</f>
        <v>nein</v>
      </c>
      <c r="L285" s="59" t="str">
        <f>IF(AND(OR(MD_Gegenstand="Lehrerdienstgeräte mit Zubehör",MD_Gegenstand="Lehrerdienstgeräte ohne Zubehör"),OR(tab_PRUEFUNG[[#This Row],[Maßnahme berück-sichtigungs-fähig]]="ja",tab_PRUEFUNG[[#This Row],[Maßnahme berück-sichtigungs-fähig]]="teilweise")),MD_Anzahl,"")</f>
        <v/>
      </c>
      <c r="M285"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85" s="112"/>
    </row>
    <row r="286" spans="1:14" ht="45" hidden="1" customHeight="1" x14ac:dyDescent="0.25">
      <c r="A286" s="47">
        <f t="shared" si="5"/>
        <v>284</v>
      </c>
      <c r="B286" s="133"/>
      <c r="C286" s="143"/>
      <c r="D286" s="134"/>
      <c r="E286" s="120"/>
      <c r="F286" s="180"/>
      <c r="G286" s="181"/>
      <c r="H286" s="172"/>
      <c r="I286" s="173"/>
      <c r="J286" s="173"/>
      <c r="K286" s="59" t="str">
        <f>IF(AND(tab_MD_1[[#This Row],[… darunter berück-sichtigungsfähig (einschl. Miet-, 
Leasing-, Lizenz-ausgaben innerhalb Zweckbindungsfrist)]]&gt;0,tab_MD_1[[#This Row],[Auftragsdatum
(bei Nutzung von Rahmenverträgen:
Tag des Abrufs)]]&gt;DATE(2020,7,22)),"ja","nein")</f>
        <v>nein</v>
      </c>
      <c r="L286" s="59" t="str">
        <f>IF(AND(OR(MD_Gegenstand="Lehrerdienstgeräte mit Zubehör",MD_Gegenstand="Lehrerdienstgeräte ohne Zubehör"),OR(tab_PRUEFUNG[[#This Row],[Maßnahme berück-sichtigungs-fähig]]="ja",tab_PRUEFUNG[[#This Row],[Maßnahme berück-sichtigungs-fähig]]="teilweise")),MD_Anzahl,"")</f>
        <v/>
      </c>
      <c r="M286"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86" s="112"/>
    </row>
    <row r="287" spans="1:14" ht="45" hidden="1" customHeight="1" x14ac:dyDescent="0.25">
      <c r="A287" s="47">
        <f t="shared" si="5"/>
        <v>285</v>
      </c>
      <c r="B287" s="133"/>
      <c r="C287" s="143"/>
      <c r="D287" s="134"/>
      <c r="E287" s="120"/>
      <c r="F287" s="180"/>
      <c r="G287" s="181"/>
      <c r="H287" s="172"/>
      <c r="I287" s="173"/>
      <c r="J287" s="173"/>
      <c r="K287" s="59" t="str">
        <f>IF(AND(tab_MD_1[[#This Row],[… darunter berück-sichtigungsfähig (einschl. Miet-, 
Leasing-, Lizenz-ausgaben innerhalb Zweckbindungsfrist)]]&gt;0,tab_MD_1[[#This Row],[Auftragsdatum
(bei Nutzung von Rahmenverträgen:
Tag des Abrufs)]]&gt;DATE(2020,7,22)),"ja","nein")</f>
        <v>nein</v>
      </c>
      <c r="L287" s="59" t="str">
        <f>IF(AND(OR(MD_Gegenstand="Lehrerdienstgeräte mit Zubehör",MD_Gegenstand="Lehrerdienstgeräte ohne Zubehör"),OR(tab_PRUEFUNG[[#This Row],[Maßnahme berück-sichtigungs-fähig]]="ja",tab_PRUEFUNG[[#This Row],[Maßnahme berück-sichtigungs-fähig]]="teilweise")),MD_Anzahl,"")</f>
        <v/>
      </c>
      <c r="M287"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87" s="112"/>
    </row>
    <row r="288" spans="1:14" ht="45" hidden="1" customHeight="1" x14ac:dyDescent="0.25">
      <c r="A288" s="47">
        <f t="shared" si="5"/>
        <v>286</v>
      </c>
      <c r="B288" s="133"/>
      <c r="C288" s="143"/>
      <c r="D288" s="134"/>
      <c r="E288" s="120"/>
      <c r="F288" s="180"/>
      <c r="G288" s="181"/>
      <c r="H288" s="172"/>
      <c r="I288" s="173"/>
      <c r="J288" s="173"/>
      <c r="K288" s="59" t="str">
        <f>IF(AND(tab_MD_1[[#This Row],[… darunter berück-sichtigungsfähig (einschl. Miet-, 
Leasing-, Lizenz-ausgaben innerhalb Zweckbindungsfrist)]]&gt;0,tab_MD_1[[#This Row],[Auftragsdatum
(bei Nutzung von Rahmenverträgen:
Tag des Abrufs)]]&gt;DATE(2020,7,22)),"ja","nein")</f>
        <v>nein</v>
      </c>
      <c r="L288" s="59" t="str">
        <f>IF(AND(OR(MD_Gegenstand="Lehrerdienstgeräte mit Zubehör",MD_Gegenstand="Lehrerdienstgeräte ohne Zubehör"),OR(tab_PRUEFUNG[[#This Row],[Maßnahme berück-sichtigungs-fähig]]="ja",tab_PRUEFUNG[[#This Row],[Maßnahme berück-sichtigungs-fähig]]="teilweise")),MD_Anzahl,"")</f>
        <v/>
      </c>
      <c r="M288"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88" s="112"/>
    </row>
    <row r="289" spans="1:14" ht="45" hidden="1" customHeight="1" x14ac:dyDescent="0.25">
      <c r="A289" s="47">
        <f t="shared" si="5"/>
        <v>287</v>
      </c>
      <c r="B289" s="133"/>
      <c r="C289" s="143"/>
      <c r="D289" s="134"/>
      <c r="E289" s="120"/>
      <c r="F289" s="180"/>
      <c r="G289" s="181"/>
      <c r="H289" s="172"/>
      <c r="I289" s="173"/>
      <c r="J289" s="173"/>
      <c r="K289" s="59" t="str">
        <f>IF(AND(tab_MD_1[[#This Row],[… darunter berück-sichtigungsfähig (einschl. Miet-, 
Leasing-, Lizenz-ausgaben innerhalb Zweckbindungsfrist)]]&gt;0,tab_MD_1[[#This Row],[Auftragsdatum
(bei Nutzung von Rahmenverträgen:
Tag des Abrufs)]]&gt;DATE(2020,7,22)),"ja","nein")</f>
        <v>nein</v>
      </c>
      <c r="L289" s="59" t="str">
        <f>IF(AND(OR(MD_Gegenstand="Lehrerdienstgeräte mit Zubehör",MD_Gegenstand="Lehrerdienstgeräte ohne Zubehör"),OR(tab_PRUEFUNG[[#This Row],[Maßnahme berück-sichtigungs-fähig]]="ja",tab_PRUEFUNG[[#This Row],[Maßnahme berück-sichtigungs-fähig]]="teilweise")),MD_Anzahl,"")</f>
        <v/>
      </c>
      <c r="M289"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89" s="112"/>
    </row>
    <row r="290" spans="1:14" ht="45" hidden="1" customHeight="1" x14ac:dyDescent="0.25">
      <c r="A290" s="47">
        <f t="shared" si="5"/>
        <v>288</v>
      </c>
      <c r="B290" s="133"/>
      <c r="C290" s="143"/>
      <c r="D290" s="134"/>
      <c r="E290" s="120"/>
      <c r="F290" s="180"/>
      <c r="G290" s="181"/>
      <c r="H290" s="172"/>
      <c r="I290" s="173"/>
      <c r="J290" s="173"/>
      <c r="K290" s="59" t="str">
        <f>IF(AND(tab_MD_1[[#This Row],[… darunter berück-sichtigungsfähig (einschl. Miet-, 
Leasing-, Lizenz-ausgaben innerhalb Zweckbindungsfrist)]]&gt;0,tab_MD_1[[#This Row],[Auftragsdatum
(bei Nutzung von Rahmenverträgen:
Tag des Abrufs)]]&gt;DATE(2020,7,22)),"ja","nein")</f>
        <v>nein</v>
      </c>
      <c r="L290" s="59" t="str">
        <f>IF(AND(OR(MD_Gegenstand="Lehrerdienstgeräte mit Zubehör",MD_Gegenstand="Lehrerdienstgeräte ohne Zubehör"),OR(tab_PRUEFUNG[[#This Row],[Maßnahme berück-sichtigungs-fähig]]="ja",tab_PRUEFUNG[[#This Row],[Maßnahme berück-sichtigungs-fähig]]="teilweise")),MD_Anzahl,"")</f>
        <v/>
      </c>
      <c r="M290"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90" s="112"/>
    </row>
    <row r="291" spans="1:14" ht="45" hidden="1" customHeight="1" x14ac:dyDescent="0.25">
      <c r="A291" s="47">
        <f t="shared" si="5"/>
        <v>289</v>
      </c>
      <c r="B291" s="133"/>
      <c r="C291" s="143"/>
      <c r="D291" s="134"/>
      <c r="E291" s="120"/>
      <c r="F291" s="180"/>
      <c r="G291" s="181"/>
      <c r="H291" s="172"/>
      <c r="I291" s="173"/>
      <c r="J291" s="173"/>
      <c r="K291" s="59" t="str">
        <f>IF(AND(tab_MD_1[[#This Row],[… darunter berück-sichtigungsfähig (einschl. Miet-, 
Leasing-, Lizenz-ausgaben innerhalb Zweckbindungsfrist)]]&gt;0,tab_MD_1[[#This Row],[Auftragsdatum
(bei Nutzung von Rahmenverträgen:
Tag des Abrufs)]]&gt;DATE(2020,7,22)),"ja","nein")</f>
        <v>nein</v>
      </c>
      <c r="L291" s="59" t="str">
        <f>IF(AND(OR(MD_Gegenstand="Lehrerdienstgeräte mit Zubehör",MD_Gegenstand="Lehrerdienstgeräte ohne Zubehör"),OR(tab_PRUEFUNG[[#This Row],[Maßnahme berück-sichtigungs-fähig]]="ja",tab_PRUEFUNG[[#This Row],[Maßnahme berück-sichtigungs-fähig]]="teilweise")),MD_Anzahl,"")</f>
        <v/>
      </c>
      <c r="M291"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91" s="112"/>
    </row>
    <row r="292" spans="1:14" ht="45" hidden="1" customHeight="1" x14ac:dyDescent="0.25">
      <c r="A292" s="47">
        <f t="shared" si="5"/>
        <v>290</v>
      </c>
      <c r="B292" s="133"/>
      <c r="C292" s="143"/>
      <c r="D292" s="134"/>
      <c r="E292" s="120"/>
      <c r="F292" s="180"/>
      <c r="G292" s="181"/>
      <c r="H292" s="172"/>
      <c r="I292" s="173"/>
      <c r="J292" s="173"/>
      <c r="K292" s="59" t="str">
        <f>IF(AND(tab_MD_1[[#This Row],[… darunter berück-sichtigungsfähig (einschl. Miet-, 
Leasing-, Lizenz-ausgaben innerhalb Zweckbindungsfrist)]]&gt;0,tab_MD_1[[#This Row],[Auftragsdatum
(bei Nutzung von Rahmenverträgen:
Tag des Abrufs)]]&gt;DATE(2020,7,22)),"ja","nein")</f>
        <v>nein</v>
      </c>
      <c r="L292" s="59" t="str">
        <f>IF(AND(OR(MD_Gegenstand="Lehrerdienstgeräte mit Zubehör",MD_Gegenstand="Lehrerdienstgeräte ohne Zubehör"),OR(tab_PRUEFUNG[[#This Row],[Maßnahme berück-sichtigungs-fähig]]="ja",tab_PRUEFUNG[[#This Row],[Maßnahme berück-sichtigungs-fähig]]="teilweise")),MD_Anzahl,"")</f>
        <v/>
      </c>
      <c r="M292"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92" s="112"/>
    </row>
    <row r="293" spans="1:14" ht="45" hidden="1" customHeight="1" x14ac:dyDescent="0.25">
      <c r="A293" s="47">
        <f t="shared" si="5"/>
        <v>291</v>
      </c>
      <c r="B293" s="133"/>
      <c r="C293" s="143"/>
      <c r="D293" s="134"/>
      <c r="E293" s="120"/>
      <c r="F293" s="180"/>
      <c r="G293" s="181"/>
      <c r="H293" s="172"/>
      <c r="I293" s="173"/>
      <c r="J293" s="173"/>
      <c r="K293" s="59" t="str">
        <f>IF(AND(tab_MD_1[[#This Row],[… darunter berück-sichtigungsfähig (einschl. Miet-, 
Leasing-, Lizenz-ausgaben innerhalb Zweckbindungsfrist)]]&gt;0,tab_MD_1[[#This Row],[Auftragsdatum
(bei Nutzung von Rahmenverträgen:
Tag des Abrufs)]]&gt;DATE(2020,7,22)),"ja","nein")</f>
        <v>nein</v>
      </c>
      <c r="L293" s="59" t="str">
        <f>IF(AND(OR(MD_Gegenstand="Lehrerdienstgeräte mit Zubehör",MD_Gegenstand="Lehrerdienstgeräte ohne Zubehör"),OR(tab_PRUEFUNG[[#This Row],[Maßnahme berück-sichtigungs-fähig]]="ja",tab_PRUEFUNG[[#This Row],[Maßnahme berück-sichtigungs-fähig]]="teilweise")),MD_Anzahl,"")</f>
        <v/>
      </c>
      <c r="M293"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93" s="112"/>
    </row>
    <row r="294" spans="1:14" ht="45" hidden="1" customHeight="1" x14ac:dyDescent="0.25">
      <c r="A294" s="47">
        <f t="shared" si="5"/>
        <v>292</v>
      </c>
      <c r="B294" s="133"/>
      <c r="C294" s="143"/>
      <c r="D294" s="134"/>
      <c r="E294" s="120"/>
      <c r="F294" s="180"/>
      <c r="G294" s="181"/>
      <c r="H294" s="172"/>
      <c r="I294" s="173"/>
      <c r="J294" s="173"/>
      <c r="K294" s="59" t="str">
        <f>IF(AND(tab_MD_1[[#This Row],[… darunter berück-sichtigungsfähig (einschl. Miet-, 
Leasing-, Lizenz-ausgaben innerhalb Zweckbindungsfrist)]]&gt;0,tab_MD_1[[#This Row],[Auftragsdatum
(bei Nutzung von Rahmenverträgen:
Tag des Abrufs)]]&gt;DATE(2020,7,22)),"ja","nein")</f>
        <v>nein</v>
      </c>
      <c r="L294" s="59" t="str">
        <f>IF(AND(OR(MD_Gegenstand="Lehrerdienstgeräte mit Zubehör",MD_Gegenstand="Lehrerdienstgeräte ohne Zubehör"),OR(tab_PRUEFUNG[[#This Row],[Maßnahme berück-sichtigungs-fähig]]="ja",tab_PRUEFUNG[[#This Row],[Maßnahme berück-sichtigungs-fähig]]="teilweise")),MD_Anzahl,"")</f>
        <v/>
      </c>
      <c r="M294"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94" s="112"/>
    </row>
    <row r="295" spans="1:14" ht="45" hidden="1" customHeight="1" x14ac:dyDescent="0.25">
      <c r="A295" s="47">
        <f t="shared" si="5"/>
        <v>293</v>
      </c>
      <c r="B295" s="133"/>
      <c r="C295" s="143"/>
      <c r="D295" s="134"/>
      <c r="E295" s="120"/>
      <c r="F295" s="180"/>
      <c r="G295" s="181"/>
      <c r="H295" s="172"/>
      <c r="I295" s="173"/>
      <c r="J295" s="173"/>
      <c r="K295" s="59" t="str">
        <f>IF(AND(tab_MD_1[[#This Row],[… darunter berück-sichtigungsfähig (einschl. Miet-, 
Leasing-, Lizenz-ausgaben innerhalb Zweckbindungsfrist)]]&gt;0,tab_MD_1[[#This Row],[Auftragsdatum
(bei Nutzung von Rahmenverträgen:
Tag des Abrufs)]]&gt;DATE(2020,7,22)),"ja","nein")</f>
        <v>nein</v>
      </c>
      <c r="L295" s="59" t="str">
        <f>IF(AND(OR(MD_Gegenstand="Lehrerdienstgeräte mit Zubehör",MD_Gegenstand="Lehrerdienstgeräte ohne Zubehör"),OR(tab_PRUEFUNG[[#This Row],[Maßnahme berück-sichtigungs-fähig]]="ja",tab_PRUEFUNG[[#This Row],[Maßnahme berück-sichtigungs-fähig]]="teilweise")),MD_Anzahl,"")</f>
        <v/>
      </c>
      <c r="M295"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95" s="112"/>
    </row>
    <row r="296" spans="1:14" ht="45" hidden="1" customHeight="1" x14ac:dyDescent="0.25">
      <c r="A296" s="47">
        <f t="shared" si="5"/>
        <v>294</v>
      </c>
      <c r="B296" s="133"/>
      <c r="C296" s="143"/>
      <c r="D296" s="134"/>
      <c r="E296" s="120"/>
      <c r="F296" s="180"/>
      <c r="G296" s="181"/>
      <c r="H296" s="172"/>
      <c r="I296" s="173"/>
      <c r="J296" s="173"/>
      <c r="K296" s="59" t="str">
        <f>IF(AND(tab_MD_1[[#This Row],[… darunter berück-sichtigungsfähig (einschl. Miet-, 
Leasing-, Lizenz-ausgaben innerhalb Zweckbindungsfrist)]]&gt;0,tab_MD_1[[#This Row],[Auftragsdatum
(bei Nutzung von Rahmenverträgen:
Tag des Abrufs)]]&gt;DATE(2020,7,22)),"ja","nein")</f>
        <v>nein</v>
      </c>
      <c r="L296" s="59" t="str">
        <f>IF(AND(OR(MD_Gegenstand="Lehrerdienstgeräte mit Zubehör",MD_Gegenstand="Lehrerdienstgeräte ohne Zubehör"),OR(tab_PRUEFUNG[[#This Row],[Maßnahme berück-sichtigungs-fähig]]="ja",tab_PRUEFUNG[[#This Row],[Maßnahme berück-sichtigungs-fähig]]="teilweise")),MD_Anzahl,"")</f>
        <v/>
      </c>
      <c r="M296"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96" s="112"/>
    </row>
    <row r="297" spans="1:14" ht="45" hidden="1" customHeight="1" x14ac:dyDescent="0.25">
      <c r="A297" s="47">
        <f t="shared" si="5"/>
        <v>295</v>
      </c>
      <c r="B297" s="133"/>
      <c r="C297" s="143"/>
      <c r="D297" s="134"/>
      <c r="E297" s="120"/>
      <c r="F297" s="180"/>
      <c r="G297" s="181"/>
      <c r="H297" s="172"/>
      <c r="I297" s="173"/>
      <c r="J297" s="173"/>
      <c r="K297" s="59" t="str">
        <f>IF(AND(tab_MD_1[[#This Row],[… darunter berück-sichtigungsfähig (einschl. Miet-, 
Leasing-, Lizenz-ausgaben innerhalb Zweckbindungsfrist)]]&gt;0,tab_MD_1[[#This Row],[Auftragsdatum
(bei Nutzung von Rahmenverträgen:
Tag des Abrufs)]]&gt;DATE(2020,7,22)),"ja","nein")</f>
        <v>nein</v>
      </c>
      <c r="L297" s="59" t="str">
        <f>IF(AND(OR(MD_Gegenstand="Lehrerdienstgeräte mit Zubehör",MD_Gegenstand="Lehrerdienstgeräte ohne Zubehör"),OR(tab_PRUEFUNG[[#This Row],[Maßnahme berück-sichtigungs-fähig]]="ja",tab_PRUEFUNG[[#This Row],[Maßnahme berück-sichtigungs-fähig]]="teilweise")),MD_Anzahl,"")</f>
        <v/>
      </c>
      <c r="M297"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97" s="112"/>
    </row>
    <row r="298" spans="1:14" ht="45" hidden="1" customHeight="1" x14ac:dyDescent="0.25">
      <c r="A298" s="47">
        <f t="shared" si="5"/>
        <v>296</v>
      </c>
      <c r="B298" s="133"/>
      <c r="C298" s="143"/>
      <c r="D298" s="134"/>
      <c r="E298" s="120"/>
      <c r="F298" s="180"/>
      <c r="G298" s="181"/>
      <c r="H298" s="172"/>
      <c r="I298" s="173"/>
      <c r="J298" s="173"/>
      <c r="K298" s="59" t="str">
        <f>IF(AND(tab_MD_1[[#This Row],[… darunter berück-sichtigungsfähig (einschl. Miet-, 
Leasing-, Lizenz-ausgaben innerhalb Zweckbindungsfrist)]]&gt;0,tab_MD_1[[#This Row],[Auftragsdatum
(bei Nutzung von Rahmenverträgen:
Tag des Abrufs)]]&gt;DATE(2020,7,22)),"ja","nein")</f>
        <v>nein</v>
      </c>
      <c r="L298" s="59" t="str">
        <f>IF(AND(OR(MD_Gegenstand="Lehrerdienstgeräte mit Zubehör",MD_Gegenstand="Lehrerdienstgeräte ohne Zubehör"),OR(tab_PRUEFUNG[[#This Row],[Maßnahme berück-sichtigungs-fähig]]="ja",tab_PRUEFUNG[[#This Row],[Maßnahme berück-sichtigungs-fähig]]="teilweise")),MD_Anzahl,"")</f>
        <v/>
      </c>
      <c r="M298"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98" s="112"/>
    </row>
    <row r="299" spans="1:14" ht="45" hidden="1" customHeight="1" x14ac:dyDescent="0.25">
      <c r="A299" s="47">
        <f t="shared" si="5"/>
        <v>297</v>
      </c>
      <c r="B299" s="133"/>
      <c r="C299" s="143"/>
      <c r="D299" s="134"/>
      <c r="E299" s="120"/>
      <c r="F299" s="180"/>
      <c r="G299" s="181"/>
      <c r="H299" s="172"/>
      <c r="I299" s="173"/>
      <c r="J299" s="173"/>
      <c r="K299" s="59" t="str">
        <f>IF(AND(tab_MD_1[[#This Row],[… darunter berück-sichtigungsfähig (einschl. Miet-, 
Leasing-, Lizenz-ausgaben innerhalb Zweckbindungsfrist)]]&gt;0,tab_MD_1[[#This Row],[Auftragsdatum
(bei Nutzung von Rahmenverträgen:
Tag des Abrufs)]]&gt;DATE(2020,7,22)),"ja","nein")</f>
        <v>nein</v>
      </c>
      <c r="L299" s="59" t="str">
        <f>IF(AND(OR(MD_Gegenstand="Lehrerdienstgeräte mit Zubehör",MD_Gegenstand="Lehrerdienstgeräte ohne Zubehör"),OR(tab_PRUEFUNG[[#This Row],[Maßnahme berück-sichtigungs-fähig]]="ja",tab_PRUEFUNG[[#This Row],[Maßnahme berück-sichtigungs-fähig]]="teilweise")),MD_Anzahl,"")</f>
        <v/>
      </c>
      <c r="M299"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299" s="112"/>
    </row>
    <row r="300" spans="1:14" ht="45" hidden="1" customHeight="1" x14ac:dyDescent="0.25">
      <c r="A300" s="47">
        <f t="shared" si="5"/>
        <v>298</v>
      </c>
      <c r="B300" s="133"/>
      <c r="C300" s="143"/>
      <c r="D300" s="134"/>
      <c r="E300" s="120"/>
      <c r="F300" s="180"/>
      <c r="G300" s="181"/>
      <c r="H300" s="172"/>
      <c r="I300" s="173"/>
      <c r="J300" s="173"/>
      <c r="K300" s="59" t="str">
        <f>IF(AND(tab_MD_1[[#This Row],[… darunter berück-sichtigungsfähig (einschl. Miet-, 
Leasing-, Lizenz-ausgaben innerhalb Zweckbindungsfrist)]]&gt;0,tab_MD_1[[#This Row],[Auftragsdatum
(bei Nutzung von Rahmenverträgen:
Tag des Abrufs)]]&gt;DATE(2020,7,22)),"ja","nein")</f>
        <v>nein</v>
      </c>
      <c r="L300" s="59" t="str">
        <f>IF(AND(OR(MD_Gegenstand="Lehrerdienstgeräte mit Zubehör",MD_Gegenstand="Lehrerdienstgeräte ohne Zubehör"),OR(tab_PRUEFUNG[[#This Row],[Maßnahme berück-sichtigungs-fähig]]="ja",tab_PRUEFUNG[[#This Row],[Maßnahme berück-sichtigungs-fähig]]="teilweise")),MD_Anzahl,"")</f>
        <v/>
      </c>
      <c r="M300"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00" s="112"/>
    </row>
    <row r="301" spans="1:14" ht="45" hidden="1" customHeight="1" x14ac:dyDescent="0.25">
      <c r="A301" s="47">
        <f t="shared" si="5"/>
        <v>299</v>
      </c>
      <c r="B301" s="133"/>
      <c r="C301" s="143"/>
      <c r="D301" s="134"/>
      <c r="E301" s="120"/>
      <c r="F301" s="180"/>
      <c r="G301" s="181"/>
      <c r="H301" s="172"/>
      <c r="I301" s="173"/>
      <c r="J301" s="173"/>
      <c r="K301" s="59" t="str">
        <f>IF(AND(tab_MD_1[[#This Row],[… darunter berück-sichtigungsfähig (einschl. Miet-, 
Leasing-, Lizenz-ausgaben innerhalb Zweckbindungsfrist)]]&gt;0,tab_MD_1[[#This Row],[Auftragsdatum
(bei Nutzung von Rahmenverträgen:
Tag des Abrufs)]]&gt;DATE(2020,7,22)),"ja","nein")</f>
        <v>nein</v>
      </c>
      <c r="L301" s="59" t="str">
        <f>IF(AND(OR(MD_Gegenstand="Lehrerdienstgeräte mit Zubehör",MD_Gegenstand="Lehrerdienstgeräte ohne Zubehör"),OR(tab_PRUEFUNG[[#This Row],[Maßnahme berück-sichtigungs-fähig]]="ja",tab_PRUEFUNG[[#This Row],[Maßnahme berück-sichtigungs-fähig]]="teilweise")),MD_Anzahl,"")</f>
        <v/>
      </c>
      <c r="M301"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01" s="112"/>
    </row>
    <row r="302" spans="1:14" ht="45" hidden="1" customHeight="1" x14ac:dyDescent="0.25">
      <c r="A302" s="47">
        <f t="shared" si="5"/>
        <v>300</v>
      </c>
      <c r="B302" s="133"/>
      <c r="C302" s="143"/>
      <c r="D302" s="134"/>
      <c r="E302" s="120"/>
      <c r="F302" s="180"/>
      <c r="G302" s="181"/>
      <c r="H302" s="172"/>
      <c r="I302" s="173"/>
      <c r="J302" s="173"/>
      <c r="K302" s="59" t="str">
        <f>IF(AND(tab_MD_1[[#This Row],[… darunter berück-sichtigungsfähig (einschl. Miet-, 
Leasing-, Lizenz-ausgaben innerhalb Zweckbindungsfrist)]]&gt;0,tab_MD_1[[#This Row],[Auftragsdatum
(bei Nutzung von Rahmenverträgen:
Tag des Abrufs)]]&gt;DATE(2020,7,22)),"ja","nein")</f>
        <v>nein</v>
      </c>
      <c r="L302" s="59" t="str">
        <f>IF(AND(OR(MD_Gegenstand="Lehrerdienstgeräte mit Zubehör",MD_Gegenstand="Lehrerdienstgeräte ohne Zubehör"),OR(tab_PRUEFUNG[[#This Row],[Maßnahme berück-sichtigungs-fähig]]="ja",tab_PRUEFUNG[[#This Row],[Maßnahme berück-sichtigungs-fähig]]="teilweise")),MD_Anzahl,"")</f>
        <v/>
      </c>
      <c r="M302"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02" s="112"/>
    </row>
    <row r="303" spans="1:14" ht="45" hidden="1" customHeight="1" x14ac:dyDescent="0.25">
      <c r="A303" s="47">
        <f t="shared" si="5"/>
        <v>301</v>
      </c>
      <c r="B303" s="133"/>
      <c r="C303" s="143"/>
      <c r="D303" s="134"/>
      <c r="E303" s="120"/>
      <c r="F303" s="180"/>
      <c r="G303" s="181"/>
      <c r="H303" s="172"/>
      <c r="I303" s="173"/>
      <c r="J303" s="173"/>
      <c r="K303" s="59" t="str">
        <f>IF(AND(tab_MD_1[[#This Row],[… darunter berück-sichtigungsfähig (einschl. Miet-, 
Leasing-, Lizenz-ausgaben innerhalb Zweckbindungsfrist)]]&gt;0,tab_MD_1[[#This Row],[Auftragsdatum
(bei Nutzung von Rahmenverträgen:
Tag des Abrufs)]]&gt;DATE(2020,7,22)),"ja","nein")</f>
        <v>nein</v>
      </c>
      <c r="L303" s="59" t="str">
        <f>IF(AND(OR(MD_Gegenstand="Lehrerdienstgeräte mit Zubehör",MD_Gegenstand="Lehrerdienstgeräte ohne Zubehör"),OR(tab_PRUEFUNG[[#This Row],[Maßnahme berück-sichtigungs-fähig]]="ja",tab_PRUEFUNG[[#This Row],[Maßnahme berück-sichtigungs-fähig]]="teilweise")),MD_Anzahl,"")</f>
        <v/>
      </c>
      <c r="M303"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03" s="112"/>
    </row>
    <row r="304" spans="1:14" ht="45" hidden="1" customHeight="1" x14ac:dyDescent="0.25">
      <c r="A304" s="47">
        <f t="shared" si="5"/>
        <v>302</v>
      </c>
      <c r="B304" s="133"/>
      <c r="C304" s="143"/>
      <c r="D304" s="134"/>
      <c r="E304" s="120"/>
      <c r="F304" s="180"/>
      <c r="G304" s="181"/>
      <c r="H304" s="172"/>
      <c r="I304" s="173"/>
      <c r="J304" s="173"/>
      <c r="K304" s="59" t="str">
        <f>IF(AND(tab_MD_1[[#This Row],[… darunter berück-sichtigungsfähig (einschl. Miet-, 
Leasing-, Lizenz-ausgaben innerhalb Zweckbindungsfrist)]]&gt;0,tab_MD_1[[#This Row],[Auftragsdatum
(bei Nutzung von Rahmenverträgen:
Tag des Abrufs)]]&gt;DATE(2020,7,22)),"ja","nein")</f>
        <v>nein</v>
      </c>
      <c r="L304" s="59" t="str">
        <f>IF(AND(OR(MD_Gegenstand="Lehrerdienstgeräte mit Zubehör",MD_Gegenstand="Lehrerdienstgeräte ohne Zubehör"),OR(tab_PRUEFUNG[[#This Row],[Maßnahme berück-sichtigungs-fähig]]="ja",tab_PRUEFUNG[[#This Row],[Maßnahme berück-sichtigungs-fähig]]="teilweise")),MD_Anzahl,"")</f>
        <v/>
      </c>
      <c r="M304"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04" s="112"/>
    </row>
    <row r="305" spans="1:14" ht="45" hidden="1" customHeight="1" x14ac:dyDescent="0.25">
      <c r="A305" s="47">
        <f t="shared" si="5"/>
        <v>303</v>
      </c>
      <c r="B305" s="133"/>
      <c r="C305" s="143"/>
      <c r="D305" s="134"/>
      <c r="E305" s="120"/>
      <c r="F305" s="180"/>
      <c r="G305" s="181"/>
      <c r="H305" s="172"/>
      <c r="I305" s="173"/>
      <c r="J305" s="173"/>
      <c r="K305" s="59" t="str">
        <f>IF(AND(tab_MD_1[[#This Row],[… darunter berück-sichtigungsfähig (einschl. Miet-, 
Leasing-, Lizenz-ausgaben innerhalb Zweckbindungsfrist)]]&gt;0,tab_MD_1[[#This Row],[Auftragsdatum
(bei Nutzung von Rahmenverträgen:
Tag des Abrufs)]]&gt;DATE(2020,7,22)),"ja","nein")</f>
        <v>nein</v>
      </c>
      <c r="L305" s="59" t="str">
        <f>IF(AND(OR(MD_Gegenstand="Lehrerdienstgeräte mit Zubehör",MD_Gegenstand="Lehrerdienstgeräte ohne Zubehör"),OR(tab_PRUEFUNG[[#This Row],[Maßnahme berück-sichtigungs-fähig]]="ja",tab_PRUEFUNG[[#This Row],[Maßnahme berück-sichtigungs-fähig]]="teilweise")),MD_Anzahl,"")</f>
        <v/>
      </c>
      <c r="M305"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05" s="112"/>
    </row>
    <row r="306" spans="1:14" ht="45" hidden="1" customHeight="1" x14ac:dyDescent="0.25">
      <c r="A306" s="47">
        <f t="shared" si="5"/>
        <v>304</v>
      </c>
      <c r="B306" s="133"/>
      <c r="C306" s="143"/>
      <c r="D306" s="134"/>
      <c r="E306" s="120"/>
      <c r="F306" s="180"/>
      <c r="G306" s="181"/>
      <c r="H306" s="172"/>
      <c r="I306" s="173"/>
      <c r="J306" s="173"/>
      <c r="K306" s="59" t="str">
        <f>IF(AND(tab_MD_1[[#This Row],[… darunter berück-sichtigungsfähig (einschl. Miet-, 
Leasing-, Lizenz-ausgaben innerhalb Zweckbindungsfrist)]]&gt;0,tab_MD_1[[#This Row],[Auftragsdatum
(bei Nutzung von Rahmenverträgen:
Tag des Abrufs)]]&gt;DATE(2020,7,22)),"ja","nein")</f>
        <v>nein</v>
      </c>
      <c r="L306" s="59" t="str">
        <f>IF(AND(OR(MD_Gegenstand="Lehrerdienstgeräte mit Zubehör",MD_Gegenstand="Lehrerdienstgeräte ohne Zubehör"),OR(tab_PRUEFUNG[[#This Row],[Maßnahme berück-sichtigungs-fähig]]="ja",tab_PRUEFUNG[[#This Row],[Maßnahme berück-sichtigungs-fähig]]="teilweise")),MD_Anzahl,"")</f>
        <v/>
      </c>
      <c r="M306"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06" s="112"/>
    </row>
    <row r="307" spans="1:14" ht="45" hidden="1" customHeight="1" x14ac:dyDescent="0.25">
      <c r="A307" s="47">
        <f t="shared" si="5"/>
        <v>305</v>
      </c>
      <c r="B307" s="133"/>
      <c r="C307" s="143"/>
      <c r="D307" s="134"/>
      <c r="E307" s="120"/>
      <c r="F307" s="180"/>
      <c r="G307" s="181"/>
      <c r="H307" s="172"/>
      <c r="I307" s="173"/>
      <c r="J307" s="173"/>
      <c r="K307" s="59" t="str">
        <f>IF(AND(tab_MD_1[[#This Row],[… darunter berück-sichtigungsfähig (einschl. Miet-, 
Leasing-, Lizenz-ausgaben innerhalb Zweckbindungsfrist)]]&gt;0,tab_MD_1[[#This Row],[Auftragsdatum
(bei Nutzung von Rahmenverträgen:
Tag des Abrufs)]]&gt;DATE(2020,7,22)),"ja","nein")</f>
        <v>nein</v>
      </c>
      <c r="L307" s="59" t="str">
        <f>IF(AND(OR(MD_Gegenstand="Lehrerdienstgeräte mit Zubehör",MD_Gegenstand="Lehrerdienstgeräte ohne Zubehör"),OR(tab_PRUEFUNG[[#This Row],[Maßnahme berück-sichtigungs-fähig]]="ja",tab_PRUEFUNG[[#This Row],[Maßnahme berück-sichtigungs-fähig]]="teilweise")),MD_Anzahl,"")</f>
        <v/>
      </c>
      <c r="M307"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07" s="112"/>
    </row>
    <row r="308" spans="1:14" ht="45" hidden="1" customHeight="1" x14ac:dyDescent="0.25">
      <c r="A308" s="47">
        <f t="shared" si="5"/>
        <v>306</v>
      </c>
      <c r="B308" s="133"/>
      <c r="C308" s="143"/>
      <c r="D308" s="134"/>
      <c r="E308" s="120"/>
      <c r="F308" s="180"/>
      <c r="G308" s="181"/>
      <c r="H308" s="172"/>
      <c r="I308" s="173"/>
      <c r="J308" s="173"/>
      <c r="K308" s="59" t="str">
        <f>IF(AND(tab_MD_1[[#This Row],[… darunter berück-sichtigungsfähig (einschl. Miet-, 
Leasing-, Lizenz-ausgaben innerhalb Zweckbindungsfrist)]]&gt;0,tab_MD_1[[#This Row],[Auftragsdatum
(bei Nutzung von Rahmenverträgen:
Tag des Abrufs)]]&gt;DATE(2020,7,22)),"ja","nein")</f>
        <v>nein</v>
      </c>
      <c r="L308" s="59" t="str">
        <f>IF(AND(OR(MD_Gegenstand="Lehrerdienstgeräte mit Zubehör",MD_Gegenstand="Lehrerdienstgeräte ohne Zubehör"),OR(tab_PRUEFUNG[[#This Row],[Maßnahme berück-sichtigungs-fähig]]="ja",tab_PRUEFUNG[[#This Row],[Maßnahme berück-sichtigungs-fähig]]="teilweise")),MD_Anzahl,"")</f>
        <v/>
      </c>
      <c r="M308"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08" s="112"/>
    </row>
    <row r="309" spans="1:14" ht="45" hidden="1" customHeight="1" x14ac:dyDescent="0.25">
      <c r="A309" s="47">
        <f t="shared" si="5"/>
        <v>307</v>
      </c>
      <c r="B309" s="133"/>
      <c r="C309" s="143"/>
      <c r="D309" s="134"/>
      <c r="E309" s="120"/>
      <c r="F309" s="180"/>
      <c r="G309" s="181"/>
      <c r="H309" s="172"/>
      <c r="I309" s="173"/>
      <c r="J309" s="173"/>
      <c r="K309" s="59" t="str">
        <f>IF(AND(tab_MD_1[[#This Row],[… darunter berück-sichtigungsfähig (einschl. Miet-, 
Leasing-, Lizenz-ausgaben innerhalb Zweckbindungsfrist)]]&gt;0,tab_MD_1[[#This Row],[Auftragsdatum
(bei Nutzung von Rahmenverträgen:
Tag des Abrufs)]]&gt;DATE(2020,7,22)),"ja","nein")</f>
        <v>nein</v>
      </c>
      <c r="L309" s="59" t="str">
        <f>IF(AND(OR(MD_Gegenstand="Lehrerdienstgeräte mit Zubehör",MD_Gegenstand="Lehrerdienstgeräte ohne Zubehör"),OR(tab_PRUEFUNG[[#This Row],[Maßnahme berück-sichtigungs-fähig]]="ja",tab_PRUEFUNG[[#This Row],[Maßnahme berück-sichtigungs-fähig]]="teilweise")),MD_Anzahl,"")</f>
        <v/>
      </c>
      <c r="M309"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09" s="112"/>
    </row>
    <row r="310" spans="1:14" ht="45" hidden="1" customHeight="1" x14ac:dyDescent="0.25">
      <c r="A310" s="47">
        <f t="shared" si="5"/>
        <v>308</v>
      </c>
      <c r="B310" s="133"/>
      <c r="C310" s="143"/>
      <c r="D310" s="134"/>
      <c r="E310" s="120"/>
      <c r="F310" s="180"/>
      <c r="G310" s="181"/>
      <c r="H310" s="172"/>
      <c r="I310" s="173"/>
      <c r="J310" s="173"/>
      <c r="K310" s="59" t="str">
        <f>IF(AND(tab_MD_1[[#This Row],[… darunter berück-sichtigungsfähig (einschl. Miet-, 
Leasing-, Lizenz-ausgaben innerhalb Zweckbindungsfrist)]]&gt;0,tab_MD_1[[#This Row],[Auftragsdatum
(bei Nutzung von Rahmenverträgen:
Tag des Abrufs)]]&gt;DATE(2020,7,22)),"ja","nein")</f>
        <v>nein</v>
      </c>
      <c r="L310" s="59" t="str">
        <f>IF(AND(OR(MD_Gegenstand="Lehrerdienstgeräte mit Zubehör",MD_Gegenstand="Lehrerdienstgeräte ohne Zubehör"),OR(tab_PRUEFUNG[[#This Row],[Maßnahme berück-sichtigungs-fähig]]="ja",tab_PRUEFUNG[[#This Row],[Maßnahme berück-sichtigungs-fähig]]="teilweise")),MD_Anzahl,"")</f>
        <v/>
      </c>
      <c r="M310"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10" s="112"/>
    </row>
    <row r="311" spans="1:14" ht="45" hidden="1" customHeight="1" x14ac:dyDescent="0.25">
      <c r="A311" s="47">
        <f t="shared" si="5"/>
        <v>309</v>
      </c>
      <c r="B311" s="133"/>
      <c r="C311" s="143"/>
      <c r="D311" s="134"/>
      <c r="E311" s="120"/>
      <c r="F311" s="180"/>
      <c r="G311" s="181"/>
      <c r="H311" s="172"/>
      <c r="I311" s="173"/>
      <c r="J311" s="173"/>
      <c r="K311" s="59" t="str">
        <f>IF(AND(tab_MD_1[[#This Row],[… darunter berück-sichtigungsfähig (einschl. Miet-, 
Leasing-, Lizenz-ausgaben innerhalb Zweckbindungsfrist)]]&gt;0,tab_MD_1[[#This Row],[Auftragsdatum
(bei Nutzung von Rahmenverträgen:
Tag des Abrufs)]]&gt;DATE(2020,7,22)),"ja","nein")</f>
        <v>nein</v>
      </c>
      <c r="L311" s="59" t="str">
        <f>IF(AND(OR(MD_Gegenstand="Lehrerdienstgeräte mit Zubehör",MD_Gegenstand="Lehrerdienstgeräte ohne Zubehör"),OR(tab_PRUEFUNG[[#This Row],[Maßnahme berück-sichtigungs-fähig]]="ja",tab_PRUEFUNG[[#This Row],[Maßnahme berück-sichtigungs-fähig]]="teilweise")),MD_Anzahl,"")</f>
        <v/>
      </c>
      <c r="M311"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11" s="112"/>
    </row>
    <row r="312" spans="1:14" ht="45" hidden="1" customHeight="1" x14ac:dyDescent="0.25">
      <c r="A312" s="47">
        <f t="shared" si="5"/>
        <v>310</v>
      </c>
      <c r="B312" s="133"/>
      <c r="C312" s="143"/>
      <c r="D312" s="134"/>
      <c r="E312" s="120"/>
      <c r="F312" s="180"/>
      <c r="G312" s="181"/>
      <c r="H312" s="172"/>
      <c r="I312" s="173"/>
      <c r="J312" s="173"/>
      <c r="K312" s="59" t="str">
        <f>IF(AND(tab_MD_1[[#This Row],[… darunter berück-sichtigungsfähig (einschl. Miet-, 
Leasing-, Lizenz-ausgaben innerhalb Zweckbindungsfrist)]]&gt;0,tab_MD_1[[#This Row],[Auftragsdatum
(bei Nutzung von Rahmenverträgen:
Tag des Abrufs)]]&gt;DATE(2020,7,22)),"ja","nein")</f>
        <v>nein</v>
      </c>
      <c r="L312" s="59" t="str">
        <f>IF(AND(OR(MD_Gegenstand="Lehrerdienstgeräte mit Zubehör",MD_Gegenstand="Lehrerdienstgeräte ohne Zubehör"),OR(tab_PRUEFUNG[[#This Row],[Maßnahme berück-sichtigungs-fähig]]="ja",tab_PRUEFUNG[[#This Row],[Maßnahme berück-sichtigungs-fähig]]="teilweise")),MD_Anzahl,"")</f>
        <v/>
      </c>
      <c r="M312"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12" s="112"/>
    </row>
    <row r="313" spans="1:14" ht="45" hidden="1" customHeight="1" x14ac:dyDescent="0.25">
      <c r="A313" s="47">
        <f t="shared" si="5"/>
        <v>311</v>
      </c>
      <c r="B313" s="133"/>
      <c r="C313" s="143"/>
      <c r="D313" s="134"/>
      <c r="E313" s="120"/>
      <c r="F313" s="180"/>
      <c r="G313" s="181"/>
      <c r="H313" s="172"/>
      <c r="I313" s="173"/>
      <c r="J313" s="173"/>
      <c r="K313" s="59" t="str">
        <f>IF(AND(tab_MD_1[[#This Row],[… darunter berück-sichtigungsfähig (einschl. Miet-, 
Leasing-, Lizenz-ausgaben innerhalb Zweckbindungsfrist)]]&gt;0,tab_MD_1[[#This Row],[Auftragsdatum
(bei Nutzung von Rahmenverträgen:
Tag des Abrufs)]]&gt;DATE(2020,7,22)),"ja","nein")</f>
        <v>nein</v>
      </c>
      <c r="L313" s="59" t="str">
        <f>IF(AND(OR(MD_Gegenstand="Lehrerdienstgeräte mit Zubehör",MD_Gegenstand="Lehrerdienstgeräte ohne Zubehör"),OR(tab_PRUEFUNG[[#This Row],[Maßnahme berück-sichtigungs-fähig]]="ja",tab_PRUEFUNG[[#This Row],[Maßnahme berück-sichtigungs-fähig]]="teilweise")),MD_Anzahl,"")</f>
        <v/>
      </c>
      <c r="M313"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13" s="112"/>
    </row>
    <row r="314" spans="1:14" ht="45" hidden="1" customHeight="1" x14ac:dyDescent="0.25">
      <c r="A314" s="47">
        <f t="shared" si="5"/>
        <v>312</v>
      </c>
      <c r="B314" s="133"/>
      <c r="C314" s="143"/>
      <c r="D314" s="134"/>
      <c r="E314" s="120"/>
      <c r="F314" s="180"/>
      <c r="G314" s="181"/>
      <c r="H314" s="172"/>
      <c r="I314" s="173"/>
      <c r="J314" s="173"/>
      <c r="K314" s="59" t="str">
        <f>IF(AND(tab_MD_1[[#This Row],[… darunter berück-sichtigungsfähig (einschl. Miet-, 
Leasing-, Lizenz-ausgaben innerhalb Zweckbindungsfrist)]]&gt;0,tab_MD_1[[#This Row],[Auftragsdatum
(bei Nutzung von Rahmenverträgen:
Tag des Abrufs)]]&gt;DATE(2020,7,22)),"ja","nein")</f>
        <v>nein</v>
      </c>
      <c r="L314" s="59" t="str">
        <f>IF(AND(OR(MD_Gegenstand="Lehrerdienstgeräte mit Zubehör",MD_Gegenstand="Lehrerdienstgeräte ohne Zubehör"),OR(tab_PRUEFUNG[[#This Row],[Maßnahme berück-sichtigungs-fähig]]="ja",tab_PRUEFUNG[[#This Row],[Maßnahme berück-sichtigungs-fähig]]="teilweise")),MD_Anzahl,"")</f>
        <v/>
      </c>
      <c r="M314"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14" s="112"/>
    </row>
    <row r="315" spans="1:14" ht="45" hidden="1" customHeight="1" x14ac:dyDescent="0.25">
      <c r="A315" s="47">
        <f t="shared" si="5"/>
        <v>313</v>
      </c>
      <c r="B315" s="133"/>
      <c r="C315" s="143"/>
      <c r="D315" s="134"/>
      <c r="E315" s="120"/>
      <c r="F315" s="180"/>
      <c r="G315" s="181"/>
      <c r="H315" s="172"/>
      <c r="I315" s="173"/>
      <c r="J315" s="173"/>
      <c r="K315" s="59" t="str">
        <f>IF(AND(tab_MD_1[[#This Row],[… darunter berück-sichtigungsfähig (einschl. Miet-, 
Leasing-, Lizenz-ausgaben innerhalb Zweckbindungsfrist)]]&gt;0,tab_MD_1[[#This Row],[Auftragsdatum
(bei Nutzung von Rahmenverträgen:
Tag des Abrufs)]]&gt;DATE(2020,7,22)),"ja","nein")</f>
        <v>nein</v>
      </c>
      <c r="L315" s="59" t="str">
        <f>IF(AND(OR(MD_Gegenstand="Lehrerdienstgeräte mit Zubehör",MD_Gegenstand="Lehrerdienstgeräte ohne Zubehör"),OR(tab_PRUEFUNG[[#This Row],[Maßnahme berück-sichtigungs-fähig]]="ja",tab_PRUEFUNG[[#This Row],[Maßnahme berück-sichtigungs-fähig]]="teilweise")),MD_Anzahl,"")</f>
        <v/>
      </c>
      <c r="M315"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15" s="112"/>
    </row>
    <row r="316" spans="1:14" ht="45" hidden="1" customHeight="1" x14ac:dyDescent="0.25">
      <c r="A316" s="47">
        <f t="shared" si="5"/>
        <v>314</v>
      </c>
      <c r="B316" s="133"/>
      <c r="C316" s="143"/>
      <c r="D316" s="134"/>
      <c r="E316" s="120"/>
      <c r="F316" s="180"/>
      <c r="G316" s="181"/>
      <c r="H316" s="172"/>
      <c r="I316" s="173"/>
      <c r="J316" s="173"/>
      <c r="K316" s="59" t="str">
        <f>IF(AND(tab_MD_1[[#This Row],[… darunter berück-sichtigungsfähig (einschl. Miet-, 
Leasing-, Lizenz-ausgaben innerhalb Zweckbindungsfrist)]]&gt;0,tab_MD_1[[#This Row],[Auftragsdatum
(bei Nutzung von Rahmenverträgen:
Tag des Abrufs)]]&gt;DATE(2020,7,22)),"ja","nein")</f>
        <v>nein</v>
      </c>
      <c r="L316" s="59" t="str">
        <f>IF(AND(OR(MD_Gegenstand="Lehrerdienstgeräte mit Zubehör",MD_Gegenstand="Lehrerdienstgeräte ohne Zubehör"),OR(tab_PRUEFUNG[[#This Row],[Maßnahme berück-sichtigungs-fähig]]="ja",tab_PRUEFUNG[[#This Row],[Maßnahme berück-sichtigungs-fähig]]="teilweise")),MD_Anzahl,"")</f>
        <v/>
      </c>
      <c r="M316"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16" s="112"/>
    </row>
    <row r="317" spans="1:14" ht="45" hidden="1" customHeight="1" x14ac:dyDescent="0.25">
      <c r="A317" s="47">
        <f t="shared" si="5"/>
        <v>315</v>
      </c>
      <c r="B317" s="133"/>
      <c r="C317" s="143"/>
      <c r="D317" s="134"/>
      <c r="E317" s="120"/>
      <c r="F317" s="180"/>
      <c r="G317" s="181"/>
      <c r="H317" s="172"/>
      <c r="I317" s="173"/>
      <c r="J317" s="173"/>
      <c r="K317" s="59" t="str">
        <f>IF(AND(tab_MD_1[[#This Row],[… darunter berück-sichtigungsfähig (einschl. Miet-, 
Leasing-, Lizenz-ausgaben innerhalb Zweckbindungsfrist)]]&gt;0,tab_MD_1[[#This Row],[Auftragsdatum
(bei Nutzung von Rahmenverträgen:
Tag des Abrufs)]]&gt;DATE(2020,7,22)),"ja","nein")</f>
        <v>nein</v>
      </c>
      <c r="L317" s="59" t="str">
        <f>IF(AND(OR(MD_Gegenstand="Lehrerdienstgeräte mit Zubehör",MD_Gegenstand="Lehrerdienstgeräte ohne Zubehör"),OR(tab_PRUEFUNG[[#This Row],[Maßnahme berück-sichtigungs-fähig]]="ja",tab_PRUEFUNG[[#This Row],[Maßnahme berück-sichtigungs-fähig]]="teilweise")),MD_Anzahl,"")</f>
        <v/>
      </c>
      <c r="M317"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17" s="112"/>
    </row>
    <row r="318" spans="1:14" ht="45" hidden="1" customHeight="1" x14ac:dyDescent="0.25">
      <c r="A318" s="47">
        <f t="shared" si="5"/>
        <v>316</v>
      </c>
      <c r="B318" s="133"/>
      <c r="C318" s="143"/>
      <c r="D318" s="134"/>
      <c r="E318" s="120"/>
      <c r="F318" s="180"/>
      <c r="G318" s="181"/>
      <c r="H318" s="172"/>
      <c r="I318" s="173"/>
      <c r="J318" s="173"/>
      <c r="K318" s="59" t="str">
        <f>IF(AND(tab_MD_1[[#This Row],[… darunter berück-sichtigungsfähig (einschl. Miet-, 
Leasing-, Lizenz-ausgaben innerhalb Zweckbindungsfrist)]]&gt;0,tab_MD_1[[#This Row],[Auftragsdatum
(bei Nutzung von Rahmenverträgen:
Tag des Abrufs)]]&gt;DATE(2020,7,22)),"ja","nein")</f>
        <v>nein</v>
      </c>
      <c r="L318" s="59" t="str">
        <f>IF(AND(OR(MD_Gegenstand="Lehrerdienstgeräte mit Zubehör",MD_Gegenstand="Lehrerdienstgeräte ohne Zubehör"),OR(tab_PRUEFUNG[[#This Row],[Maßnahme berück-sichtigungs-fähig]]="ja",tab_PRUEFUNG[[#This Row],[Maßnahme berück-sichtigungs-fähig]]="teilweise")),MD_Anzahl,"")</f>
        <v/>
      </c>
      <c r="M318"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18" s="112"/>
    </row>
    <row r="319" spans="1:14" ht="45" hidden="1" customHeight="1" x14ac:dyDescent="0.25">
      <c r="A319" s="47">
        <f t="shared" si="5"/>
        <v>317</v>
      </c>
      <c r="B319" s="133"/>
      <c r="C319" s="143"/>
      <c r="D319" s="134"/>
      <c r="E319" s="120"/>
      <c r="F319" s="180"/>
      <c r="G319" s="181"/>
      <c r="H319" s="172"/>
      <c r="I319" s="173"/>
      <c r="J319" s="173"/>
      <c r="K319" s="59" t="str">
        <f>IF(AND(tab_MD_1[[#This Row],[… darunter berück-sichtigungsfähig (einschl. Miet-, 
Leasing-, Lizenz-ausgaben innerhalb Zweckbindungsfrist)]]&gt;0,tab_MD_1[[#This Row],[Auftragsdatum
(bei Nutzung von Rahmenverträgen:
Tag des Abrufs)]]&gt;DATE(2020,7,22)),"ja","nein")</f>
        <v>nein</v>
      </c>
      <c r="L319" s="59" t="str">
        <f>IF(AND(OR(MD_Gegenstand="Lehrerdienstgeräte mit Zubehör",MD_Gegenstand="Lehrerdienstgeräte ohne Zubehör"),OR(tab_PRUEFUNG[[#This Row],[Maßnahme berück-sichtigungs-fähig]]="ja",tab_PRUEFUNG[[#This Row],[Maßnahme berück-sichtigungs-fähig]]="teilweise")),MD_Anzahl,"")</f>
        <v/>
      </c>
      <c r="M319"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19" s="112"/>
    </row>
    <row r="320" spans="1:14" ht="45" hidden="1" customHeight="1" x14ac:dyDescent="0.25">
      <c r="A320" s="47">
        <f t="shared" si="5"/>
        <v>318</v>
      </c>
      <c r="B320" s="133"/>
      <c r="C320" s="143"/>
      <c r="D320" s="134"/>
      <c r="E320" s="120"/>
      <c r="F320" s="180"/>
      <c r="G320" s="181"/>
      <c r="H320" s="172"/>
      <c r="I320" s="173"/>
      <c r="J320" s="173"/>
      <c r="K320" s="59" t="str">
        <f>IF(AND(tab_MD_1[[#This Row],[… darunter berück-sichtigungsfähig (einschl. Miet-, 
Leasing-, Lizenz-ausgaben innerhalb Zweckbindungsfrist)]]&gt;0,tab_MD_1[[#This Row],[Auftragsdatum
(bei Nutzung von Rahmenverträgen:
Tag des Abrufs)]]&gt;DATE(2020,7,22)),"ja","nein")</f>
        <v>nein</v>
      </c>
      <c r="L320" s="59" t="str">
        <f>IF(AND(OR(MD_Gegenstand="Lehrerdienstgeräte mit Zubehör",MD_Gegenstand="Lehrerdienstgeräte ohne Zubehör"),OR(tab_PRUEFUNG[[#This Row],[Maßnahme berück-sichtigungs-fähig]]="ja",tab_PRUEFUNG[[#This Row],[Maßnahme berück-sichtigungs-fähig]]="teilweise")),MD_Anzahl,"")</f>
        <v/>
      </c>
      <c r="M320"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20" s="112"/>
    </row>
    <row r="321" spans="1:14" ht="45" hidden="1" customHeight="1" x14ac:dyDescent="0.25">
      <c r="A321" s="47">
        <f t="shared" si="5"/>
        <v>319</v>
      </c>
      <c r="B321" s="133"/>
      <c r="C321" s="143"/>
      <c r="D321" s="134"/>
      <c r="E321" s="120"/>
      <c r="F321" s="180"/>
      <c r="G321" s="181"/>
      <c r="H321" s="172"/>
      <c r="I321" s="173"/>
      <c r="J321" s="173"/>
      <c r="K321" s="59" t="str">
        <f>IF(AND(tab_MD_1[[#This Row],[… darunter berück-sichtigungsfähig (einschl. Miet-, 
Leasing-, Lizenz-ausgaben innerhalb Zweckbindungsfrist)]]&gt;0,tab_MD_1[[#This Row],[Auftragsdatum
(bei Nutzung von Rahmenverträgen:
Tag des Abrufs)]]&gt;DATE(2020,7,22)),"ja","nein")</f>
        <v>nein</v>
      </c>
      <c r="L321" s="59" t="str">
        <f>IF(AND(OR(MD_Gegenstand="Lehrerdienstgeräte mit Zubehör",MD_Gegenstand="Lehrerdienstgeräte ohne Zubehör"),OR(tab_PRUEFUNG[[#This Row],[Maßnahme berück-sichtigungs-fähig]]="ja",tab_PRUEFUNG[[#This Row],[Maßnahme berück-sichtigungs-fähig]]="teilweise")),MD_Anzahl,"")</f>
        <v/>
      </c>
      <c r="M321"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21" s="112"/>
    </row>
    <row r="322" spans="1:14" ht="45" hidden="1" customHeight="1" x14ac:dyDescent="0.25">
      <c r="A322" s="47">
        <f t="shared" si="5"/>
        <v>320</v>
      </c>
      <c r="B322" s="133"/>
      <c r="C322" s="143"/>
      <c r="D322" s="134"/>
      <c r="E322" s="120"/>
      <c r="F322" s="180"/>
      <c r="G322" s="181"/>
      <c r="H322" s="172"/>
      <c r="I322" s="173"/>
      <c r="J322" s="173"/>
      <c r="K322" s="59" t="str">
        <f>IF(AND(tab_MD_1[[#This Row],[… darunter berück-sichtigungsfähig (einschl. Miet-, 
Leasing-, Lizenz-ausgaben innerhalb Zweckbindungsfrist)]]&gt;0,tab_MD_1[[#This Row],[Auftragsdatum
(bei Nutzung von Rahmenverträgen:
Tag des Abrufs)]]&gt;DATE(2020,7,22)),"ja","nein")</f>
        <v>nein</v>
      </c>
      <c r="L322" s="59" t="str">
        <f>IF(AND(OR(MD_Gegenstand="Lehrerdienstgeräte mit Zubehör",MD_Gegenstand="Lehrerdienstgeräte ohne Zubehör"),OR(tab_PRUEFUNG[[#This Row],[Maßnahme berück-sichtigungs-fähig]]="ja",tab_PRUEFUNG[[#This Row],[Maßnahme berück-sichtigungs-fähig]]="teilweise")),MD_Anzahl,"")</f>
        <v/>
      </c>
      <c r="M322"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22" s="112"/>
    </row>
    <row r="323" spans="1:14" ht="45" hidden="1" customHeight="1" x14ac:dyDescent="0.25">
      <c r="A323" s="47">
        <f t="shared" si="5"/>
        <v>321</v>
      </c>
      <c r="B323" s="133"/>
      <c r="C323" s="143"/>
      <c r="D323" s="134"/>
      <c r="E323" s="120"/>
      <c r="F323" s="180"/>
      <c r="G323" s="181"/>
      <c r="H323" s="172"/>
      <c r="I323" s="173"/>
      <c r="J323" s="173"/>
      <c r="K323" s="59" t="str">
        <f>IF(AND(tab_MD_1[[#This Row],[… darunter berück-sichtigungsfähig (einschl. Miet-, 
Leasing-, Lizenz-ausgaben innerhalb Zweckbindungsfrist)]]&gt;0,tab_MD_1[[#This Row],[Auftragsdatum
(bei Nutzung von Rahmenverträgen:
Tag des Abrufs)]]&gt;DATE(2020,7,22)),"ja","nein")</f>
        <v>nein</v>
      </c>
      <c r="L323" s="59" t="str">
        <f>IF(AND(OR(MD_Gegenstand="Lehrerdienstgeräte mit Zubehör",MD_Gegenstand="Lehrerdienstgeräte ohne Zubehör"),OR(tab_PRUEFUNG[[#This Row],[Maßnahme berück-sichtigungs-fähig]]="ja",tab_PRUEFUNG[[#This Row],[Maßnahme berück-sichtigungs-fähig]]="teilweise")),MD_Anzahl,"")</f>
        <v/>
      </c>
      <c r="M323"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23" s="112"/>
    </row>
    <row r="324" spans="1:14" ht="45" hidden="1" customHeight="1" x14ac:dyDescent="0.25">
      <c r="A324" s="47">
        <f t="shared" si="5"/>
        <v>322</v>
      </c>
      <c r="B324" s="133"/>
      <c r="C324" s="143"/>
      <c r="D324" s="134"/>
      <c r="E324" s="120"/>
      <c r="F324" s="180"/>
      <c r="G324" s="181"/>
      <c r="H324" s="172"/>
      <c r="I324" s="173"/>
      <c r="J324" s="173"/>
      <c r="K324" s="59" t="str">
        <f>IF(AND(tab_MD_1[[#This Row],[… darunter berück-sichtigungsfähig (einschl. Miet-, 
Leasing-, Lizenz-ausgaben innerhalb Zweckbindungsfrist)]]&gt;0,tab_MD_1[[#This Row],[Auftragsdatum
(bei Nutzung von Rahmenverträgen:
Tag des Abrufs)]]&gt;DATE(2020,7,22)),"ja","nein")</f>
        <v>nein</v>
      </c>
      <c r="L324" s="59" t="str">
        <f>IF(AND(OR(MD_Gegenstand="Lehrerdienstgeräte mit Zubehör",MD_Gegenstand="Lehrerdienstgeräte ohne Zubehör"),OR(tab_PRUEFUNG[[#This Row],[Maßnahme berück-sichtigungs-fähig]]="ja",tab_PRUEFUNG[[#This Row],[Maßnahme berück-sichtigungs-fähig]]="teilweise")),MD_Anzahl,"")</f>
        <v/>
      </c>
      <c r="M324"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24" s="112"/>
    </row>
    <row r="325" spans="1:14" ht="45" hidden="1" customHeight="1" x14ac:dyDescent="0.25">
      <c r="A325" s="47">
        <f t="shared" si="5"/>
        <v>323</v>
      </c>
      <c r="B325" s="133"/>
      <c r="C325" s="143"/>
      <c r="D325" s="134"/>
      <c r="E325" s="120"/>
      <c r="F325" s="180"/>
      <c r="G325" s="181"/>
      <c r="H325" s="172"/>
      <c r="I325" s="173"/>
      <c r="J325" s="173"/>
      <c r="K325" s="59" t="str">
        <f>IF(AND(tab_MD_1[[#This Row],[… darunter berück-sichtigungsfähig (einschl. Miet-, 
Leasing-, Lizenz-ausgaben innerhalb Zweckbindungsfrist)]]&gt;0,tab_MD_1[[#This Row],[Auftragsdatum
(bei Nutzung von Rahmenverträgen:
Tag des Abrufs)]]&gt;DATE(2020,7,22)),"ja","nein")</f>
        <v>nein</v>
      </c>
      <c r="L325" s="59" t="str">
        <f>IF(AND(OR(MD_Gegenstand="Lehrerdienstgeräte mit Zubehör",MD_Gegenstand="Lehrerdienstgeräte ohne Zubehör"),OR(tab_PRUEFUNG[[#This Row],[Maßnahme berück-sichtigungs-fähig]]="ja",tab_PRUEFUNG[[#This Row],[Maßnahme berück-sichtigungs-fähig]]="teilweise")),MD_Anzahl,"")</f>
        <v/>
      </c>
      <c r="M325"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25" s="112"/>
    </row>
    <row r="326" spans="1:14" ht="45" hidden="1" customHeight="1" x14ac:dyDescent="0.25">
      <c r="A326" s="47">
        <f t="shared" si="5"/>
        <v>324</v>
      </c>
      <c r="B326" s="133"/>
      <c r="C326" s="143"/>
      <c r="D326" s="134"/>
      <c r="E326" s="120"/>
      <c r="F326" s="180"/>
      <c r="G326" s="181"/>
      <c r="H326" s="172"/>
      <c r="I326" s="173"/>
      <c r="J326" s="173"/>
      <c r="K326" s="59" t="str">
        <f>IF(AND(tab_MD_1[[#This Row],[… darunter berück-sichtigungsfähig (einschl. Miet-, 
Leasing-, Lizenz-ausgaben innerhalb Zweckbindungsfrist)]]&gt;0,tab_MD_1[[#This Row],[Auftragsdatum
(bei Nutzung von Rahmenverträgen:
Tag des Abrufs)]]&gt;DATE(2020,7,22)),"ja","nein")</f>
        <v>nein</v>
      </c>
      <c r="L326" s="59" t="str">
        <f>IF(AND(OR(MD_Gegenstand="Lehrerdienstgeräte mit Zubehör",MD_Gegenstand="Lehrerdienstgeräte ohne Zubehör"),OR(tab_PRUEFUNG[[#This Row],[Maßnahme berück-sichtigungs-fähig]]="ja",tab_PRUEFUNG[[#This Row],[Maßnahme berück-sichtigungs-fähig]]="teilweise")),MD_Anzahl,"")</f>
        <v/>
      </c>
      <c r="M326"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26" s="112"/>
    </row>
    <row r="327" spans="1:14" ht="45" hidden="1" customHeight="1" x14ac:dyDescent="0.25">
      <c r="A327" s="47">
        <f t="shared" si="5"/>
        <v>325</v>
      </c>
      <c r="B327" s="133"/>
      <c r="C327" s="143"/>
      <c r="D327" s="134"/>
      <c r="E327" s="120"/>
      <c r="F327" s="180"/>
      <c r="G327" s="181"/>
      <c r="H327" s="172"/>
      <c r="I327" s="173"/>
      <c r="J327" s="173"/>
      <c r="K327" s="59" t="str">
        <f>IF(AND(tab_MD_1[[#This Row],[… darunter berück-sichtigungsfähig (einschl. Miet-, 
Leasing-, Lizenz-ausgaben innerhalb Zweckbindungsfrist)]]&gt;0,tab_MD_1[[#This Row],[Auftragsdatum
(bei Nutzung von Rahmenverträgen:
Tag des Abrufs)]]&gt;DATE(2020,7,22)),"ja","nein")</f>
        <v>nein</v>
      </c>
      <c r="L327" s="59" t="str">
        <f>IF(AND(OR(MD_Gegenstand="Lehrerdienstgeräte mit Zubehör",MD_Gegenstand="Lehrerdienstgeräte ohne Zubehör"),OR(tab_PRUEFUNG[[#This Row],[Maßnahme berück-sichtigungs-fähig]]="ja",tab_PRUEFUNG[[#This Row],[Maßnahme berück-sichtigungs-fähig]]="teilweise")),MD_Anzahl,"")</f>
        <v/>
      </c>
      <c r="M327"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27" s="112"/>
    </row>
    <row r="328" spans="1:14" ht="45" hidden="1" customHeight="1" x14ac:dyDescent="0.25">
      <c r="A328" s="47">
        <f t="shared" si="5"/>
        <v>326</v>
      </c>
      <c r="B328" s="133"/>
      <c r="C328" s="143"/>
      <c r="D328" s="134"/>
      <c r="E328" s="120"/>
      <c r="F328" s="180"/>
      <c r="G328" s="181"/>
      <c r="H328" s="172"/>
      <c r="I328" s="173"/>
      <c r="J328" s="173"/>
      <c r="K328" s="59" t="str">
        <f>IF(AND(tab_MD_1[[#This Row],[… darunter berück-sichtigungsfähig (einschl. Miet-, 
Leasing-, Lizenz-ausgaben innerhalb Zweckbindungsfrist)]]&gt;0,tab_MD_1[[#This Row],[Auftragsdatum
(bei Nutzung von Rahmenverträgen:
Tag des Abrufs)]]&gt;DATE(2020,7,22)),"ja","nein")</f>
        <v>nein</v>
      </c>
      <c r="L328" s="59" t="str">
        <f>IF(AND(OR(MD_Gegenstand="Lehrerdienstgeräte mit Zubehör",MD_Gegenstand="Lehrerdienstgeräte ohne Zubehör"),OR(tab_PRUEFUNG[[#This Row],[Maßnahme berück-sichtigungs-fähig]]="ja",tab_PRUEFUNG[[#This Row],[Maßnahme berück-sichtigungs-fähig]]="teilweise")),MD_Anzahl,"")</f>
        <v/>
      </c>
      <c r="M328"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28" s="112"/>
    </row>
    <row r="329" spans="1:14" ht="45" hidden="1" customHeight="1" x14ac:dyDescent="0.25">
      <c r="A329" s="47">
        <f t="shared" si="5"/>
        <v>327</v>
      </c>
      <c r="B329" s="133"/>
      <c r="C329" s="143"/>
      <c r="D329" s="134"/>
      <c r="E329" s="120"/>
      <c r="F329" s="180"/>
      <c r="G329" s="181"/>
      <c r="H329" s="172"/>
      <c r="I329" s="173"/>
      <c r="J329" s="173"/>
      <c r="K329" s="59" t="str">
        <f>IF(AND(tab_MD_1[[#This Row],[… darunter berück-sichtigungsfähig (einschl. Miet-, 
Leasing-, Lizenz-ausgaben innerhalb Zweckbindungsfrist)]]&gt;0,tab_MD_1[[#This Row],[Auftragsdatum
(bei Nutzung von Rahmenverträgen:
Tag des Abrufs)]]&gt;DATE(2020,7,22)),"ja","nein")</f>
        <v>nein</v>
      </c>
      <c r="L329" s="59" t="str">
        <f>IF(AND(OR(MD_Gegenstand="Lehrerdienstgeräte mit Zubehör",MD_Gegenstand="Lehrerdienstgeräte ohne Zubehör"),OR(tab_PRUEFUNG[[#This Row],[Maßnahme berück-sichtigungs-fähig]]="ja",tab_PRUEFUNG[[#This Row],[Maßnahme berück-sichtigungs-fähig]]="teilweise")),MD_Anzahl,"")</f>
        <v/>
      </c>
      <c r="M329"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29" s="112"/>
    </row>
    <row r="330" spans="1:14" ht="45" hidden="1" customHeight="1" x14ac:dyDescent="0.25">
      <c r="A330" s="47">
        <f t="shared" si="5"/>
        <v>328</v>
      </c>
      <c r="B330" s="133"/>
      <c r="C330" s="143"/>
      <c r="D330" s="134"/>
      <c r="E330" s="120"/>
      <c r="F330" s="180"/>
      <c r="G330" s="181"/>
      <c r="H330" s="172"/>
      <c r="I330" s="173"/>
      <c r="J330" s="173"/>
      <c r="K330" s="59" t="str">
        <f>IF(AND(tab_MD_1[[#This Row],[… darunter berück-sichtigungsfähig (einschl. Miet-, 
Leasing-, Lizenz-ausgaben innerhalb Zweckbindungsfrist)]]&gt;0,tab_MD_1[[#This Row],[Auftragsdatum
(bei Nutzung von Rahmenverträgen:
Tag des Abrufs)]]&gt;DATE(2020,7,22)),"ja","nein")</f>
        <v>nein</v>
      </c>
      <c r="L330" s="59" t="str">
        <f>IF(AND(OR(MD_Gegenstand="Lehrerdienstgeräte mit Zubehör",MD_Gegenstand="Lehrerdienstgeräte ohne Zubehör"),OR(tab_PRUEFUNG[[#This Row],[Maßnahme berück-sichtigungs-fähig]]="ja",tab_PRUEFUNG[[#This Row],[Maßnahme berück-sichtigungs-fähig]]="teilweise")),MD_Anzahl,"")</f>
        <v/>
      </c>
      <c r="M330"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30" s="112"/>
    </row>
    <row r="331" spans="1:14" ht="45" hidden="1" customHeight="1" x14ac:dyDescent="0.25">
      <c r="A331" s="47">
        <f t="shared" si="5"/>
        <v>329</v>
      </c>
      <c r="B331" s="133"/>
      <c r="C331" s="143"/>
      <c r="D331" s="134"/>
      <c r="E331" s="120"/>
      <c r="F331" s="180"/>
      <c r="G331" s="181"/>
      <c r="H331" s="172"/>
      <c r="I331" s="173"/>
      <c r="J331" s="173"/>
      <c r="K331" s="59" t="str">
        <f>IF(AND(tab_MD_1[[#This Row],[… darunter berück-sichtigungsfähig (einschl. Miet-, 
Leasing-, Lizenz-ausgaben innerhalb Zweckbindungsfrist)]]&gt;0,tab_MD_1[[#This Row],[Auftragsdatum
(bei Nutzung von Rahmenverträgen:
Tag des Abrufs)]]&gt;DATE(2020,7,22)),"ja","nein")</f>
        <v>nein</v>
      </c>
      <c r="L331" s="59" t="str">
        <f>IF(AND(OR(MD_Gegenstand="Lehrerdienstgeräte mit Zubehör",MD_Gegenstand="Lehrerdienstgeräte ohne Zubehör"),OR(tab_PRUEFUNG[[#This Row],[Maßnahme berück-sichtigungs-fähig]]="ja",tab_PRUEFUNG[[#This Row],[Maßnahme berück-sichtigungs-fähig]]="teilweise")),MD_Anzahl,"")</f>
        <v/>
      </c>
      <c r="M331"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31" s="112"/>
    </row>
    <row r="332" spans="1:14" ht="45" hidden="1" customHeight="1" x14ac:dyDescent="0.25">
      <c r="A332" s="47">
        <f t="shared" si="5"/>
        <v>330</v>
      </c>
      <c r="B332" s="133"/>
      <c r="C332" s="143"/>
      <c r="D332" s="134"/>
      <c r="E332" s="120"/>
      <c r="F332" s="180"/>
      <c r="G332" s="181"/>
      <c r="H332" s="172"/>
      <c r="I332" s="173"/>
      <c r="J332" s="173"/>
      <c r="K332" s="59" t="str">
        <f>IF(AND(tab_MD_1[[#This Row],[… darunter berück-sichtigungsfähig (einschl. Miet-, 
Leasing-, Lizenz-ausgaben innerhalb Zweckbindungsfrist)]]&gt;0,tab_MD_1[[#This Row],[Auftragsdatum
(bei Nutzung von Rahmenverträgen:
Tag des Abrufs)]]&gt;DATE(2020,7,22)),"ja","nein")</f>
        <v>nein</v>
      </c>
      <c r="L332" s="59" t="str">
        <f>IF(AND(OR(MD_Gegenstand="Lehrerdienstgeräte mit Zubehör",MD_Gegenstand="Lehrerdienstgeräte ohne Zubehör"),OR(tab_PRUEFUNG[[#This Row],[Maßnahme berück-sichtigungs-fähig]]="ja",tab_PRUEFUNG[[#This Row],[Maßnahme berück-sichtigungs-fähig]]="teilweise")),MD_Anzahl,"")</f>
        <v/>
      </c>
      <c r="M332"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32" s="112"/>
    </row>
    <row r="333" spans="1:14" ht="45" hidden="1" customHeight="1" x14ac:dyDescent="0.25">
      <c r="A333" s="47">
        <f t="shared" si="5"/>
        <v>331</v>
      </c>
      <c r="B333" s="133"/>
      <c r="C333" s="143"/>
      <c r="D333" s="134"/>
      <c r="E333" s="120"/>
      <c r="F333" s="180"/>
      <c r="G333" s="181"/>
      <c r="H333" s="172"/>
      <c r="I333" s="173"/>
      <c r="J333" s="173"/>
      <c r="K333" s="59" t="str">
        <f>IF(AND(tab_MD_1[[#This Row],[… darunter berück-sichtigungsfähig (einschl. Miet-, 
Leasing-, Lizenz-ausgaben innerhalb Zweckbindungsfrist)]]&gt;0,tab_MD_1[[#This Row],[Auftragsdatum
(bei Nutzung von Rahmenverträgen:
Tag des Abrufs)]]&gt;DATE(2020,7,22)),"ja","nein")</f>
        <v>nein</v>
      </c>
      <c r="L333" s="59" t="str">
        <f>IF(AND(OR(MD_Gegenstand="Lehrerdienstgeräte mit Zubehör",MD_Gegenstand="Lehrerdienstgeräte ohne Zubehör"),OR(tab_PRUEFUNG[[#This Row],[Maßnahme berück-sichtigungs-fähig]]="ja",tab_PRUEFUNG[[#This Row],[Maßnahme berück-sichtigungs-fähig]]="teilweise")),MD_Anzahl,"")</f>
        <v/>
      </c>
      <c r="M333"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33" s="112"/>
    </row>
    <row r="334" spans="1:14" ht="45" hidden="1" customHeight="1" x14ac:dyDescent="0.25">
      <c r="A334" s="47">
        <f t="shared" si="5"/>
        <v>332</v>
      </c>
      <c r="B334" s="133"/>
      <c r="C334" s="143"/>
      <c r="D334" s="134"/>
      <c r="E334" s="120"/>
      <c r="F334" s="180"/>
      <c r="G334" s="181"/>
      <c r="H334" s="172"/>
      <c r="I334" s="173"/>
      <c r="J334" s="173"/>
      <c r="K334" s="59" t="str">
        <f>IF(AND(tab_MD_1[[#This Row],[… darunter berück-sichtigungsfähig (einschl. Miet-, 
Leasing-, Lizenz-ausgaben innerhalb Zweckbindungsfrist)]]&gt;0,tab_MD_1[[#This Row],[Auftragsdatum
(bei Nutzung von Rahmenverträgen:
Tag des Abrufs)]]&gt;DATE(2020,7,22)),"ja","nein")</f>
        <v>nein</v>
      </c>
      <c r="L334" s="59" t="str">
        <f>IF(AND(OR(MD_Gegenstand="Lehrerdienstgeräte mit Zubehör",MD_Gegenstand="Lehrerdienstgeräte ohne Zubehör"),OR(tab_PRUEFUNG[[#This Row],[Maßnahme berück-sichtigungs-fähig]]="ja",tab_PRUEFUNG[[#This Row],[Maßnahme berück-sichtigungs-fähig]]="teilweise")),MD_Anzahl,"")</f>
        <v/>
      </c>
      <c r="M334"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34" s="112"/>
    </row>
    <row r="335" spans="1:14" ht="45" hidden="1" customHeight="1" x14ac:dyDescent="0.25">
      <c r="A335" s="47">
        <f t="shared" si="5"/>
        <v>333</v>
      </c>
      <c r="B335" s="133"/>
      <c r="C335" s="143"/>
      <c r="D335" s="134"/>
      <c r="E335" s="120"/>
      <c r="F335" s="180"/>
      <c r="G335" s="181"/>
      <c r="H335" s="172"/>
      <c r="I335" s="173"/>
      <c r="J335" s="173"/>
      <c r="K335" s="59" t="str">
        <f>IF(AND(tab_MD_1[[#This Row],[… darunter berück-sichtigungsfähig (einschl. Miet-, 
Leasing-, Lizenz-ausgaben innerhalb Zweckbindungsfrist)]]&gt;0,tab_MD_1[[#This Row],[Auftragsdatum
(bei Nutzung von Rahmenverträgen:
Tag des Abrufs)]]&gt;DATE(2020,7,22)),"ja","nein")</f>
        <v>nein</v>
      </c>
      <c r="L335" s="59" t="str">
        <f>IF(AND(OR(MD_Gegenstand="Lehrerdienstgeräte mit Zubehör",MD_Gegenstand="Lehrerdienstgeräte ohne Zubehör"),OR(tab_PRUEFUNG[[#This Row],[Maßnahme berück-sichtigungs-fähig]]="ja",tab_PRUEFUNG[[#This Row],[Maßnahme berück-sichtigungs-fähig]]="teilweise")),MD_Anzahl,"")</f>
        <v/>
      </c>
      <c r="M335"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35" s="112"/>
    </row>
    <row r="336" spans="1:14" ht="45" hidden="1" customHeight="1" x14ac:dyDescent="0.25">
      <c r="A336" s="47">
        <f t="shared" si="5"/>
        <v>334</v>
      </c>
      <c r="B336" s="133"/>
      <c r="C336" s="143"/>
      <c r="D336" s="134"/>
      <c r="E336" s="120"/>
      <c r="F336" s="180"/>
      <c r="G336" s="181"/>
      <c r="H336" s="172"/>
      <c r="I336" s="173"/>
      <c r="J336" s="173"/>
      <c r="K336" s="59" t="str">
        <f>IF(AND(tab_MD_1[[#This Row],[… darunter berück-sichtigungsfähig (einschl. Miet-, 
Leasing-, Lizenz-ausgaben innerhalb Zweckbindungsfrist)]]&gt;0,tab_MD_1[[#This Row],[Auftragsdatum
(bei Nutzung von Rahmenverträgen:
Tag des Abrufs)]]&gt;DATE(2020,7,22)),"ja","nein")</f>
        <v>nein</v>
      </c>
      <c r="L336" s="59" t="str">
        <f>IF(AND(OR(MD_Gegenstand="Lehrerdienstgeräte mit Zubehör",MD_Gegenstand="Lehrerdienstgeräte ohne Zubehör"),OR(tab_PRUEFUNG[[#This Row],[Maßnahme berück-sichtigungs-fähig]]="ja",tab_PRUEFUNG[[#This Row],[Maßnahme berück-sichtigungs-fähig]]="teilweise")),MD_Anzahl,"")</f>
        <v/>
      </c>
      <c r="M336"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36" s="112"/>
    </row>
    <row r="337" spans="1:14" ht="45" hidden="1" customHeight="1" x14ac:dyDescent="0.25">
      <c r="A337" s="47">
        <f t="shared" si="5"/>
        <v>335</v>
      </c>
      <c r="B337" s="133"/>
      <c r="C337" s="143"/>
      <c r="D337" s="134"/>
      <c r="E337" s="120"/>
      <c r="F337" s="180"/>
      <c r="G337" s="181"/>
      <c r="H337" s="172"/>
      <c r="I337" s="173"/>
      <c r="J337" s="173"/>
      <c r="K337" s="59" t="str">
        <f>IF(AND(tab_MD_1[[#This Row],[… darunter berück-sichtigungsfähig (einschl. Miet-, 
Leasing-, Lizenz-ausgaben innerhalb Zweckbindungsfrist)]]&gt;0,tab_MD_1[[#This Row],[Auftragsdatum
(bei Nutzung von Rahmenverträgen:
Tag des Abrufs)]]&gt;DATE(2020,7,22)),"ja","nein")</f>
        <v>nein</v>
      </c>
      <c r="L337" s="59" t="str">
        <f>IF(AND(OR(MD_Gegenstand="Lehrerdienstgeräte mit Zubehör",MD_Gegenstand="Lehrerdienstgeräte ohne Zubehör"),OR(tab_PRUEFUNG[[#This Row],[Maßnahme berück-sichtigungs-fähig]]="ja",tab_PRUEFUNG[[#This Row],[Maßnahme berück-sichtigungs-fähig]]="teilweise")),MD_Anzahl,"")</f>
        <v/>
      </c>
      <c r="M337"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37" s="112"/>
    </row>
    <row r="338" spans="1:14" ht="45" hidden="1" customHeight="1" x14ac:dyDescent="0.25">
      <c r="A338" s="47">
        <f t="shared" si="5"/>
        <v>336</v>
      </c>
      <c r="B338" s="133"/>
      <c r="C338" s="143"/>
      <c r="D338" s="134"/>
      <c r="E338" s="120"/>
      <c r="F338" s="180"/>
      <c r="G338" s="181"/>
      <c r="H338" s="172"/>
      <c r="I338" s="173"/>
      <c r="J338" s="173"/>
      <c r="K338" s="59" t="str">
        <f>IF(AND(tab_MD_1[[#This Row],[… darunter berück-sichtigungsfähig (einschl. Miet-, 
Leasing-, Lizenz-ausgaben innerhalb Zweckbindungsfrist)]]&gt;0,tab_MD_1[[#This Row],[Auftragsdatum
(bei Nutzung von Rahmenverträgen:
Tag des Abrufs)]]&gt;DATE(2020,7,22)),"ja","nein")</f>
        <v>nein</v>
      </c>
      <c r="L338" s="59" t="str">
        <f>IF(AND(OR(MD_Gegenstand="Lehrerdienstgeräte mit Zubehör",MD_Gegenstand="Lehrerdienstgeräte ohne Zubehör"),OR(tab_PRUEFUNG[[#This Row],[Maßnahme berück-sichtigungs-fähig]]="ja",tab_PRUEFUNG[[#This Row],[Maßnahme berück-sichtigungs-fähig]]="teilweise")),MD_Anzahl,"")</f>
        <v/>
      </c>
      <c r="M338"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38" s="112"/>
    </row>
    <row r="339" spans="1:14" ht="45" hidden="1" customHeight="1" x14ac:dyDescent="0.25">
      <c r="A339" s="47">
        <f t="shared" si="5"/>
        <v>337</v>
      </c>
      <c r="B339" s="133"/>
      <c r="C339" s="143"/>
      <c r="D339" s="134"/>
      <c r="E339" s="120"/>
      <c r="F339" s="180"/>
      <c r="G339" s="181"/>
      <c r="H339" s="172"/>
      <c r="I339" s="173"/>
      <c r="J339" s="173"/>
      <c r="K339" s="59" t="str">
        <f>IF(AND(tab_MD_1[[#This Row],[… darunter berück-sichtigungsfähig (einschl. Miet-, 
Leasing-, Lizenz-ausgaben innerhalb Zweckbindungsfrist)]]&gt;0,tab_MD_1[[#This Row],[Auftragsdatum
(bei Nutzung von Rahmenverträgen:
Tag des Abrufs)]]&gt;DATE(2020,7,22)),"ja","nein")</f>
        <v>nein</v>
      </c>
      <c r="L339" s="59" t="str">
        <f>IF(AND(OR(MD_Gegenstand="Lehrerdienstgeräte mit Zubehör",MD_Gegenstand="Lehrerdienstgeräte ohne Zubehör"),OR(tab_PRUEFUNG[[#This Row],[Maßnahme berück-sichtigungs-fähig]]="ja",tab_PRUEFUNG[[#This Row],[Maßnahme berück-sichtigungs-fähig]]="teilweise")),MD_Anzahl,"")</f>
        <v/>
      </c>
      <c r="M339"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39" s="112"/>
    </row>
    <row r="340" spans="1:14" ht="45" hidden="1" customHeight="1" x14ac:dyDescent="0.25">
      <c r="A340" s="47">
        <f t="shared" si="5"/>
        <v>338</v>
      </c>
      <c r="B340" s="133"/>
      <c r="C340" s="143"/>
      <c r="D340" s="134"/>
      <c r="E340" s="120"/>
      <c r="F340" s="180"/>
      <c r="G340" s="181"/>
      <c r="H340" s="172"/>
      <c r="I340" s="173"/>
      <c r="J340" s="173"/>
      <c r="K340" s="59" t="str">
        <f>IF(AND(tab_MD_1[[#This Row],[… darunter berück-sichtigungsfähig (einschl. Miet-, 
Leasing-, Lizenz-ausgaben innerhalb Zweckbindungsfrist)]]&gt;0,tab_MD_1[[#This Row],[Auftragsdatum
(bei Nutzung von Rahmenverträgen:
Tag des Abrufs)]]&gt;DATE(2020,7,22)),"ja","nein")</f>
        <v>nein</v>
      </c>
      <c r="L340" s="59" t="str">
        <f>IF(AND(OR(MD_Gegenstand="Lehrerdienstgeräte mit Zubehör",MD_Gegenstand="Lehrerdienstgeräte ohne Zubehör"),OR(tab_PRUEFUNG[[#This Row],[Maßnahme berück-sichtigungs-fähig]]="ja",tab_PRUEFUNG[[#This Row],[Maßnahme berück-sichtigungs-fähig]]="teilweise")),MD_Anzahl,"")</f>
        <v/>
      </c>
      <c r="M340"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40" s="112"/>
    </row>
    <row r="341" spans="1:14" ht="45" hidden="1" customHeight="1" x14ac:dyDescent="0.25">
      <c r="A341" s="47">
        <f t="shared" si="5"/>
        <v>339</v>
      </c>
      <c r="B341" s="133"/>
      <c r="C341" s="143"/>
      <c r="D341" s="134"/>
      <c r="E341" s="120"/>
      <c r="F341" s="180"/>
      <c r="G341" s="181"/>
      <c r="H341" s="172"/>
      <c r="I341" s="173"/>
      <c r="J341" s="173"/>
      <c r="K341" s="59" t="str">
        <f>IF(AND(tab_MD_1[[#This Row],[… darunter berück-sichtigungsfähig (einschl. Miet-, 
Leasing-, Lizenz-ausgaben innerhalb Zweckbindungsfrist)]]&gt;0,tab_MD_1[[#This Row],[Auftragsdatum
(bei Nutzung von Rahmenverträgen:
Tag des Abrufs)]]&gt;DATE(2020,7,22)),"ja","nein")</f>
        <v>nein</v>
      </c>
      <c r="L341" s="59" t="str">
        <f>IF(AND(OR(MD_Gegenstand="Lehrerdienstgeräte mit Zubehör",MD_Gegenstand="Lehrerdienstgeräte ohne Zubehör"),OR(tab_PRUEFUNG[[#This Row],[Maßnahme berück-sichtigungs-fähig]]="ja",tab_PRUEFUNG[[#This Row],[Maßnahme berück-sichtigungs-fähig]]="teilweise")),MD_Anzahl,"")</f>
        <v/>
      </c>
      <c r="M341"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41" s="112"/>
    </row>
    <row r="342" spans="1:14" ht="45" hidden="1" customHeight="1" x14ac:dyDescent="0.25">
      <c r="A342" s="47">
        <f t="shared" si="5"/>
        <v>340</v>
      </c>
      <c r="B342" s="133"/>
      <c r="C342" s="143"/>
      <c r="D342" s="134"/>
      <c r="E342" s="120"/>
      <c r="F342" s="180"/>
      <c r="G342" s="181"/>
      <c r="H342" s="172"/>
      <c r="I342" s="173"/>
      <c r="J342" s="173"/>
      <c r="K342" s="59" t="str">
        <f>IF(AND(tab_MD_1[[#This Row],[… darunter berück-sichtigungsfähig (einschl. Miet-, 
Leasing-, Lizenz-ausgaben innerhalb Zweckbindungsfrist)]]&gt;0,tab_MD_1[[#This Row],[Auftragsdatum
(bei Nutzung von Rahmenverträgen:
Tag des Abrufs)]]&gt;DATE(2020,7,22)),"ja","nein")</f>
        <v>nein</v>
      </c>
      <c r="L342" s="59" t="str">
        <f>IF(AND(OR(MD_Gegenstand="Lehrerdienstgeräte mit Zubehör",MD_Gegenstand="Lehrerdienstgeräte ohne Zubehör"),OR(tab_PRUEFUNG[[#This Row],[Maßnahme berück-sichtigungs-fähig]]="ja",tab_PRUEFUNG[[#This Row],[Maßnahme berück-sichtigungs-fähig]]="teilweise")),MD_Anzahl,"")</f>
        <v/>
      </c>
      <c r="M342"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42" s="112"/>
    </row>
    <row r="343" spans="1:14" ht="45" hidden="1" customHeight="1" x14ac:dyDescent="0.25">
      <c r="A343" s="47">
        <f t="shared" ref="A343:A406" si="6">ROW()-2</f>
        <v>341</v>
      </c>
      <c r="B343" s="133"/>
      <c r="C343" s="143"/>
      <c r="D343" s="134"/>
      <c r="E343" s="120"/>
      <c r="F343" s="180"/>
      <c r="G343" s="181"/>
      <c r="H343" s="172"/>
      <c r="I343" s="173"/>
      <c r="J343" s="173"/>
      <c r="K343" s="59" t="str">
        <f>IF(AND(tab_MD_1[[#This Row],[… darunter berück-sichtigungsfähig (einschl. Miet-, 
Leasing-, Lizenz-ausgaben innerhalb Zweckbindungsfrist)]]&gt;0,tab_MD_1[[#This Row],[Auftragsdatum
(bei Nutzung von Rahmenverträgen:
Tag des Abrufs)]]&gt;DATE(2020,7,22)),"ja","nein")</f>
        <v>nein</v>
      </c>
      <c r="L343" s="59" t="str">
        <f>IF(AND(OR(MD_Gegenstand="Lehrerdienstgeräte mit Zubehör",MD_Gegenstand="Lehrerdienstgeräte ohne Zubehör"),OR(tab_PRUEFUNG[[#This Row],[Maßnahme berück-sichtigungs-fähig]]="ja",tab_PRUEFUNG[[#This Row],[Maßnahme berück-sichtigungs-fähig]]="teilweise")),MD_Anzahl,"")</f>
        <v/>
      </c>
      <c r="M343"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43" s="112"/>
    </row>
    <row r="344" spans="1:14" ht="45" hidden="1" customHeight="1" x14ac:dyDescent="0.25">
      <c r="A344" s="47">
        <f t="shared" si="6"/>
        <v>342</v>
      </c>
      <c r="B344" s="133"/>
      <c r="C344" s="143"/>
      <c r="D344" s="134"/>
      <c r="E344" s="120"/>
      <c r="F344" s="180"/>
      <c r="G344" s="181"/>
      <c r="H344" s="172"/>
      <c r="I344" s="173"/>
      <c r="J344" s="173"/>
      <c r="K344" s="59" t="str">
        <f>IF(AND(tab_MD_1[[#This Row],[… darunter berück-sichtigungsfähig (einschl. Miet-, 
Leasing-, Lizenz-ausgaben innerhalb Zweckbindungsfrist)]]&gt;0,tab_MD_1[[#This Row],[Auftragsdatum
(bei Nutzung von Rahmenverträgen:
Tag des Abrufs)]]&gt;DATE(2020,7,22)),"ja","nein")</f>
        <v>nein</v>
      </c>
      <c r="L344" s="59" t="str">
        <f>IF(AND(OR(MD_Gegenstand="Lehrerdienstgeräte mit Zubehör",MD_Gegenstand="Lehrerdienstgeräte ohne Zubehör"),OR(tab_PRUEFUNG[[#This Row],[Maßnahme berück-sichtigungs-fähig]]="ja",tab_PRUEFUNG[[#This Row],[Maßnahme berück-sichtigungs-fähig]]="teilweise")),MD_Anzahl,"")</f>
        <v/>
      </c>
      <c r="M344"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44" s="112"/>
    </row>
    <row r="345" spans="1:14" ht="45" hidden="1" customHeight="1" x14ac:dyDescent="0.25">
      <c r="A345" s="47">
        <f t="shared" si="6"/>
        <v>343</v>
      </c>
      <c r="B345" s="133"/>
      <c r="C345" s="143"/>
      <c r="D345" s="134"/>
      <c r="E345" s="120"/>
      <c r="F345" s="180"/>
      <c r="G345" s="181"/>
      <c r="H345" s="172"/>
      <c r="I345" s="173"/>
      <c r="J345" s="173"/>
      <c r="K345" s="59" t="str">
        <f>IF(AND(tab_MD_1[[#This Row],[… darunter berück-sichtigungsfähig (einschl. Miet-, 
Leasing-, Lizenz-ausgaben innerhalb Zweckbindungsfrist)]]&gt;0,tab_MD_1[[#This Row],[Auftragsdatum
(bei Nutzung von Rahmenverträgen:
Tag des Abrufs)]]&gt;DATE(2020,7,22)),"ja","nein")</f>
        <v>nein</v>
      </c>
      <c r="L345" s="59" t="str">
        <f>IF(AND(OR(MD_Gegenstand="Lehrerdienstgeräte mit Zubehör",MD_Gegenstand="Lehrerdienstgeräte ohne Zubehör"),OR(tab_PRUEFUNG[[#This Row],[Maßnahme berück-sichtigungs-fähig]]="ja",tab_PRUEFUNG[[#This Row],[Maßnahme berück-sichtigungs-fähig]]="teilweise")),MD_Anzahl,"")</f>
        <v/>
      </c>
      <c r="M345"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45" s="112"/>
    </row>
    <row r="346" spans="1:14" ht="45" hidden="1" customHeight="1" x14ac:dyDescent="0.25">
      <c r="A346" s="47">
        <f t="shared" si="6"/>
        <v>344</v>
      </c>
      <c r="B346" s="133"/>
      <c r="C346" s="143"/>
      <c r="D346" s="134"/>
      <c r="E346" s="120"/>
      <c r="F346" s="180"/>
      <c r="G346" s="181"/>
      <c r="H346" s="172"/>
      <c r="I346" s="173"/>
      <c r="J346" s="173"/>
      <c r="K346" s="59" t="str">
        <f>IF(AND(tab_MD_1[[#This Row],[… darunter berück-sichtigungsfähig (einschl. Miet-, 
Leasing-, Lizenz-ausgaben innerhalb Zweckbindungsfrist)]]&gt;0,tab_MD_1[[#This Row],[Auftragsdatum
(bei Nutzung von Rahmenverträgen:
Tag des Abrufs)]]&gt;DATE(2020,7,22)),"ja","nein")</f>
        <v>nein</v>
      </c>
      <c r="L346" s="59" t="str">
        <f>IF(AND(OR(MD_Gegenstand="Lehrerdienstgeräte mit Zubehör",MD_Gegenstand="Lehrerdienstgeräte ohne Zubehör"),OR(tab_PRUEFUNG[[#This Row],[Maßnahme berück-sichtigungs-fähig]]="ja",tab_PRUEFUNG[[#This Row],[Maßnahme berück-sichtigungs-fähig]]="teilweise")),MD_Anzahl,"")</f>
        <v/>
      </c>
      <c r="M346"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46" s="112"/>
    </row>
    <row r="347" spans="1:14" ht="45" hidden="1" customHeight="1" x14ac:dyDescent="0.25">
      <c r="A347" s="47">
        <f t="shared" si="6"/>
        <v>345</v>
      </c>
      <c r="B347" s="133"/>
      <c r="C347" s="143"/>
      <c r="D347" s="134"/>
      <c r="E347" s="120"/>
      <c r="F347" s="180"/>
      <c r="G347" s="181"/>
      <c r="H347" s="172"/>
      <c r="I347" s="173"/>
      <c r="J347" s="173"/>
      <c r="K347" s="59" t="str">
        <f>IF(AND(tab_MD_1[[#This Row],[… darunter berück-sichtigungsfähig (einschl. Miet-, 
Leasing-, Lizenz-ausgaben innerhalb Zweckbindungsfrist)]]&gt;0,tab_MD_1[[#This Row],[Auftragsdatum
(bei Nutzung von Rahmenverträgen:
Tag des Abrufs)]]&gt;DATE(2020,7,22)),"ja","nein")</f>
        <v>nein</v>
      </c>
      <c r="L347" s="59" t="str">
        <f>IF(AND(OR(MD_Gegenstand="Lehrerdienstgeräte mit Zubehör",MD_Gegenstand="Lehrerdienstgeräte ohne Zubehör"),OR(tab_PRUEFUNG[[#This Row],[Maßnahme berück-sichtigungs-fähig]]="ja",tab_PRUEFUNG[[#This Row],[Maßnahme berück-sichtigungs-fähig]]="teilweise")),MD_Anzahl,"")</f>
        <v/>
      </c>
      <c r="M347"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47" s="112"/>
    </row>
    <row r="348" spans="1:14" ht="45" hidden="1" customHeight="1" x14ac:dyDescent="0.25">
      <c r="A348" s="47">
        <f t="shared" si="6"/>
        <v>346</v>
      </c>
      <c r="B348" s="133"/>
      <c r="C348" s="143"/>
      <c r="D348" s="134"/>
      <c r="E348" s="120"/>
      <c r="F348" s="180"/>
      <c r="G348" s="181"/>
      <c r="H348" s="172"/>
      <c r="I348" s="173"/>
      <c r="J348" s="173"/>
      <c r="K348" s="59" t="str">
        <f>IF(AND(tab_MD_1[[#This Row],[… darunter berück-sichtigungsfähig (einschl. Miet-, 
Leasing-, Lizenz-ausgaben innerhalb Zweckbindungsfrist)]]&gt;0,tab_MD_1[[#This Row],[Auftragsdatum
(bei Nutzung von Rahmenverträgen:
Tag des Abrufs)]]&gt;DATE(2020,7,22)),"ja","nein")</f>
        <v>nein</v>
      </c>
      <c r="L348" s="59" t="str">
        <f>IF(AND(OR(MD_Gegenstand="Lehrerdienstgeräte mit Zubehör",MD_Gegenstand="Lehrerdienstgeräte ohne Zubehör"),OR(tab_PRUEFUNG[[#This Row],[Maßnahme berück-sichtigungs-fähig]]="ja",tab_PRUEFUNG[[#This Row],[Maßnahme berück-sichtigungs-fähig]]="teilweise")),MD_Anzahl,"")</f>
        <v/>
      </c>
      <c r="M348"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48" s="112"/>
    </row>
    <row r="349" spans="1:14" ht="45" hidden="1" customHeight="1" x14ac:dyDescent="0.25">
      <c r="A349" s="47">
        <f t="shared" si="6"/>
        <v>347</v>
      </c>
      <c r="B349" s="133"/>
      <c r="C349" s="143"/>
      <c r="D349" s="134"/>
      <c r="E349" s="120"/>
      <c r="F349" s="180"/>
      <c r="G349" s="181"/>
      <c r="H349" s="172"/>
      <c r="I349" s="173"/>
      <c r="J349" s="173"/>
      <c r="K349" s="59" t="str">
        <f>IF(AND(tab_MD_1[[#This Row],[… darunter berück-sichtigungsfähig (einschl. Miet-, 
Leasing-, Lizenz-ausgaben innerhalb Zweckbindungsfrist)]]&gt;0,tab_MD_1[[#This Row],[Auftragsdatum
(bei Nutzung von Rahmenverträgen:
Tag des Abrufs)]]&gt;DATE(2020,7,22)),"ja","nein")</f>
        <v>nein</v>
      </c>
      <c r="L349" s="59" t="str">
        <f>IF(AND(OR(MD_Gegenstand="Lehrerdienstgeräte mit Zubehör",MD_Gegenstand="Lehrerdienstgeräte ohne Zubehör"),OR(tab_PRUEFUNG[[#This Row],[Maßnahme berück-sichtigungs-fähig]]="ja",tab_PRUEFUNG[[#This Row],[Maßnahme berück-sichtigungs-fähig]]="teilweise")),MD_Anzahl,"")</f>
        <v/>
      </c>
      <c r="M349"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49" s="112"/>
    </row>
    <row r="350" spans="1:14" ht="45" hidden="1" customHeight="1" x14ac:dyDescent="0.25">
      <c r="A350" s="47">
        <f t="shared" si="6"/>
        <v>348</v>
      </c>
      <c r="B350" s="133"/>
      <c r="C350" s="143"/>
      <c r="D350" s="134"/>
      <c r="E350" s="120"/>
      <c r="F350" s="180"/>
      <c r="G350" s="181"/>
      <c r="H350" s="172"/>
      <c r="I350" s="173"/>
      <c r="J350" s="173"/>
      <c r="K350" s="59" t="str">
        <f>IF(AND(tab_MD_1[[#This Row],[… darunter berück-sichtigungsfähig (einschl. Miet-, 
Leasing-, Lizenz-ausgaben innerhalb Zweckbindungsfrist)]]&gt;0,tab_MD_1[[#This Row],[Auftragsdatum
(bei Nutzung von Rahmenverträgen:
Tag des Abrufs)]]&gt;DATE(2020,7,22)),"ja","nein")</f>
        <v>nein</v>
      </c>
      <c r="L350" s="59" t="str">
        <f>IF(AND(OR(MD_Gegenstand="Lehrerdienstgeräte mit Zubehör",MD_Gegenstand="Lehrerdienstgeräte ohne Zubehör"),OR(tab_PRUEFUNG[[#This Row],[Maßnahme berück-sichtigungs-fähig]]="ja",tab_PRUEFUNG[[#This Row],[Maßnahme berück-sichtigungs-fähig]]="teilweise")),MD_Anzahl,"")</f>
        <v/>
      </c>
      <c r="M350"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50" s="112"/>
    </row>
    <row r="351" spans="1:14" ht="45" hidden="1" customHeight="1" x14ac:dyDescent="0.25">
      <c r="A351" s="47">
        <f t="shared" si="6"/>
        <v>349</v>
      </c>
      <c r="B351" s="133"/>
      <c r="C351" s="143"/>
      <c r="D351" s="134"/>
      <c r="E351" s="120"/>
      <c r="F351" s="180"/>
      <c r="G351" s="181"/>
      <c r="H351" s="172"/>
      <c r="I351" s="173"/>
      <c r="J351" s="173"/>
      <c r="K351" s="59" t="str">
        <f>IF(AND(tab_MD_1[[#This Row],[… darunter berück-sichtigungsfähig (einschl. Miet-, 
Leasing-, Lizenz-ausgaben innerhalb Zweckbindungsfrist)]]&gt;0,tab_MD_1[[#This Row],[Auftragsdatum
(bei Nutzung von Rahmenverträgen:
Tag des Abrufs)]]&gt;DATE(2020,7,22)),"ja","nein")</f>
        <v>nein</v>
      </c>
      <c r="L351" s="59" t="str">
        <f>IF(AND(OR(MD_Gegenstand="Lehrerdienstgeräte mit Zubehör",MD_Gegenstand="Lehrerdienstgeräte ohne Zubehör"),OR(tab_PRUEFUNG[[#This Row],[Maßnahme berück-sichtigungs-fähig]]="ja",tab_PRUEFUNG[[#This Row],[Maßnahme berück-sichtigungs-fähig]]="teilweise")),MD_Anzahl,"")</f>
        <v/>
      </c>
      <c r="M351"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51" s="112"/>
    </row>
    <row r="352" spans="1:14" ht="45" hidden="1" customHeight="1" x14ac:dyDescent="0.25">
      <c r="A352" s="47">
        <f t="shared" si="6"/>
        <v>350</v>
      </c>
      <c r="B352" s="133"/>
      <c r="C352" s="143"/>
      <c r="D352" s="134"/>
      <c r="E352" s="120"/>
      <c r="F352" s="180"/>
      <c r="G352" s="181"/>
      <c r="H352" s="172"/>
      <c r="I352" s="173"/>
      <c r="J352" s="173"/>
      <c r="K352" s="59" t="str">
        <f>IF(AND(tab_MD_1[[#This Row],[… darunter berück-sichtigungsfähig (einschl. Miet-, 
Leasing-, Lizenz-ausgaben innerhalb Zweckbindungsfrist)]]&gt;0,tab_MD_1[[#This Row],[Auftragsdatum
(bei Nutzung von Rahmenverträgen:
Tag des Abrufs)]]&gt;DATE(2020,7,22)),"ja","nein")</f>
        <v>nein</v>
      </c>
      <c r="L352" s="59" t="str">
        <f>IF(AND(OR(MD_Gegenstand="Lehrerdienstgeräte mit Zubehör",MD_Gegenstand="Lehrerdienstgeräte ohne Zubehör"),OR(tab_PRUEFUNG[[#This Row],[Maßnahme berück-sichtigungs-fähig]]="ja",tab_PRUEFUNG[[#This Row],[Maßnahme berück-sichtigungs-fähig]]="teilweise")),MD_Anzahl,"")</f>
        <v/>
      </c>
      <c r="M352"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52" s="112"/>
    </row>
    <row r="353" spans="1:14" ht="45" hidden="1" customHeight="1" x14ac:dyDescent="0.25">
      <c r="A353" s="47">
        <f t="shared" si="6"/>
        <v>351</v>
      </c>
      <c r="B353" s="133"/>
      <c r="C353" s="143"/>
      <c r="D353" s="134"/>
      <c r="E353" s="120"/>
      <c r="F353" s="180"/>
      <c r="G353" s="181"/>
      <c r="H353" s="172"/>
      <c r="I353" s="173"/>
      <c r="J353" s="173"/>
      <c r="K353" s="59" t="str">
        <f>IF(AND(tab_MD_1[[#This Row],[… darunter berück-sichtigungsfähig (einschl. Miet-, 
Leasing-, Lizenz-ausgaben innerhalb Zweckbindungsfrist)]]&gt;0,tab_MD_1[[#This Row],[Auftragsdatum
(bei Nutzung von Rahmenverträgen:
Tag des Abrufs)]]&gt;DATE(2020,7,22)),"ja","nein")</f>
        <v>nein</v>
      </c>
      <c r="L353" s="59" t="str">
        <f>IF(AND(OR(MD_Gegenstand="Lehrerdienstgeräte mit Zubehör",MD_Gegenstand="Lehrerdienstgeräte ohne Zubehör"),OR(tab_PRUEFUNG[[#This Row],[Maßnahme berück-sichtigungs-fähig]]="ja",tab_PRUEFUNG[[#This Row],[Maßnahme berück-sichtigungs-fähig]]="teilweise")),MD_Anzahl,"")</f>
        <v/>
      </c>
      <c r="M353"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53" s="112"/>
    </row>
    <row r="354" spans="1:14" ht="45" hidden="1" customHeight="1" x14ac:dyDescent="0.25">
      <c r="A354" s="47">
        <f t="shared" si="6"/>
        <v>352</v>
      </c>
      <c r="B354" s="133"/>
      <c r="C354" s="143"/>
      <c r="D354" s="134"/>
      <c r="E354" s="120"/>
      <c r="F354" s="180"/>
      <c r="G354" s="181"/>
      <c r="H354" s="172"/>
      <c r="I354" s="173"/>
      <c r="J354" s="173"/>
      <c r="K354" s="59" t="str">
        <f>IF(AND(tab_MD_1[[#This Row],[… darunter berück-sichtigungsfähig (einschl. Miet-, 
Leasing-, Lizenz-ausgaben innerhalb Zweckbindungsfrist)]]&gt;0,tab_MD_1[[#This Row],[Auftragsdatum
(bei Nutzung von Rahmenverträgen:
Tag des Abrufs)]]&gt;DATE(2020,7,22)),"ja","nein")</f>
        <v>nein</v>
      </c>
      <c r="L354" s="59" t="str">
        <f>IF(AND(OR(MD_Gegenstand="Lehrerdienstgeräte mit Zubehör",MD_Gegenstand="Lehrerdienstgeräte ohne Zubehör"),OR(tab_PRUEFUNG[[#This Row],[Maßnahme berück-sichtigungs-fähig]]="ja",tab_PRUEFUNG[[#This Row],[Maßnahme berück-sichtigungs-fähig]]="teilweise")),MD_Anzahl,"")</f>
        <v/>
      </c>
      <c r="M354"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54" s="112"/>
    </row>
    <row r="355" spans="1:14" ht="45" hidden="1" customHeight="1" x14ac:dyDescent="0.25">
      <c r="A355" s="47">
        <f t="shared" si="6"/>
        <v>353</v>
      </c>
      <c r="B355" s="133"/>
      <c r="C355" s="143"/>
      <c r="D355" s="134"/>
      <c r="E355" s="120"/>
      <c r="F355" s="180"/>
      <c r="G355" s="181"/>
      <c r="H355" s="172"/>
      <c r="I355" s="173"/>
      <c r="J355" s="173"/>
      <c r="K355" s="59" t="str">
        <f>IF(AND(tab_MD_1[[#This Row],[… darunter berück-sichtigungsfähig (einschl. Miet-, 
Leasing-, Lizenz-ausgaben innerhalb Zweckbindungsfrist)]]&gt;0,tab_MD_1[[#This Row],[Auftragsdatum
(bei Nutzung von Rahmenverträgen:
Tag des Abrufs)]]&gt;DATE(2020,7,22)),"ja","nein")</f>
        <v>nein</v>
      </c>
      <c r="L355" s="59" t="str">
        <f>IF(AND(OR(MD_Gegenstand="Lehrerdienstgeräte mit Zubehör",MD_Gegenstand="Lehrerdienstgeräte ohne Zubehör"),OR(tab_PRUEFUNG[[#This Row],[Maßnahme berück-sichtigungs-fähig]]="ja",tab_PRUEFUNG[[#This Row],[Maßnahme berück-sichtigungs-fähig]]="teilweise")),MD_Anzahl,"")</f>
        <v/>
      </c>
      <c r="M355"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55" s="112"/>
    </row>
    <row r="356" spans="1:14" ht="45" hidden="1" customHeight="1" x14ac:dyDescent="0.25">
      <c r="A356" s="47">
        <f t="shared" si="6"/>
        <v>354</v>
      </c>
      <c r="B356" s="133"/>
      <c r="C356" s="143"/>
      <c r="D356" s="134"/>
      <c r="E356" s="120"/>
      <c r="F356" s="180"/>
      <c r="G356" s="181"/>
      <c r="H356" s="172"/>
      <c r="I356" s="173"/>
      <c r="J356" s="173"/>
      <c r="K356" s="59" t="str">
        <f>IF(AND(tab_MD_1[[#This Row],[… darunter berück-sichtigungsfähig (einschl. Miet-, 
Leasing-, Lizenz-ausgaben innerhalb Zweckbindungsfrist)]]&gt;0,tab_MD_1[[#This Row],[Auftragsdatum
(bei Nutzung von Rahmenverträgen:
Tag des Abrufs)]]&gt;DATE(2020,7,22)),"ja","nein")</f>
        <v>nein</v>
      </c>
      <c r="L356" s="59" t="str">
        <f>IF(AND(OR(MD_Gegenstand="Lehrerdienstgeräte mit Zubehör",MD_Gegenstand="Lehrerdienstgeräte ohne Zubehör"),OR(tab_PRUEFUNG[[#This Row],[Maßnahme berück-sichtigungs-fähig]]="ja",tab_PRUEFUNG[[#This Row],[Maßnahme berück-sichtigungs-fähig]]="teilweise")),MD_Anzahl,"")</f>
        <v/>
      </c>
      <c r="M356"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56" s="112"/>
    </row>
    <row r="357" spans="1:14" ht="45" hidden="1" customHeight="1" x14ac:dyDescent="0.25">
      <c r="A357" s="47">
        <f t="shared" si="6"/>
        <v>355</v>
      </c>
      <c r="B357" s="133"/>
      <c r="C357" s="143"/>
      <c r="D357" s="134"/>
      <c r="E357" s="120"/>
      <c r="F357" s="180"/>
      <c r="G357" s="181"/>
      <c r="H357" s="172"/>
      <c r="I357" s="173"/>
      <c r="J357" s="173"/>
      <c r="K357" s="59" t="str">
        <f>IF(AND(tab_MD_1[[#This Row],[… darunter berück-sichtigungsfähig (einschl. Miet-, 
Leasing-, Lizenz-ausgaben innerhalb Zweckbindungsfrist)]]&gt;0,tab_MD_1[[#This Row],[Auftragsdatum
(bei Nutzung von Rahmenverträgen:
Tag des Abrufs)]]&gt;DATE(2020,7,22)),"ja","nein")</f>
        <v>nein</v>
      </c>
      <c r="L357" s="59" t="str">
        <f>IF(AND(OR(MD_Gegenstand="Lehrerdienstgeräte mit Zubehör",MD_Gegenstand="Lehrerdienstgeräte ohne Zubehör"),OR(tab_PRUEFUNG[[#This Row],[Maßnahme berück-sichtigungs-fähig]]="ja",tab_PRUEFUNG[[#This Row],[Maßnahme berück-sichtigungs-fähig]]="teilweise")),MD_Anzahl,"")</f>
        <v/>
      </c>
      <c r="M357"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57" s="112"/>
    </row>
    <row r="358" spans="1:14" ht="45" hidden="1" customHeight="1" x14ac:dyDescent="0.25">
      <c r="A358" s="47">
        <f t="shared" si="6"/>
        <v>356</v>
      </c>
      <c r="B358" s="133"/>
      <c r="C358" s="143"/>
      <c r="D358" s="134"/>
      <c r="E358" s="120"/>
      <c r="F358" s="180"/>
      <c r="G358" s="181"/>
      <c r="H358" s="172"/>
      <c r="I358" s="173"/>
      <c r="J358" s="173"/>
      <c r="K358" s="59" t="str">
        <f>IF(AND(tab_MD_1[[#This Row],[… darunter berück-sichtigungsfähig (einschl. Miet-, 
Leasing-, Lizenz-ausgaben innerhalb Zweckbindungsfrist)]]&gt;0,tab_MD_1[[#This Row],[Auftragsdatum
(bei Nutzung von Rahmenverträgen:
Tag des Abrufs)]]&gt;DATE(2020,7,22)),"ja","nein")</f>
        <v>nein</v>
      </c>
      <c r="L358" s="59" t="str">
        <f>IF(AND(OR(MD_Gegenstand="Lehrerdienstgeräte mit Zubehör",MD_Gegenstand="Lehrerdienstgeräte ohne Zubehör"),OR(tab_PRUEFUNG[[#This Row],[Maßnahme berück-sichtigungs-fähig]]="ja",tab_PRUEFUNG[[#This Row],[Maßnahme berück-sichtigungs-fähig]]="teilweise")),MD_Anzahl,"")</f>
        <v/>
      </c>
      <c r="M358"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58" s="112"/>
    </row>
    <row r="359" spans="1:14" ht="45" hidden="1" customHeight="1" x14ac:dyDescent="0.25">
      <c r="A359" s="47">
        <f t="shared" si="6"/>
        <v>357</v>
      </c>
      <c r="B359" s="133"/>
      <c r="C359" s="143"/>
      <c r="D359" s="134"/>
      <c r="E359" s="120"/>
      <c r="F359" s="180"/>
      <c r="G359" s="181"/>
      <c r="H359" s="172"/>
      <c r="I359" s="173"/>
      <c r="J359" s="173"/>
      <c r="K359" s="59" t="str">
        <f>IF(AND(tab_MD_1[[#This Row],[… darunter berück-sichtigungsfähig (einschl. Miet-, 
Leasing-, Lizenz-ausgaben innerhalb Zweckbindungsfrist)]]&gt;0,tab_MD_1[[#This Row],[Auftragsdatum
(bei Nutzung von Rahmenverträgen:
Tag des Abrufs)]]&gt;DATE(2020,7,22)),"ja","nein")</f>
        <v>nein</v>
      </c>
      <c r="L359" s="59" t="str">
        <f>IF(AND(OR(MD_Gegenstand="Lehrerdienstgeräte mit Zubehör",MD_Gegenstand="Lehrerdienstgeräte ohne Zubehör"),OR(tab_PRUEFUNG[[#This Row],[Maßnahme berück-sichtigungs-fähig]]="ja",tab_PRUEFUNG[[#This Row],[Maßnahme berück-sichtigungs-fähig]]="teilweise")),MD_Anzahl,"")</f>
        <v/>
      </c>
      <c r="M359"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59" s="112"/>
    </row>
    <row r="360" spans="1:14" ht="45" hidden="1" customHeight="1" x14ac:dyDescent="0.25">
      <c r="A360" s="47">
        <f t="shared" si="6"/>
        <v>358</v>
      </c>
      <c r="B360" s="133"/>
      <c r="C360" s="143"/>
      <c r="D360" s="134"/>
      <c r="E360" s="120"/>
      <c r="F360" s="180"/>
      <c r="G360" s="181"/>
      <c r="H360" s="172"/>
      <c r="I360" s="173"/>
      <c r="J360" s="173"/>
      <c r="K360" s="59" t="str">
        <f>IF(AND(tab_MD_1[[#This Row],[… darunter berück-sichtigungsfähig (einschl. Miet-, 
Leasing-, Lizenz-ausgaben innerhalb Zweckbindungsfrist)]]&gt;0,tab_MD_1[[#This Row],[Auftragsdatum
(bei Nutzung von Rahmenverträgen:
Tag des Abrufs)]]&gt;DATE(2020,7,22)),"ja","nein")</f>
        <v>nein</v>
      </c>
      <c r="L360" s="59" t="str">
        <f>IF(AND(OR(MD_Gegenstand="Lehrerdienstgeräte mit Zubehör",MD_Gegenstand="Lehrerdienstgeräte ohne Zubehör"),OR(tab_PRUEFUNG[[#This Row],[Maßnahme berück-sichtigungs-fähig]]="ja",tab_PRUEFUNG[[#This Row],[Maßnahme berück-sichtigungs-fähig]]="teilweise")),MD_Anzahl,"")</f>
        <v/>
      </c>
      <c r="M360"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60" s="112"/>
    </row>
    <row r="361" spans="1:14" ht="45" hidden="1" customHeight="1" x14ac:dyDescent="0.25">
      <c r="A361" s="47">
        <f t="shared" si="6"/>
        <v>359</v>
      </c>
      <c r="B361" s="133"/>
      <c r="C361" s="143"/>
      <c r="D361" s="134"/>
      <c r="E361" s="120"/>
      <c r="F361" s="180"/>
      <c r="G361" s="181"/>
      <c r="H361" s="172"/>
      <c r="I361" s="173"/>
      <c r="J361" s="173"/>
      <c r="K361" s="59" t="str">
        <f>IF(AND(tab_MD_1[[#This Row],[… darunter berück-sichtigungsfähig (einschl. Miet-, 
Leasing-, Lizenz-ausgaben innerhalb Zweckbindungsfrist)]]&gt;0,tab_MD_1[[#This Row],[Auftragsdatum
(bei Nutzung von Rahmenverträgen:
Tag des Abrufs)]]&gt;DATE(2020,7,22)),"ja","nein")</f>
        <v>nein</v>
      </c>
      <c r="L361" s="59" t="str">
        <f>IF(AND(OR(MD_Gegenstand="Lehrerdienstgeräte mit Zubehör",MD_Gegenstand="Lehrerdienstgeräte ohne Zubehör"),OR(tab_PRUEFUNG[[#This Row],[Maßnahme berück-sichtigungs-fähig]]="ja",tab_PRUEFUNG[[#This Row],[Maßnahme berück-sichtigungs-fähig]]="teilweise")),MD_Anzahl,"")</f>
        <v/>
      </c>
      <c r="M361"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61" s="112"/>
    </row>
    <row r="362" spans="1:14" ht="45" hidden="1" customHeight="1" x14ac:dyDescent="0.25">
      <c r="A362" s="47">
        <f t="shared" si="6"/>
        <v>360</v>
      </c>
      <c r="B362" s="133"/>
      <c r="C362" s="143"/>
      <c r="D362" s="134"/>
      <c r="E362" s="120"/>
      <c r="F362" s="180"/>
      <c r="G362" s="181"/>
      <c r="H362" s="172"/>
      <c r="I362" s="173"/>
      <c r="J362" s="173"/>
      <c r="K362" s="59" t="str">
        <f>IF(AND(tab_MD_1[[#This Row],[… darunter berück-sichtigungsfähig (einschl. Miet-, 
Leasing-, Lizenz-ausgaben innerhalb Zweckbindungsfrist)]]&gt;0,tab_MD_1[[#This Row],[Auftragsdatum
(bei Nutzung von Rahmenverträgen:
Tag des Abrufs)]]&gt;DATE(2020,7,22)),"ja","nein")</f>
        <v>nein</v>
      </c>
      <c r="L362" s="59" t="str">
        <f>IF(AND(OR(MD_Gegenstand="Lehrerdienstgeräte mit Zubehör",MD_Gegenstand="Lehrerdienstgeräte ohne Zubehör"),OR(tab_PRUEFUNG[[#This Row],[Maßnahme berück-sichtigungs-fähig]]="ja",tab_PRUEFUNG[[#This Row],[Maßnahme berück-sichtigungs-fähig]]="teilweise")),MD_Anzahl,"")</f>
        <v/>
      </c>
      <c r="M362"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62" s="112"/>
    </row>
    <row r="363" spans="1:14" ht="45" hidden="1" customHeight="1" x14ac:dyDescent="0.25">
      <c r="A363" s="47">
        <f t="shared" si="6"/>
        <v>361</v>
      </c>
      <c r="B363" s="133"/>
      <c r="C363" s="143"/>
      <c r="D363" s="134"/>
      <c r="E363" s="120"/>
      <c r="F363" s="180"/>
      <c r="G363" s="181"/>
      <c r="H363" s="172"/>
      <c r="I363" s="173"/>
      <c r="J363" s="173"/>
      <c r="K363" s="59" t="str">
        <f>IF(AND(tab_MD_1[[#This Row],[… darunter berück-sichtigungsfähig (einschl. Miet-, 
Leasing-, Lizenz-ausgaben innerhalb Zweckbindungsfrist)]]&gt;0,tab_MD_1[[#This Row],[Auftragsdatum
(bei Nutzung von Rahmenverträgen:
Tag des Abrufs)]]&gt;DATE(2020,7,22)),"ja","nein")</f>
        <v>nein</v>
      </c>
      <c r="L363" s="59" t="str">
        <f>IF(AND(OR(MD_Gegenstand="Lehrerdienstgeräte mit Zubehör",MD_Gegenstand="Lehrerdienstgeräte ohne Zubehör"),OR(tab_PRUEFUNG[[#This Row],[Maßnahme berück-sichtigungs-fähig]]="ja",tab_PRUEFUNG[[#This Row],[Maßnahme berück-sichtigungs-fähig]]="teilweise")),MD_Anzahl,"")</f>
        <v/>
      </c>
      <c r="M363"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63" s="112"/>
    </row>
    <row r="364" spans="1:14" ht="45" hidden="1" customHeight="1" x14ac:dyDescent="0.25">
      <c r="A364" s="47">
        <f t="shared" si="6"/>
        <v>362</v>
      </c>
      <c r="B364" s="133"/>
      <c r="C364" s="143"/>
      <c r="D364" s="134"/>
      <c r="E364" s="120"/>
      <c r="F364" s="180"/>
      <c r="G364" s="181"/>
      <c r="H364" s="172"/>
      <c r="I364" s="173"/>
      <c r="J364" s="173"/>
      <c r="K364" s="59" t="str">
        <f>IF(AND(tab_MD_1[[#This Row],[… darunter berück-sichtigungsfähig (einschl. Miet-, 
Leasing-, Lizenz-ausgaben innerhalb Zweckbindungsfrist)]]&gt;0,tab_MD_1[[#This Row],[Auftragsdatum
(bei Nutzung von Rahmenverträgen:
Tag des Abrufs)]]&gt;DATE(2020,7,22)),"ja","nein")</f>
        <v>nein</v>
      </c>
      <c r="L364" s="59" t="str">
        <f>IF(AND(OR(MD_Gegenstand="Lehrerdienstgeräte mit Zubehör",MD_Gegenstand="Lehrerdienstgeräte ohne Zubehör"),OR(tab_PRUEFUNG[[#This Row],[Maßnahme berück-sichtigungs-fähig]]="ja",tab_PRUEFUNG[[#This Row],[Maßnahme berück-sichtigungs-fähig]]="teilweise")),MD_Anzahl,"")</f>
        <v/>
      </c>
      <c r="M364"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64" s="112"/>
    </row>
    <row r="365" spans="1:14" ht="45" hidden="1" customHeight="1" x14ac:dyDescent="0.25">
      <c r="A365" s="47">
        <f t="shared" si="6"/>
        <v>363</v>
      </c>
      <c r="B365" s="133"/>
      <c r="C365" s="143"/>
      <c r="D365" s="134"/>
      <c r="E365" s="120"/>
      <c r="F365" s="180"/>
      <c r="G365" s="181"/>
      <c r="H365" s="172"/>
      <c r="I365" s="173"/>
      <c r="J365" s="173"/>
      <c r="K365" s="59" t="str">
        <f>IF(AND(tab_MD_1[[#This Row],[… darunter berück-sichtigungsfähig (einschl. Miet-, 
Leasing-, Lizenz-ausgaben innerhalb Zweckbindungsfrist)]]&gt;0,tab_MD_1[[#This Row],[Auftragsdatum
(bei Nutzung von Rahmenverträgen:
Tag des Abrufs)]]&gt;DATE(2020,7,22)),"ja","nein")</f>
        <v>nein</v>
      </c>
      <c r="L365" s="59" t="str">
        <f>IF(AND(OR(MD_Gegenstand="Lehrerdienstgeräte mit Zubehör",MD_Gegenstand="Lehrerdienstgeräte ohne Zubehör"),OR(tab_PRUEFUNG[[#This Row],[Maßnahme berück-sichtigungs-fähig]]="ja",tab_PRUEFUNG[[#This Row],[Maßnahme berück-sichtigungs-fähig]]="teilweise")),MD_Anzahl,"")</f>
        <v/>
      </c>
      <c r="M365"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65" s="112"/>
    </row>
    <row r="366" spans="1:14" ht="45" hidden="1" customHeight="1" x14ac:dyDescent="0.25">
      <c r="A366" s="47">
        <f t="shared" si="6"/>
        <v>364</v>
      </c>
      <c r="B366" s="133"/>
      <c r="C366" s="143"/>
      <c r="D366" s="134"/>
      <c r="E366" s="120"/>
      <c r="F366" s="180"/>
      <c r="G366" s="181"/>
      <c r="H366" s="172"/>
      <c r="I366" s="173"/>
      <c r="J366" s="173"/>
      <c r="K366" s="59" t="str">
        <f>IF(AND(tab_MD_1[[#This Row],[… darunter berück-sichtigungsfähig (einschl. Miet-, 
Leasing-, Lizenz-ausgaben innerhalb Zweckbindungsfrist)]]&gt;0,tab_MD_1[[#This Row],[Auftragsdatum
(bei Nutzung von Rahmenverträgen:
Tag des Abrufs)]]&gt;DATE(2020,7,22)),"ja","nein")</f>
        <v>nein</v>
      </c>
      <c r="L366" s="59" t="str">
        <f>IF(AND(OR(MD_Gegenstand="Lehrerdienstgeräte mit Zubehör",MD_Gegenstand="Lehrerdienstgeräte ohne Zubehör"),OR(tab_PRUEFUNG[[#This Row],[Maßnahme berück-sichtigungs-fähig]]="ja",tab_PRUEFUNG[[#This Row],[Maßnahme berück-sichtigungs-fähig]]="teilweise")),MD_Anzahl,"")</f>
        <v/>
      </c>
      <c r="M366"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66" s="112"/>
    </row>
    <row r="367" spans="1:14" ht="45" hidden="1" customHeight="1" x14ac:dyDescent="0.25">
      <c r="A367" s="47">
        <f t="shared" si="6"/>
        <v>365</v>
      </c>
      <c r="B367" s="133"/>
      <c r="C367" s="143"/>
      <c r="D367" s="134"/>
      <c r="E367" s="120"/>
      <c r="F367" s="180"/>
      <c r="G367" s="181"/>
      <c r="H367" s="172"/>
      <c r="I367" s="173"/>
      <c r="J367" s="173"/>
      <c r="K367" s="59" t="str">
        <f>IF(AND(tab_MD_1[[#This Row],[… darunter berück-sichtigungsfähig (einschl. Miet-, 
Leasing-, Lizenz-ausgaben innerhalb Zweckbindungsfrist)]]&gt;0,tab_MD_1[[#This Row],[Auftragsdatum
(bei Nutzung von Rahmenverträgen:
Tag des Abrufs)]]&gt;DATE(2020,7,22)),"ja","nein")</f>
        <v>nein</v>
      </c>
      <c r="L367" s="59" t="str">
        <f>IF(AND(OR(MD_Gegenstand="Lehrerdienstgeräte mit Zubehör",MD_Gegenstand="Lehrerdienstgeräte ohne Zubehör"),OR(tab_PRUEFUNG[[#This Row],[Maßnahme berück-sichtigungs-fähig]]="ja",tab_PRUEFUNG[[#This Row],[Maßnahme berück-sichtigungs-fähig]]="teilweise")),MD_Anzahl,"")</f>
        <v/>
      </c>
      <c r="M367"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67" s="112"/>
    </row>
    <row r="368" spans="1:14" ht="45" hidden="1" customHeight="1" x14ac:dyDescent="0.25">
      <c r="A368" s="47">
        <f t="shared" si="6"/>
        <v>366</v>
      </c>
      <c r="B368" s="133"/>
      <c r="C368" s="143"/>
      <c r="D368" s="134"/>
      <c r="E368" s="120"/>
      <c r="F368" s="180"/>
      <c r="G368" s="181"/>
      <c r="H368" s="172"/>
      <c r="I368" s="173"/>
      <c r="J368" s="173"/>
      <c r="K368" s="59" t="str">
        <f>IF(AND(tab_MD_1[[#This Row],[… darunter berück-sichtigungsfähig (einschl. Miet-, 
Leasing-, Lizenz-ausgaben innerhalb Zweckbindungsfrist)]]&gt;0,tab_MD_1[[#This Row],[Auftragsdatum
(bei Nutzung von Rahmenverträgen:
Tag des Abrufs)]]&gt;DATE(2020,7,22)),"ja","nein")</f>
        <v>nein</v>
      </c>
      <c r="L368" s="59" t="str">
        <f>IF(AND(OR(MD_Gegenstand="Lehrerdienstgeräte mit Zubehör",MD_Gegenstand="Lehrerdienstgeräte ohne Zubehör"),OR(tab_PRUEFUNG[[#This Row],[Maßnahme berück-sichtigungs-fähig]]="ja",tab_PRUEFUNG[[#This Row],[Maßnahme berück-sichtigungs-fähig]]="teilweise")),MD_Anzahl,"")</f>
        <v/>
      </c>
      <c r="M368"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68" s="112"/>
    </row>
    <row r="369" spans="1:14" ht="45" hidden="1" customHeight="1" x14ac:dyDescent="0.25">
      <c r="A369" s="47">
        <f t="shared" si="6"/>
        <v>367</v>
      </c>
      <c r="B369" s="133"/>
      <c r="C369" s="143"/>
      <c r="D369" s="134"/>
      <c r="E369" s="120"/>
      <c r="F369" s="180"/>
      <c r="G369" s="181"/>
      <c r="H369" s="172"/>
      <c r="I369" s="173"/>
      <c r="J369" s="173"/>
      <c r="K369" s="59" t="str">
        <f>IF(AND(tab_MD_1[[#This Row],[… darunter berück-sichtigungsfähig (einschl. Miet-, 
Leasing-, Lizenz-ausgaben innerhalb Zweckbindungsfrist)]]&gt;0,tab_MD_1[[#This Row],[Auftragsdatum
(bei Nutzung von Rahmenverträgen:
Tag des Abrufs)]]&gt;DATE(2020,7,22)),"ja","nein")</f>
        <v>nein</v>
      </c>
      <c r="L369" s="59" t="str">
        <f>IF(AND(OR(MD_Gegenstand="Lehrerdienstgeräte mit Zubehör",MD_Gegenstand="Lehrerdienstgeräte ohne Zubehör"),OR(tab_PRUEFUNG[[#This Row],[Maßnahme berück-sichtigungs-fähig]]="ja",tab_PRUEFUNG[[#This Row],[Maßnahme berück-sichtigungs-fähig]]="teilweise")),MD_Anzahl,"")</f>
        <v/>
      </c>
      <c r="M369"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69" s="112"/>
    </row>
    <row r="370" spans="1:14" ht="45" hidden="1" customHeight="1" x14ac:dyDescent="0.25">
      <c r="A370" s="47">
        <f t="shared" si="6"/>
        <v>368</v>
      </c>
      <c r="B370" s="133"/>
      <c r="C370" s="143"/>
      <c r="D370" s="134"/>
      <c r="E370" s="120"/>
      <c r="F370" s="180"/>
      <c r="G370" s="181"/>
      <c r="H370" s="172"/>
      <c r="I370" s="173"/>
      <c r="J370" s="173"/>
      <c r="K370" s="59" t="str">
        <f>IF(AND(tab_MD_1[[#This Row],[… darunter berück-sichtigungsfähig (einschl. Miet-, 
Leasing-, Lizenz-ausgaben innerhalb Zweckbindungsfrist)]]&gt;0,tab_MD_1[[#This Row],[Auftragsdatum
(bei Nutzung von Rahmenverträgen:
Tag des Abrufs)]]&gt;DATE(2020,7,22)),"ja","nein")</f>
        <v>nein</v>
      </c>
      <c r="L370" s="59" t="str">
        <f>IF(AND(OR(MD_Gegenstand="Lehrerdienstgeräte mit Zubehör",MD_Gegenstand="Lehrerdienstgeräte ohne Zubehör"),OR(tab_PRUEFUNG[[#This Row],[Maßnahme berück-sichtigungs-fähig]]="ja",tab_PRUEFUNG[[#This Row],[Maßnahme berück-sichtigungs-fähig]]="teilweise")),MD_Anzahl,"")</f>
        <v/>
      </c>
      <c r="M370"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70" s="112"/>
    </row>
    <row r="371" spans="1:14" ht="45" hidden="1" customHeight="1" x14ac:dyDescent="0.25">
      <c r="A371" s="47">
        <f t="shared" si="6"/>
        <v>369</v>
      </c>
      <c r="B371" s="133"/>
      <c r="C371" s="143"/>
      <c r="D371" s="134"/>
      <c r="E371" s="120"/>
      <c r="F371" s="180"/>
      <c r="G371" s="181"/>
      <c r="H371" s="172"/>
      <c r="I371" s="173"/>
      <c r="J371" s="173"/>
      <c r="K371" s="59" t="str">
        <f>IF(AND(tab_MD_1[[#This Row],[… darunter berück-sichtigungsfähig (einschl. Miet-, 
Leasing-, Lizenz-ausgaben innerhalb Zweckbindungsfrist)]]&gt;0,tab_MD_1[[#This Row],[Auftragsdatum
(bei Nutzung von Rahmenverträgen:
Tag des Abrufs)]]&gt;DATE(2020,7,22)),"ja","nein")</f>
        <v>nein</v>
      </c>
      <c r="L371" s="59" t="str">
        <f>IF(AND(OR(MD_Gegenstand="Lehrerdienstgeräte mit Zubehör",MD_Gegenstand="Lehrerdienstgeräte ohne Zubehör"),OR(tab_PRUEFUNG[[#This Row],[Maßnahme berück-sichtigungs-fähig]]="ja",tab_PRUEFUNG[[#This Row],[Maßnahme berück-sichtigungs-fähig]]="teilweise")),MD_Anzahl,"")</f>
        <v/>
      </c>
      <c r="M371"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71" s="112"/>
    </row>
    <row r="372" spans="1:14" ht="45" hidden="1" customHeight="1" x14ac:dyDescent="0.25">
      <c r="A372" s="47">
        <f t="shared" si="6"/>
        <v>370</v>
      </c>
      <c r="B372" s="133"/>
      <c r="C372" s="143"/>
      <c r="D372" s="134"/>
      <c r="E372" s="120"/>
      <c r="F372" s="180"/>
      <c r="G372" s="181"/>
      <c r="H372" s="172"/>
      <c r="I372" s="173"/>
      <c r="J372" s="173"/>
      <c r="K372" s="59" t="str">
        <f>IF(AND(tab_MD_1[[#This Row],[… darunter berück-sichtigungsfähig (einschl. Miet-, 
Leasing-, Lizenz-ausgaben innerhalb Zweckbindungsfrist)]]&gt;0,tab_MD_1[[#This Row],[Auftragsdatum
(bei Nutzung von Rahmenverträgen:
Tag des Abrufs)]]&gt;DATE(2020,7,22)),"ja","nein")</f>
        <v>nein</v>
      </c>
      <c r="L372" s="59" t="str">
        <f>IF(AND(OR(MD_Gegenstand="Lehrerdienstgeräte mit Zubehör",MD_Gegenstand="Lehrerdienstgeräte ohne Zubehör"),OR(tab_PRUEFUNG[[#This Row],[Maßnahme berück-sichtigungs-fähig]]="ja",tab_PRUEFUNG[[#This Row],[Maßnahme berück-sichtigungs-fähig]]="teilweise")),MD_Anzahl,"")</f>
        <v/>
      </c>
      <c r="M372"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72" s="112"/>
    </row>
    <row r="373" spans="1:14" ht="45" hidden="1" customHeight="1" x14ac:dyDescent="0.25">
      <c r="A373" s="47">
        <f t="shared" si="6"/>
        <v>371</v>
      </c>
      <c r="B373" s="133"/>
      <c r="C373" s="143"/>
      <c r="D373" s="134"/>
      <c r="E373" s="120"/>
      <c r="F373" s="180"/>
      <c r="G373" s="181"/>
      <c r="H373" s="172"/>
      <c r="I373" s="173"/>
      <c r="J373" s="173"/>
      <c r="K373" s="59" t="str">
        <f>IF(AND(tab_MD_1[[#This Row],[… darunter berück-sichtigungsfähig (einschl. Miet-, 
Leasing-, Lizenz-ausgaben innerhalb Zweckbindungsfrist)]]&gt;0,tab_MD_1[[#This Row],[Auftragsdatum
(bei Nutzung von Rahmenverträgen:
Tag des Abrufs)]]&gt;DATE(2020,7,22)),"ja","nein")</f>
        <v>nein</v>
      </c>
      <c r="L373" s="59" t="str">
        <f>IF(AND(OR(MD_Gegenstand="Lehrerdienstgeräte mit Zubehör",MD_Gegenstand="Lehrerdienstgeräte ohne Zubehör"),OR(tab_PRUEFUNG[[#This Row],[Maßnahme berück-sichtigungs-fähig]]="ja",tab_PRUEFUNG[[#This Row],[Maßnahme berück-sichtigungs-fähig]]="teilweise")),MD_Anzahl,"")</f>
        <v/>
      </c>
      <c r="M373"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73" s="112"/>
    </row>
    <row r="374" spans="1:14" ht="45" hidden="1" customHeight="1" x14ac:dyDescent="0.25">
      <c r="A374" s="47">
        <f t="shared" si="6"/>
        <v>372</v>
      </c>
      <c r="B374" s="133"/>
      <c r="C374" s="143"/>
      <c r="D374" s="134"/>
      <c r="E374" s="120"/>
      <c r="F374" s="180"/>
      <c r="G374" s="181"/>
      <c r="H374" s="172"/>
      <c r="I374" s="173"/>
      <c r="J374" s="173"/>
      <c r="K374" s="59" t="str">
        <f>IF(AND(tab_MD_1[[#This Row],[… darunter berück-sichtigungsfähig (einschl. Miet-, 
Leasing-, Lizenz-ausgaben innerhalb Zweckbindungsfrist)]]&gt;0,tab_MD_1[[#This Row],[Auftragsdatum
(bei Nutzung von Rahmenverträgen:
Tag des Abrufs)]]&gt;DATE(2020,7,22)),"ja","nein")</f>
        <v>nein</v>
      </c>
      <c r="L374" s="59" t="str">
        <f>IF(AND(OR(MD_Gegenstand="Lehrerdienstgeräte mit Zubehör",MD_Gegenstand="Lehrerdienstgeräte ohne Zubehör"),OR(tab_PRUEFUNG[[#This Row],[Maßnahme berück-sichtigungs-fähig]]="ja",tab_PRUEFUNG[[#This Row],[Maßnahme berück-sichtigungs-fähig]]="teilweise")),MD_Anzahl,"")</f>
        <v/>
      </c>
      <c r="M374"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74" s="112"/>
    </row>
    <row r="375" spans="1:14" ht="45" hidden="1" customHeight="1" x14ac:dyDescent="0.25">
      <c r="A375" s="47">
        <f t="shared" si="6"/>
        <v>373</v>
      </c>
      <c r="B375" s="133"/>
      <c r="C375" s="143"/>
      <c r="D375" s="134"/>
      <c r="E375" s="120"/>
      <c r="F375" s="180"/>
      <c r="G375" s="181"/>
      <c r="H375" s="172"/>
      <c r="I375" s="173"/>
      <c r="J375" s="173"/>
      <c r="K375" s="59" t="str">
        <f>IF(AND(tab_MD_1[[#This Row],[… darunter berück-sichtigungsfähig (einschl. Miet-, 
Leasing-, Lizenz-ausgaben innerhalb Zweckbindungsfrist)]]&gt;0,tab_MD_1[[#This Row],[Auftragsdatum
(bei Nutzung von Rahmenverträgen:
Tag des Abrufs)]]&gt;DATE(2020,7,22)),"ja","nein")</f>
        <v>nein</v>
      </c>
      <c r="L375" s="59" t="str">
        <f>IF(AND(OR(MD_Gegenstand="Lehrerdienstgeräte mit Zubehör",MD_Gegenstand="Lehrerdienstgeräte ohne Zubehör"),OR(tab_PRUEFUNG[[#This Row],[Maßnahme berück-sichtigungs-fähig]]="ja",tab_PRUEFUNG[[#This Row],[Maßnahme berück-sichtigungs-fähig]]="teilweise")),MD_Anzahl,"")</f>
        <v/>
      </c>
      <c r="M375"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75" s="112"/>
    </row>
    <row r="376" spans="1:14" ht="45" hidden="1" customHeight="1" x14ac:dyDescent="0.25">
      <c r="A376" s="47">
        <f t="shared" si="6"/>
        <v>374</v>
      </c>
      <c r="B376" s="133"/>
      <c r="C376" s="143"/>
      <c r="D376" s="134"/>
      <c r="E376" s="120"/>
      <c r="F376" s="180"/>
      <c r="G376" s="181"/>
      <c r="H376" s="172"/>
      <c r="I376" s="173"/>
      <c r="J376" s="173"/>
      <c r="K376" s="59" t="str">
        <f>IF(AND(tab_MD_1[[#This Row],[… darunter berück-sichtigungsfähig (einschl. Miet-, 
Leasing-, Lizenz-ausgaben innerhalb Zweckbindungsfrist)]]&gt;0,tab_MD_1[[#This Row],[Auftragsdatum
(bei Nutzung von Rahmenverträgen:
Tag des Abrufs)]]&gt;DATE(2020,7,22)),"ja","nein")</f>
        <v>nein</v>
      </c>
      <c r="L376" s="59" t="str">
        <f>IF(AND(OR(MD_Gegenstand="Lehrerdienstgeräte mit Zubehör",MD_Gegenstand="Lehrerdienstgeräte ohne Zubehör"),OR(tab_PRUEFUNG[[#This Row],[Maßnahme berück-sichtigungs-fähig]]="ja",tab_PRUEFUNG[[#This Row],[Maßnahme berück-sichtigungs-fähig]]="teilweise")),MD_Anzahl,"")</f>
        <v/>
      </c>
      <c r="M376"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76" s="112"/>
    </row>
    <row r="377" spans="1:14" ht="45" hidden="1" customHeight="1" x14ac:dyDescent="0.25">
      <c r="A377" s="47">
        <f t="shared" si="6"/>
        <v>375</v>
      </c>
      <c r="B377" s="133"/>
      <c r="C377" s="143"/>
      <c r="D377" s="134"/>
      <c r="E377" s="120"/>
      <c r="F377" s="180"/>
      <c r="G377" s="181"/>
      <c r="H377" s="172"/>
      <c r="I377" s="173"/>
      <c r="J377" s="173"/>
      <c r="K377" s="59" t="str">
        <f>IF(AND(tab_MD_1[[#This Row],[… darunter berück-sichtigungsfähig (einschl. Miet-, 
Leasing-, Lizenz-ausgaben innerhalb Zweckbindungsfrist)]]&gt;0,tab_MD_1[[#This Row],[Auftragsdatum
(bei Nutzung von Rahmenverträgen:
Tag des Abrufs)]]&gt;DATE(2020,7,22)),"ja","nein")</f>
        <v>nein</v>
      </c>
      <c r="L377" s="59" t="str">
        <f>IF(AND(OR(MD_Gegenstand="Lehrerdienstgeräte mit Zubehör",MD_Gegenstand="Lehrerdienstgeräte ohne Zubehör"),OR(tab_PRUEFUNG[[#This Row],[Maßnahme berück-sichtigungs-fähig]]="ja",tab_PRUEFUNG[[#This Row],[Maßnahme berück-sichtigungs-fähig]]="teilweise")),MD_Anzahl,"")</f>
        <v/>
      </c>
      <c r="M377"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77" s="112"/>
    </row>
    <row r="378" spans="1:14" ht="45" hidden="1" customHeight="1" x14ac:dyDescent="0.25">
      <c r="A378" s="47">
        <f t="shared" si="6"/>
        <v>376</v>
      </c>
      <c r="B378" s="133"/>
      <c r="C378" s="143"/>
      <c r="D378" s="134"/>
      <c r="E378" s="120"/>
      <c r="F378" s="180"/>
      <c r="G378" s="181"/>
      <c r="H378" s="172"/>
      <c r="I378" s="173"/>
      <c r="J378" s="173"/>
      <c r="K378" s="59" t="str">
        <f>IF(AND(tab_MD_1[[#This Row],[… darunter berück-sichtigungsfähig (einschl. Miet-, 
Leasing-, Lizenz-ausgaben innerhalb Zweckbindungsfrist)]]&gt;0,tab_MD_1[[#This Row],[Auftragsdatum
(bei Nutzung von Rahmenverträgen:
Tag des Abrufs)]]&gt;DATE(2020,7,22)),"ja","nein")</f>
        <v>nein</v>
      </c>
      <c r="L378" s="59" t="str">
        <f>IF(AND(OR(MD_Gegenstand="Lehrerdienstgeräte mit Zubehör",MD_Gegenstand="Lehrerdienstgeräte ohne Zubehör"),OR(tab_PRUEFUNG[[#This Row],[Maßnahme berück-sichtigungs-fähig]]="ja",tab_PRUEFUNG[[#This Row],[Maßnahme berück-sichtigungs-fähig]]="teilweise")),MD_Anzahl,"")</f>
        <v/>
      </c>
      <c r="M378"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78" s="112"/>
    </row>
    <row r="379" spans="1:14" ht="45" hidden="1" customHeight="1" x14ac:dyDescent="0.25">
      <c r="A379" s="47">
        <f t="shared" si="6"/>
        <v>377</v>
      </c>
      <c r="B379" s="133"/>
      <c r="C379" s="143"/>
      <c r="D379" s="134"/>
      <c r="E379" s="120"/>
      <c r="F379" s="180"/>
      <c r="G379" s="181"/>
      <c r="H379" s="172"/>
      <c r="I379" s="173"/>
      <c r="J379" s="173"/>
      <c r="K379" s="59" t="str">
        <f>IF(AND(tab_MD_1[[#This Row],[… darunter berück-sichtigungsfähig (einschl. Miet-, 
Leasing-, Lizenz-ausgaben innerhalb Zweckbindungsfrist)]]&gt;0,tab_MD_1[[#This Row],[Auftragsdatum
(bei Nutzung von Rahmenverträgen:
Tag des Abrufs)]]&gt;DATE(2020,7,22)),"ja","nein")</f>
        <v>nein</v>
      </c>
      <c r="L379" s="59" t="str">
        <f>IF(AND(OR(MD_Gegenstand="Lehrerdienstgeräte mit Zubehör",MD_Gegenstand="Lehrerdienstgeräte ohne Zubehör"),OR(tab_PRUEFUNG[[#This Row],[Maßnahme berück-sichtigungs-fähig]]="ja",tab_PRUEFUNG[[#This Row],[Maßnahme berück-sichtigungs-fähig]]="teilweise")),MD_Anzahl,"")</f>
        <v/>
      </c>
      <c r="M379"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79" s="112"/>
    </row>
    <row r="380" spans="1:14" ht="45" hidden="1" customHeight="1" x14ac:dyDescent="0.25">
      <c r="A380" s="47">
        <f t="shared" si="6"/>
        <v>378</v>
      </c>
      <c r="B380" s="133"/>
      <c r="C380" s="143"/>
      <c r="D380" s="134"/>
      <c r="E380" s="120"/>
      <c r="F380" s="180"/>
      <c r="G380" s="181"/>
      <c r="H380" s="172"/>
      <c r="I380" s="173"/>
      <c r="J380" s="173"/>
      <c r="K380" s="59" t="str">
        <f>IF(AND(tab_MD_1[[#This Row],[… darunter berück-sichtigungsfähig (einschl. Miet-, 
Leasing-, Lizenz-ausgaben innerhalb Zweckbindungsfrist)]]&gt;0,tab_MD_1[[#This Row],[Auftragsdatum
(bei Nutzung von Rahmenverträgen:
Tag des Abrufs)]]&gt;DATE(2020,7,22)),"ja","nein")</f>
        <v>nein</v>
      </c>
      <c r="L380" s="59" t="str">
        <f>IF(AND(OR(MD_Gegenstand="Lehrerdienstgeräte mit Zubehör",MD_Gegenstand="Lehrerdienstgeräte ohne Zubehör"),OR(tab_PRUEFUNG[[#This Row],[Maßnahme berück-sichtigungs-fähig]]="ja",tab_PRUEFUNG[[#This Row],[Maßnahme berück-sichtigungs-fähig]]="teilweise")),MD_Anzahl,"")</f>
        <v/>
      </c>
      <c r="M380"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80" s="112"/>
    </row>
    <row r="381" spans="1:14" ht="45" hidden="1" customHeight="1" x14ac:dyDescent="0.25">
      <c r="A381" s="47">
        <f t="shared" si="6"/>
        <v>379</v>
      </c>
      <c r="B381" s="133"/>
      <c r="C381" s="143"/>
      <c r="D381" s="134"/>
      <c r="E381" s="120"/>
      <c r="F381" s="180"/>
      <c r="G381" s="181"/>
      <c r="H381" s="172"/>
      <c r="I381" s="173"/>
      <c r="J381" s="173"/>
      <c r="K381" s="59" t="str">
        <f>IF(AND(tab_MD_1[[#This Row],[… darunter berück-sichtigungsfähig (einschl. Miet-, 
Leasing-, Lizenz-ausgaben innerhalb Zweckbindungsfrist)]]&gt;0,tab_MD_1[[#This Row],[Auftragsdatum
(bei Nutzung von Rahmenverträgen:
Tag des Abrufs)]]&gt;DATE(2020,7,22)),"ja","nein")</f>
        <v>nein</v>
      </c>
      <c r="L381" s="59" t="str">
        <f>IF(AND(OR(MD_Gegenstand="Lehrerdienstgeräte mit Zubehör",MD_Gegenstand="Lehrerdienstgeräte ohne Zubehör"),OR(tab_PRUEFUNG[[#This Row],[Maßnahme berück-sichtigungs-fähig]]="ja",tab_PRUEFUNG[[#This Row],[Maßnahme berück-sichtigungs-fähig]]="teilweise")),MD_Anzahl,"")</f>
        <v/>
      </c>
      <c r="M381"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81" s="112"/>
    </row>
    <row r="382" spans="1:14" ht="45" hidden="1" customHeight="1" x14ac:dyDescent="0.25">
      <c r="A382" s="47">
        <f t="shared" si="6"/>
        <v>380</v>
      </c>
      <c r="B382" s="133"/>
      <c r="C382" s="143"/>
      <c r="D382" s="134"/>
      <c r="E382" s="120"/>
      <c r="F382" s="180"/>
      <c r="G382" s="181"/>
      <c r="H382" s="172"/>
      <c r="I382" s="173"/>
      <c r="J382" s="173"/>
      <c r="K382" s="59" t="str">
        <f>IF(AND(tab_MD_1[[#This Row],[… darunter berück-sichtigungsfähig (einschl. Miet-, 
Leasing-, Lizenz-ausgaben innerhalb Zweckbindungsfrist)]]&gt;0,tab_MD_1[[#This Row],[Auftragsdatum
(bei Nutzung von Rahmenverträgen:
Tag des Abrufs)]]&gt;DATE(2020,7,22)),"ja","nein")</f>
        <v>nein</v>
      </c>
      <c r="L382" s="59" t="str">
        <f>IF(AND(OR(MD_Gegenstand="Lehrerdienstgeräte mit Zubehör",MD_Gegenstand="Lehrerdienstgeräte ohne Zubehör"),OR(tab_PRUEFUNG[[#This Row],[Maßnahme berück-sichtigungs-fähig]]="ja",tab_PRUEFUNG[[#This Row],[Maßnahme berück-sichtigungs-fähig]]="teilweise")),MD_Anzahl,"")</f>
        <v/>
      </c>
      <c r="M382"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82" s="112"/>
    </row>
    <row r="383" spans="1:14" ht="45" hidden="1" customHeight="1" x14ac:dyDescent="0.25">
      <c r="A383" s="47">
        <f t="shared" si="6"/>
        <v>381</v>
      </c>
      <c r="B383" s="133"/>
      <c r="C383" s="143"/>
      <c r="D383" s="134"/>
      <c r="E383" s="120"/>
      <c r="F383" s="180"/>
      <c r="G383" s="181"/>
      <c r="H383" s="172"/>
      <c r="I383" s="173"/>
      <c r="J383" s="173"/>
      <c r="K383" s="59" t="str">
        <f>IF(AND(tab_MD_1[[#This Row],[… darunter berück-sichtigungsfähig (einschl. Miet-, 
Leasing-, Lizenz-ausgaben innerhalb Zweckbindungsfrist)]]&gt;0,tab_MD_1[[#This Row],[Auftragsdatum
(bei Nutzung von Rahmenverträgen:
Tag des Abrufs)]]&gt;DATE(2020,7,22)),"ja","nein")</f>
        <v>nein</v>
      </c>
      <c r="L383" s="59" t="str">
        <f>IF(AND(OR(MD_Gegenstand="Lehrerdienstgeräte mit Zubehör",MD_Gegenstand="Lehrerdienstgeräte ohne Zubehör"),OR(tab_PRUEFUNG[[#This Row],[Maßnahme berück-sichtigungs-fähig]]="ja",tab_PRUEFUNG[[#This Row],[Maßnahme berück-sichtigungs-fähig]]="teilweise")),MD_Anzahl,"")</f>
        <v/>
      </c>
      <c r="M383"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83" s="112"/>
    </row>
    <row r="384" spans="1:14" ht="45" hidden="1" customHeight="1" x14ac:dyDescent="0.25">
      <c r="A384" s="47">
        <f t="shared" si="6"/>
        <v>382</v>
      </c>
      <c r="B384" s="133"/>
      <c r="C384" s="143"/>
      <c r="D384" s="134"/>
      <c r="E384" s="120"/>
      <c r="F384" s="180"/>
      <c r="G384" s="181"/>
      <c r="H384" s="172"/>
      <c r="I384" s="173"/>
      <c r="J384" s="173"/>
      <c r="K384" s="59" t="str">
        <f>IF(AND(tab_MD_1[[#This Row],[… darunter berück-sichtigungsfähig (einschl. Miet-, 
Leasing-, Lizenz-ausgaben innerhalb Zweckbindungsfrist)]]&gt;0,tab_MD_1[[#This Row],[Auftragsdatum
(bei Nutzung von Rahmenverträgen:
Tag des Abrufs)]]&gt;DATE(2020,7,22)),"ja","nein")</f>
        <v>nein</v>
      </c>
      <c r="L384" s="59" t="str">
        <f>IF(AND(OR(MD_Gegenstand="Lehrerdienstgeräte mit Zubehör",MD_Gegenstand="Lehrerdienstgeräte ohne Zubehör"),OR(tab_PRUEFUNG[[#This Row],[Maßnahme berück-sichtigungs-fähig]]="ja",tab_PRUEFUNG[[#This Row],[Maßnahme berück-sichtigungs-fähig]]="teilweise")),MD_Anzahl,"")</f>
        <v/>
      </c>
      <c r="M384"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84" s="112"/>
    </row>
    <row r="385" spans="1:14" ht="45" hidden="1" customHeight="1" x14ac:dyDescent="0.25">
      <c r="A385" s="47">
        <f t="shared" si="6"/>
        <v>383</v>
      </c>
      <c r="B385" s="133"/>
      <c r="C385" s="143"/>
      <c r="D385" s="134"/>
      <c r="E385" s="120"/>
      <c r="F385" s="180"/>
      <c r="G385" s="181"/>
      <c r="H385" s="172"/>
      <c r="I385" s="173"/>
      <c r="J385" s="173"/>
      <c r="K385" s="59" t="str">
        <f>IF(AND(tab_MD_1[[#This Row],[… darunter berück-sichtigungsfähig (einschl. Miet-, 
Leasing-, Lizenz-ausgaben innerhalb Zweckbindungsfrist)]]&gt;0,tab_MD_1[[#This Row],[Auftragsdatum
(bei Nutzung von Rahmenverträgen:
Tag des Abrufs)]]&gt;DATE(2020,7,22)),"ja","nein")</f>
        <v>nein</v>
      </c>
      <c r="L385" s="59" t="str">
        <f>IF(AND(OR(MD_Gegenstand="Lehrerdienstgeräte mit Zubehör",MD_Gegenstand="Lehrerdienstgeräte ohne Zubehör"),OR(tab_PRUEFUNG[[#This Row],[Maßnahme berück-sichtigungs-fähig]]="ja",tab_PRUEFUNG[[#This Row],[Maßnahme berück-sichtigungs-fähig]]="teilweise")),MD_Anzahl,"")</f>
        <v/>
      </c>
      <c r="M385"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85" s="112"/>
    </row>
    <row r="386" spans="1:14" ht="45" hidden="1" customHeight="1" x14ac:dyDescent="0.25">
      <c r="A386" s="47">
        <f t="shared" si="6"/>
        <v>384</v>
      </c>
      <c r="B386" s="133"/>
      <c r="C386" s="143"/>
      <c r="D386" s="134"/>
      <c r="E386" s="120"/>
      <c r="F386" s="180"/>
      <c r="G386" s="181"/>
      <c r="H386" s="172"/>
      <c r="I386" s="173"/>
      <c r="J386" s="173"/>
      <c r="K386" s="59" t="str">
        <f>IF(AND(tab_MD_1[[#This Row],[… darunter berück-sichtigungsfähig (einschl. Miet-, 
Leasing-, Lizenz-ausgaben innerhalb Zweckbindungsfrist)]]&gt;0,tab_MD_1[[#This Row],[Auftragsdatum
(bei Nutzung von Rahmenverträgen:
Tag des Abrufs)]]&gt;DATE(2020,7,22)),"ja","nein")</f>
        <v>nein</v>
      </c>
      <c r="L386" s="59" t="str">
        <f>IF(AND(OR(MD_Gegenstand="Lehrerdienstgeräte mit Zubehör",MD_Gegenstand="Lehrerdienstgeräte ohne Zubehör"),OR(tab_PRUEFUNG[[#This Row],[Maßnahme berück-sichtigungs-fähig]]="ja",tab_PRUEFUNG[[#This Row],[Maßnahme berück-sichtigungs-fähig]]="teilweise")),MD_Anzahl,"")</f>
        <v/>
      </c>
      <c r="M386"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86" s="112"/>
    </row>
    <row r="387" spans="1:14" ht="45" hidden="1" customHeight="1" x14ac:dyDescent="0.25">
      <c r="A387" s="47">
        <f t="shared" si="6"/>
        <v>385</v>
      </c>
      <c r="B387" s="133"/>
      <c r="C387" s="143"/>
      <c r="D387" s="134"/>
      <c r="E387" s="120"/>
      <c r="F387" s="180"/>
      <c r="G387" s="181"/>
      <c r="H387" s="172"/>
      <c r="I387" s="173"/>
      <c r="J387" s="173"/>
      <c r="K387" s="59" t="str">
        <f>IF(AND(tab_MD_1[[#This Row],[… darunter berück-sichtigungsfähig (einschl. Miet-, 
Leasing-, Lizenz-ausgaben innerhalb Zweckbindungsfrist)]]&gt;0,tab_MD_1[[#This Row],[Auftragsdatum
(bei Nutzung von Rahmenverträgen:
Tag des Abrufs)]]&gt;DATE(2020,7,22)),"ja","nein")</f>
        <v>nein</v>
      </c>
      <c r="L387" s="59" t="str">
        <f>IF(AND(OR(MD_Gegenstand="Lehrerdienstgeräte mit Zubehör",MD_Gegenstand="Lehrerdienstgeräte ohne Zubehör"),OR(tab_PRUEFUNG[[#This Row],[Maßnahme berück-sichtigungs-fähig]]="ja",tab_PRUEFUNG[[#This Row],[Maßnahme berück-sichtigungs-fähig]]="teilweise")),MD_Anzahl,"")</f>
        <v/>
      </c>
      <c r="M387"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87" s="112"/>
    </row>
    <row r="388" spans="1:14" ht="45" hidden="1" customHeight="1" x14ac:dyDescent="0.25">
      <c r="A388" s="47">
        <f t="shared" si="6"/>
        <v>386</v>
      </c>
      <c r="B388" s="133"/>
      <c r="C388" s="143"/>
      <c r="D388" s="134"/>
      <c r="E388" s="120"/>
      <c r="F388" s="180"/>
      <c r="G388" s="181"/>
      <c r="H388" s="172"/>
      <c r="I388" s="173"/>
      <c r="J388" s="173"/>
      <c r="K388" s="59" t="str">
        <f>IF(AND(tab_MD_1[[#This Row],[… darunter berück-sichtigungsfähig (einschl. Miet-, 
Leasing-, Lizenz-ausgaben innerhalb Zweckbindungsfrist)]]&gt;0,tab_MD_1[[#This Row],[Auftragsdatum
(bei Nutzung von Rahmenverträgen:
Tag des Abrufs)]]&gt;DATE(2020,7,22)),"ja","nein")</f>
        <v>nein</v>
      </c>
      <c r="L388" s="59" t="str">
        <f>IF(AND(OR(MD_Gegenstand="Lehrerdienstgeräte mit Zubehör",MD_Gegenstand="Lehrerdienstgeräte ohne Zubehör"),OR(tab_PRUEFUNG[[#This Row],[Maßnahme berück-sichtigungs-fähig]]="ja",tab_PRUEFUNG[[#This Row],[Maßnahme berück-sichtigungs-fähig]]="teilweise")),MD_Anzahl,"")</f>
        <v/>
      </c>
      <c r="M388"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88" s="112"/>
    </row>
    <row r="389" spans="1:14" ht="45" hidden="1" customHeight="1" x14ac:dyDescent="0.25">
      <c r="A389" s="47">
        <f t="shared" si="6"/>
        <v>387</v>
      </c>
      <c r="B389" s="133"/>
      <c r="C389" s="143"/>
      <c r="D389" s="134"/>
      <c r="E389" s="120"/>
      <c r="F389" s="180"/>
      <c r="G389" s="181"/>
      <c r="H389" s="172"/>
      <c r="I389" s="173"/>
      <c r="J389" s="173"/>
      <c r="K389" s="59" t="str">
        <f>IF(AND(tab_MD_1[[#This Row],[… darunter berück-sichtigungsfähig (einschl. Miet-, 
Leasing-, Lizenz-ausgaben innerhalb Zweckbindungsfrist)]]&gt;0,tab_MD_1[[#This Row],[Auftragsdatum
(bei Nutzung von Rahmenverträgen:
Tag des Abrufs)]]&gt;DATE(2020,7,22)),"ja","nein")</f>
        <v>nein</v>
      </c>
      <c r="L389" s="59" t="str">
        <f>IF(AND(OR(MD_Gegenstand="Lehrerdienstgeräte mit Zubehör",MD_Gegenstand="Lehrerdienstgeräte ohne Zubehör"),OR(tab_PRUEFUNG[[#This Row],[Maßnahme berück-sichtigungs-fähig]]="ja",tab_PRUEFUNG[[#This Row],[Maßnahme berück-sichtigungs-fähig]]="teilweise")),MD_Anzahl,"")</f>
        <v/>
      </c>
      <c r="M389"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89" s="112"/>
    </row>
    <row r="390" spans="1:14" ht="45" hidden="1" customHeight="1" x14ac:dyDescent="0.25">
      <c r="A390" s="47">
        <f t="shared" si="6"/>
        <v>388</v>
      </c>
      <c r="B390" s="133"/>
      <c r="C390" s="143"/>
      <c r="D390" s="134"/>
      <c r="E390" s="120"/>
      <c r="F390" s="180"/>
      <c r="G390" s="181"/>
      <c r="H390" s="172"/>
      <c r="I390" s="173"/>
      <c r="J390" s="173"/>
      <c r="K390" s="59" t="str">
        <f>IF(AND(tab_MD_1[[#This Row],[… darunter berück-sichtigungsfähig (einschl. Miet-, 
Leasing-, Lizenz-ausgaben innerhalb Zweckbindungsfrist)]]&gt;0,tab_MD_1[[#This Row],[Auftragsdatum
(bei Nutzung von Rahmenverträgen:
Tag des Abrufs)]]&gt;DATE(2020,7,22)),"ja","nein")</f>
        <v>nein</v>
      </c>
      <c r="L390" s="59" t="str">
        <f>IF(AND(OR(MD_Gegenstand="Lehrerdienstgeräte mit Zubehör",MD_Gegenstand="Lehrerdienstgeräte ohne Zubehör"),OR(tab_PRUEFUNG[[#This Row],[Maßnahme berück-sichtigungs-fähig]]="ja",tab_PRUEFUNG[[#This Row],[Maßnahme berück-sichtigungs-fähig]]="teilweise")),MD_Anzahl,"")</f>
        <v/>
      </c>
      <c r="M390"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90" s="112"/>
    </row>
    <row r="391" spans="1:14" ht="45" hidden="1" customHeight="1" x14ac:dyDescent="0.25">
      <c r="A391" s="47">
        <f t="shared" si="6"/>
        <v>389</v>
      </c>
      <c r="B391" s="133"/>
      <c r="C391" s="143"/>
      <c r="D391" s="134"/>
      <c r="E391" s="120"/>
      <c r="F391" s="180"/>
      <c r="G391" s="181"/>
      <c r="H391" s="172"/>
      <c r="I391" s="173"/>
      <c r="J391" s="173"/>
      <c r="K391" s="59" t="str">
        <f>IF(AND(tab_MD_1[[#This Row],[… darunter berück-sichtigungsfähig (einschl. Miet-, 
Leasing-, Lizenz-ausgaben innerhalb Zweckbindungsfrist)]]&gt;0,tab_MD_1[[#This Row],[Auftragsdatum
(bei Nutzung von Rahmenverträgen:
Tag des Abrufs)]]&gt;DATE(2020,7,22)),"ja","nein")</f>
        <v>nein</v>
      </c>
      <c r="L391" s="59" t="str">
        <f>IF(AND(OR(MD_Gegenstand="Lehrerdienstgeräte mit Zubehör",MD_Gegenstand="Lehrerdienstgeräte ohne Zubehör"),OR(tab_PRUEFUNG[[#This Row],[Maßnahme berück-sichtigungs-fähig]]="ja",tab_PRUEFUNG[[#This Row],[Maßnahme berück-sichtigungs-fähig]]="teilweise")),MD_Anzahl,"")</f>
        <v/>
      </c>
      <c r="M391"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91" s="112"/>
    </row>
    <row r="392" spans="1:14" ht="45" hidden="1" customHeight="1" x14ac:dyDescent="0.25">
      <c r="A392" s="47">
        <f t="shared" si="6"/>
        <v>390</v>
      </c>
      <c r="B392" s="133"/>
      <c r="C392" s="143"/>
      <c r="D392" s="134"/>
      <c r="E392" s="120"/>
      <c r="F392" s="180"/>
      <c r="G392" s="181"/>
      <c r="H392" s="172"/>
      <c r="I392" s="173"/>
      <c r="J392" s="173"/>
      <c r="K392" s="59" t="str">
        <f>IF(AND(tab_MD_1[[#This Row],[… darunter berück-sichtigungsfähig (einschl. Miet-, 
Leasing-, Lizenz-ausgaben innerhalb Zweckbindungsfrist)]]&gt;0,tab_MD_1[[#This Row],[Auftragsdatum
(bei Nutzung von Rahmenverträgen:
Tag des Abrufs)]]&gt;DATE(2020,7,22)),"ja","nein")</f>
        <v>nein</v>
      </c>
      <c r="L392" s="59" t="str">
        <f>IF(AND(OR(MD_Gegenstand="Lehrerdienstgeräte mit Zubehör",MD_Gegenstand="Lehrerdienstgeräte ohne Zubehör"),OR(tab_PRUEFUNG[[#This Row],[Maßnahme berück-sichtigungs-fähig]]="ja",tab_PRUEFUNG[[#This Row],[Maßnahme berück-sichtigungs-fähig]]="teilweise")),MD_Anzahl,"")</f>
        <v/>
      </c>
      <c r="M392"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92" s="112"/>
    </row>
    <row r="393" spans="1:14" ht="45" hidden="1" customHeight="1" x14ac:dyDescent="0.25">
      <c r="A393" s="47">
        <f t="shared" si="6"/>
        <v>391</v>
      </c>
      <c r="B393" s="133"/>
      <c r="C393" s="143"/>
      <c r="D393" s="134"/>
      <c r="E393" s="120"/>
      <c r="F393" s="180"/>
      <c r="G393" s="181"/>
      <c r="H393" s="172"/>
      <c r="I393" s="173"/>
      <c r="J393" s="173"/>
      <c r="K393" s="59" t="str">
        <f>IF(AND(tab_MD_1[[#This Row],[… darunter berück-sichtigungsfähig (einschl. Miet-, 
Leasing-, Lizenz-ausgaben innerhalb Zweckbindungsfrist)]]&gt;0,tab_MD_1[[#This Row],[Auftragsdatum
(bei Nutzung von Rahmenverträgen:
Tag des Abrufs)]]&gt;DATE(2020,7,22)),"ja","nein")</f>
        <v>nein</v>
      </c>
      <c r="L393" s="59" t="str">
        <f>IF(AND(OR(MD_Gegenstand="Lehrerdienstgeräte mit Zubehör",MD_Gegenstand="Lehrerdienstgeräte ohne Zubehör"),OR(tab_PRUEFUNG[[#This Row],[Maßnahme berück-sichtigungs-fähig]]="ja",tab_PRUEFUNG[[#This Row],[Maßnahme berück-sichtigungs-fähig]]="teilweise")),MD_Anzahl,"")</f>
        <v/>
      </c>
      <c r="M393"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93" s="112"/>
    </row>
    <row r="394" spans="1:14" ht="45" hidden="1" customHeight="1" x14ac:dyDescent="0.25">
      <c r="A394" s="47">
        <f t="shared" si="6"/>
        <v>392</v>
      </c>
      <c r="B394" s="133"/>
      <c r="C394" s="143"/>
      <c r="D394" s="134"/>
      <c r="E394" s="120"/>
      <c r="F394" s="180"/>
      <c r="G394" s="181"/>
      <c r="H394" s="172"/>
      <c r="I394" s="173"/>
      <c r="J394" s="173"/>
      <c r="K394" s="59" t="str">
        <f>IF(AND(tab_MD_1[[#This Row],[… darunter berück-sichtigungsfähig (einschl. Miet-, 
Leasing-, Lizenz-ausgaben innerhalb Zweckbindungsfrist)]]&gt;0,tab_MD_1[[#This Row],[Auftragsdatum
(bei Nutzung von Rahmenverträgen:
Tag des Abrufs)]]&gt;DATE(2020,7,22)),"ja","nein")</f>
        <v>nein</v>
      </c>
      <c r="L394" s="59" t="str">
        <f>IF(AND(OR(MD_Gegenstand="Lehrerdienstgeräte mit Zubehör",MD_Gegenstand="Lehrerdienstgeräte ohne Zubehör"),OR(tab_PRUEFUNG[[#This Row],[Maßnahme berück-sichtigungs-fähig]]="ja",tab_PRUEFUNG[[#This Row],[Maßnahme berück-sichtigungs-fähig]]="teilweise")),MD_Anzahl,"")</f>
        <v/>
      </c>
      <c r="M394"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94" s="112"/>
    </row>
    <row r="395" spans="1:14" ht="45" hidden="1" customHeight="1" x14ac:dyDescent="0.25">
      <c r="A395" s="47">
        <f t="shared" si="6"/>
        <v>393</v>
      </c>
      <c r="B395" s="133"/>
      <c r="C395" s="143"/>
      <c r="D395" s="134"/>
      <c r="E395" s="120"/>
      <c r="F395" s="180"/>
      <c r="G395" s="181"/>
      <c r="H395" s="172"/>
      <c r="I395" s="173"/>
      <c r="J395" s="173"/>
      <c r="K395" s="59" t="str">
        <f>IF(AND(tab_MD_1[[#This Row],[… darunter berück-sichtigungsfähig (einschl. Miet-, 
Leasing-, Lizenz-ausgaben innerhalb Zweckbindungsfrist)]]&gt;0,tab_MD_1[[#This Row],[Auftragsdatum
(bei Nutzung von Rahmenverträgen:
Tag des Abrufs)]]&gt;DATE(2020,7,22)),"ja","nein")</f>
        <v>nein</v>
      </c>
      <c r="L395" s="59" t="str">
        <f>IF(AND(OR(MD_Gegenstand="Lehrerdienstgeräte mit Zubehör",MD_Gegenstand="Lehrerdienstgeräte ohne Zubehör"),OR(tab_PRUEFUNG[[#This Row],[Maßnahme berück-sichtigungs-fähig]]="ja",tab_PRUEFUNG[[#This Row],[Maßnahme berück-sichtigungs-fähig]]="teilweise")),MD_Anzahl,"")</f>
        <v/>
      </c>
      <c r="M395"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95" s="112"/>
    </row>
    <row r="396" spans="1:14" ht="45" hidden="1" customHeight="1" x14ac:dyDescent="0.25">
      <c r="A396" s="47">
        <f t="shared" si="6"/>
        <v>394</v>
      </c>
      <c r="B396" s="133"/>
      <c r="C396" s="143"/>
      <c r="D396" s="134"/>
      <c r="E396" s="120"/>
      <c r="F396" s="180"/>
      <c r="G396" s="181"/>
      <c r="H396" s="172"/>
      <c r="I396" s="173"/>
      <c r="J396" s="173"/>
      <c r="K396" s="59" t="str">
        <f>IF(AND(tab_MD_1[[#This Row],[… darunter berück-sichtigungsfähig (einschl. Miet-, 
Leasing-, Lizenz-ausgaben innerhalb Zweckbindungsfrist)]]&gt;0,tab_MD_1[[#This Row],[Auftragsdatum
(bei Nutzung von Rahmenverträgen:
Tag des Abrufs)]]&gt;DATE(2020,7,22)),"ja","nein")</f>
        <v>nein</v>
      </c>
      <c r="L396" s="59" t="str">
        <f>IF(AND(OR(MD_Gegenstand="Lehrerdienstgeräte mit Zubehör",MD_Gegenstand="Lehrerdienstgeräte ohne Zubehör"),OR(tab_PRUEFUNG[[#This Row],[Maßnahme berück-sichtigungs-fähig]]="ja",tab_PRUEFUNG[[#This Row],[Maßnahme berück-sichtigungs-fähig]]="teilweise")),MD_Anzahl,"")</f>
        <v/>
      </c>
      <c r="M396"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96" s="112"/>
    </row>
    <row r="397" spans="1:14" ht="45" hidden="1" customHeight="1" x14ac:dyDescent="0.25">
      <c r="A397" s="47">
        <f t="shared" si="6"/>
        <v>395</v>
      </c>
      <c r="B397" s="133"/>
      <c r="C397" s="143"/>
      <c r="D397" s="134"/>
      <c r="E397" s="120"/>
      <c r="F397" s="180"/>
      <c r="G397" s="181"/>
      <c r="H397" s="172"/>
      <c r="I397" s="173"/>
      <c r="J397" s="173"/>
      <c r="K397" s="59" t="str">
        <f>IF(AND(tab_MD_1[[#This Row],[… darunter berück-sichtigungsfähig (einschl. Miet-, 
Leasing-, Lizenz-ausgaben innerhalb Zweckbindungsfrist)]]&gt;0,tab_MD_1[[#This Row],[Auftragsdatum
(bei Nutzung von Rahmenverträgen:
Tag des Abrufs)]]&gt;DATE(2020,7,22)),"ja","nein")</f>
        <v>nein</v>
      </c>
      <c r="L397" s="59" t="str">
        <f>IF(AND(OR(MD_Gegenstand="Lehrerdienstgeräte mit Zubehör",MD_Gegenstand="Lehrerdienstgeräte ohne Zubehör"),OR(tab_PRUEFUNG[[#This Row],[Maßnahme berück-sichtigungs-fähig]]="ja",tab_PRUEFUNG[[#This Row],[Maßnahme berück-sichtigungs-fähig]]="teilweise")),MD_Anzahl,"")</f>
        <v/>
      </c>
      <c r="M397"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97" s="112"/>
    </row>
    <row r="398" spans="1:14" ht="45" hidden="1" customHeight="1" x14ac:dyDescent="0.25">
      <c r="A398" s="47">
        <f t="shared" si="6"/>
        <v>396</v>
      </c>
      <c r="B398" s="133"/>
      <c r="C398" s="143"/>
      <c r="D398" s="134"/>
      <c r="E398" s="120"/>
      <c r="F398" s="180"/>
      <c r="G398" s="181"/>
      <c r="H398" s="172"/>
      <c r="I398" s="173"/>
      <c r="J398" s="173"/>
      <c r="K398" s="59" t="str">
        <f>IF(AND(tab_MD_1[[#This Row],[… darunter berück-sichtigungsfähig (einschl. Miet-, 
Leasing-, Lizenz-ausgaben innerhalb Zweckbindungsfrist)]]&gt;0,tab_MD_1[[#This Row],[Auftragsdatum
(bei Nutzung von Rahmenverträgen:
Tag des Abrufs)]]&gt;DATE(2020,7,22)),"ja","nein")</f>
        <v>nein</v>
      </c>
      <c r="L398" s="59" t="str">
        <f>IF(AND(OR(MD_Gegenstand="Lehrerdienstgeräte mit Zubehör",MD_Gegenstand="Lehrerdienstgeräte ohne Zubehör"),OR(tab_PRUEFUNG[[#This Row],[Maßnahme berück-sichtigungs-fähig]]="ja",tab_PRUEFUNG[[#This Row],[Maßnahme berück-sichtigungs-fähig]]="teilweise")),MD_Anzahl,"")</f>
        <v/>
      </c>
      <c r="M398"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98" s="112"/>
    </row>
    <row r="399" spans="1:14" ht="45" hidden="1" customHeight="1" x14ac:dyDescent="0.25">
      <c r="A399" s="47">
        <f t="shared" si="6"/>
        <v>397</v>
      </c>
      <c r="B399" s="133"/>
      <c r="C399" s="143"/>
      <c r="D399" s="134"/>
      <c r="E399" s="120"/>
      <c r="F399" s="180"/>
      <c r="G399" s="181"/>
      <c r="H399" s="172"/>
      <c r="I399" s="173"/>
      <c r="J399" s="173"/>
      <c r="K399" s="59" t="str">
        <f>IF(AND(tab_MD_1[[#This Row],[… darunter berück-sichtigungsfähig (einschl. Miet-, 
Leasing-, Lizenz-ausgaben innerhalb Zweckbindungsfrist)]]&gt;0,tab_MD_1[[#This Row],[Auftragsdatum
(bei Nutzung von Rahmenverträgen:
Tag des Abrufs)]]&gt;DATE(2020,7,22)),"ja","nein")</f>
        <v>nein</v>
      </c>
      <c r="L399" s="59" t="str">
        <f>IF(AND(OR(MD_Gegenstand="Lehrerdienstgeräte mit Zubehör",MD_Gegenstand="Lehrerdienstgeräte ohne Zubehör"),OR(tab_PRUEFUNG[[#This Row],[Maßnahme berück-sichtigungs-fähig]]="ja",tab_PRUEFUNG[[#This Row],[Maßnahme berück-sichtigungs-fähig]]="teilweise")),MD_Anzahl,"")</f>
        <v/>
      </c>
      <c r="M399"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399" s="112"/>
    </row>
    <row r="400" spans="1:14" ht="45" hidden="1" customHeight="1" x14ac:dyDescent="0.25">
      <c r="A400" s="47">
        <f t="shared" si="6"/>
        <v>398</v>
      </c>
      <c r="B400" s="133"/>
      <c r="C400" s="143"/>
      <c r="D400" s="134"/>
      <c r="E400" s="120"/>
      <c r="F400" s="180"/>
      <c r="G400" s="181"/>
      <c r="H400" s="172"/>
      <c r="I400" s="173"/>
      <c r="J400" s="173"/>
      <c r="K400" s="59" t="str">
        <f>IF(AND(tab_MD_1[[#This Row],[… darunter berück-sichtigungsfähig (einschl. Miet-, 
Leasing-, Lizenz-ausgaben innerhalb Zweckbindungsfrist)]]&gt;0,tab_MD_1[[#This Row],[Auftragsdatum
(bei Nutzung von Rahmenverträgen:
Tag des Abrufs)]]&gt;DATE(2020,7,22)),"ja","nein")</f>
        <v>nein</v>
      </c>
      <c r="L400" s="59" t="str">
        <f>IF(AND(OR(MD_Gegenstand="Lehrerdienstgeräte mit Zubehör",MD_Gegenstand="Lehrerdienstgeräte ohne Zubehör"),OR(tab_PRUEFUNG[[#This Row],[Maßnahme berück-sichtigungs-fähig]]="ja",tab_PRUEFUNG[[#This Row],[Maßnahme berück-sichtigungs-fähig]]="teilweise")),MD_Anzahl,"")</f>
        <v/>
      </c>
      <c r="M400"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00" s="112"/>
    </row>
    <row r="401" spans="1:14" ht="45" hidden="1" customHeight="1" x14ac:dyDescent="0.25">
      <c r="A401" s="47">
        <f t="shared" si="6"/>
        <v>399</v>
      </c>
      <c r="B401" s="133"/>
      <c r="C401" s="143"/>
      <c r="D401" s="134"/>
      <c r="E401" s="120"/>
      <c r="F401" s="180"/>
      <c r="G401" s="181"/>
      <c r="H401" s="172"/>
      <c r="I401" s="173"/>
      <c r="J401" s="173"/>
      <c r="K401" s="59" t="str">
        <f>IF(AND(tab_MD_1[[#This Row],[… darunter berück-sichtigungsfähig (einschl. Miet-, 
Leasing-, Lizenz-ausgaben innerhalb Zweckbindungsfrist)]]&gt;0,tab_MD_1[[#This Row],[Auftragsdatum
(bei Nutzung von Rahmenverträgen:
Tag des Abrufs)]]&gt;DATE(2020,7,22)),"ja","nein")</f>
        <v>nein</v>
      </c>
      <c r="L401" s="59" t="str">
        <f>IF(AND(OR(MD_Gegenstand="Lehrerdienstgeräte mit Zubehör",MD_Gegenstand="Lehrerdienstgeräte ohne Zubehör"),OR(tab_PRUEFUNG[[#This Row],[Maßnahme berück-sichtigungs-fähig]]="ja",tab_PRUEFUNG[[#This Row],[Maßnahme berück-sichtigungs-fähig]]="teilweise")),MD_Anzahl,"")</f>
        <v/>
      </c>
      <c r="M401"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01" s="112"/>
    </row>
    <row r="402" spans="1:14" ht="45" hidden="1" customHeight="1" x14ac:dyDescent="0.25">
      <c r="A402" s="47">
        <f t="shared" si="6"/>
        <v>400</v>
      </c>
      <c r="B402" s="133"/>
      <c r="C402" s="143"/>
      <c r="D402" s="134"/>
      <c r="E402" s="120"/>
      <c r="F402" s="180"/>
      <c r="G402" s="181"/>
      <c r="H402" s="172"/>
      <c r="I402" s="173"/>
      <c r="J402" s="173"/>
      <c r="K402" s="59" t="str">
        <f>IF(AND(tab_MD_1[[#This Row],[… darunter berück-sichtigungsfähig (einschl. Miet-, 
Leasing-, Lizenz-ausgaben innerhalb Zweckbindungsfrist)]]&gt;0,tab_MD_1[[#This Row],[Auftragsdatum
(bei Nutzung von Rahmenverträgen:
Tag des Abrufs)]]&gt;DATE(2020,7,22)),"ja","nein")</f>
        <v>nein</v>
      </c>
      <c r="L402" s="59" t="str">
        <f>IF(AND(OR(MD_Gegenstand="Lehrerdienstgeräte mit Zubehör",MD_Gegenstand="Lehrerdienstgeräte ohne Zubehör"),OR(tab_PRUEFUNG[[#This Row],[Maßnahme berück-sichtigungs-fähig]]="ja",tab_PRUEFUNG[[#This Row],[Maßnahme berück-sichtigungs-fähig]]="teilweise")),MD_Anzahl,"")</f>
        <v/>
      </c>
      <c r="M402"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02" s="112"/>
    </row>
    <row r="403" spans="1:14" ht="45" hidden="1" customHeight="1" x14ac:dyDescent="0.25">
      <c r="A403" s="47">
        <f t="shared" si="6"/>
        <v>401</v>
      </c>
      <c r="B403" s="133"/>
      <c r="C403" s="143"/>
      <c r="D403" s="134"/>
      <c r="E403" s="120"/>
      <c r="F403" s="180"/>
      <c r="G403" s="181"/>
      <c r="H403" s="172"/>
      <c r="I403" s="173"/>
      <c r="J403" s="173"/>
      <c r="K403" s="59" t="str">
        <f>IF(AND(tab_MD_1[[#This Row],[… darunter berück-sichtigungsfähig (einschl. Miet-, 
Leasing-, Lizenz-ausgaben innerhalb Zweckbindungsfrist)]]&gt;0,tab_MD_1[[#This Row],[Auftragsdatum
(bei Nutzung von Rahmenverträgen:
Tag des Abrufs)]]&gt;DATE(2020,7,22)),"ja","nein")</f>
        <v>nein</v>
      </c>
      <c r="L403" s="59" t="str">
        <f>IF(AND(OR(MD_Gegenstand="Lehrerdienstgeräte mit Zubehör",MD_Gegenstand="Lehrerdienstgeräte ohne Zubehör"),OR(tab_PRUEFUNG[[#This Row],[Maßnahme berück-sichtigungs-fähig]]="ja",tab_PRUEFUNG[[#This Row],[Maßnahme berück-sichtigungs-fähig]]="teilweise")),MD_Anzahl,"")</f>
        <v/>
      </c>
      <c r="M403"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03" s="112"/>
    </row>
    <row r="404" spans="1:14" ht="45" hidden="1" customHeight="1" x14ac:dyDescent="0.25">
      <c r="A404" s="47">
        <f t="shared" si="6"/>
        <v>402</v>
      </c>
      <c r="B404" s="133"/>
      <c r="C404" s="143"/>
      <c r="D404" s="134"/>
      <c r="E404" s="120"/>
      <c r="F404" s="180"/>
      <c r="G404" s="181"/>
      <c r="H404" s="172"/>
      <c r="I404" s="173"/>
      <c r="J404" s="173"/>
      <c r="K404" s="59" t="str">
        <f>IF(AND(tab_MD_1[[#This Row],[… darunter berück-sichtigungsfähig (einschl. Miet-, 
Leasing-, Lizenz-ausgaben innerhalb Zweckbindungsfrist)]]&gt;0,tab_MD_1[[#This Row],[Auftragsdatum
(bei Nutzung von Rahmenverträgen:
Tag des Abrufs)]]&gt;DATE(2020,7,22)),"ja","nein")</f>
        <v>nein</v>
      </c>
      <c r="L404" s="59" t="str">
        <f>IF(AND(OR(MD_Gegenstand="Lehrerdienstgeräte mit Zubehör",MD_Gegenstand="Lehrerdienstgeräte ohne Zubehör"),OR(tab_PRUEFUNG[[#This Row],[Maßnahme berück-sichtigungs-fähig]]="ja",tab_PRUEFUNG[[#This Row],[Maßnahme berück-sichtigungs-fähig]]="teilweise")),MD_Anzahl,"")</f>
        <v/>
      </c>
      <c r="M404"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04" s="112"/>
    </row>
    <row r="405" spans="1:14" ht="45" hidden="1" customHeight="1" x14ac:dyDescent="0.25">
      <c r="A405" s="47">
        <f t="shared" si="6"/>
        <v>403</v>
      </c>
      <c r="B405" s="133"/>
      <c r="C405" s="143"/>
      <c r="D405" s="134"/>
      <c r="E405" s="120"/>
      <c r="F405" s="180"/>
      <c r="G405" s="181"/>
      <c r="H405" s="172"/>
      <c r="I405" s="173"/>
      <c r="J405" s="173"/>
      <c r="K405" s="59" t="str">
        <f>IF(AND(tab_MD_1[[#This Row],[… darunter berück-sichtigungsfähig (einschl. Miet-, 
Leasing-, Lizenz-ausgaben innerhalb Zweckbindungsfrist)]]&gt;0,tab_MD_1[[#This Row],[Auftragsdatum
(bei Nutzung von Rahmenverträgen:
Tag des Abrufs)]]&gt;DATE(2020,7,22)),"ja","nein")</f>
        <v>nein</v>
      </c>
      <c r="L405" s="59" t="str">
        <f>IF(AND(OR(MD_Gegenstand="Lehrerdienstgeräte mit Zubehör",MD_Gegenstand="Lehrerdienstgeräte ohne Zubehör"),OR(tab_PRUEFUNG[[#This Row],[Maßnahme berück-sichtigungs-fähig]]="ja",tab_PRUEFUNG[[#This Row],[Maßnahme berück-sichtigungs-fähig]]="teilweise")),MD_Anzahl,"")</f>
        <v/>
      </c>
      <c r="M405"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05" s="112"/>
    </row>
    <row r="406" spans="1:14" ht="45" hidden="1" customHeight="1" x14ac:dyDescent="0.25">
      <c r="A406" s="47">
        <f t="shared" si="6"/>
        <v>404</v>
      </c>
      <c r="B406" s="133"/>
      <c r="C406" s="143"/>
      <c r="D406" s="134"/>
      <c r="E406" s="120"/>
      <c r="F406" s="180"/>
      <c r="G406" s="181"/>
      <c r="H406" s="172"/>
      <c r="I406" s="173"/>
      <c r="J406" s="173"/>
      <c r="K406" s="59" t="str">
        <f>IF(AND(tab_MD_1[[#This Row],[… darunter berück-sichtigungsfähig (einschl. Miet-, 
Leasing-, Lizenz-ausgaben innerhalb Zweckbindungsfrist)]]&gt;0,tab_MD_1[[#This Row],[Auftragsdatum
(bei Nutzung von Rahmenverträgen:
Tag des Abrufs)]]&gt;DATE(2020,7,22)),"ja","nein")</f>
        <v>nein</v>
      </c>
      <c r="L406" s="59" t="str">
        <f>IF(AND(OR(MD_Gegenstand="Lehrerdienstgeräte mit Zubehör",MD_Gegenstand="Lehrerdienstgeräte ohne Zubehör"),OR(tab_PRUEFUNG[[#This Row],[Maßnahme berück-sichtigungs-fähig]]="ja",tab_PRUEFUNG[[#This Row],[Maßnahme berück-sichtigungs-fähig]]="teilweise")),MD_Anzahl,"")</f>
        <v/>
      </c>
      <c r="M406"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06" s="112"/>
    </row>
    <row r="407" spans="1:14" ht="45" hidden="1" customHeight="1" x14ac:dyDescent="0.25">
      <c r="A407" s="47">
        <f t="shared" ref="A407:A470" si="7">ROW()-2</f>
        <v>405</v>
      </c>
      <c r="B407" s="133"/>
      <c r="C407" s="143"/>
      <c r="D407" s="134"/>
      <c r="E407" s="120"/>
      <c r="F407" s="180"/>
      <c r="G407" s="181"/>
      <c r="H407" s="172"/>
      <c r="I407" s="173"/>
      <c r="J407" s="173"/>
      <c r="K407" s="59" t="str">
        <f>IF(AND(tab_MD_1[[#This Row],[… darunter berück-sichtigungsfähig (einschl. Miet-, 
Leasing-, Lizenz-ausgaben innerhalb Zweckbindungsfrist)]]&gt;0,tab_MD_1[[#This Row],[Auftragsdatum
(bei Nutzung von Rahmenverträgen:
Tag des Abrufs)]]&gt;DATE(2020,7,22)),"ja","nein")</f>
        <v>nein</v>
      </c>
      <c r="L407" s="59" t="str">
        <f>IF(AND(OR(MD_Gegenstand="Lehrerdienstgeräte mit Zubehör",MD_Gegenstand="Lehrerdienstgeräte ohne Zubehör"),OR(tab_PRUEFUNG[[#This Row],[Maßnahme berück-sichtigungs-fähig]]="ja",tab_PRUEFUNG[[#This Row],[Maßnahme berück-sichtigungs-fähig]]="teilweise")),MD_Anzahl,"")</f>
        <v/>
      </c>
      <c r="M407"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07" s="112"/>
    </row>
    <row r="408" spans="1:14" ht="45" hidden="1" customHeight="1" x14ac:dyDescent="0.25">
      <c r="A408" s="47">
        <f t="shared" si="7"/>
        <v>406</v>
      </c>
      <c r="B408" s="133"/>
      <c r="C408" s="143"/>
      <c r="D408" s="134"/>
      <c r="E408" s="120"/>
      <c r="F408" s="180"/>
      <c r="G408" s="181"/>
      <c r="H408" s="172"/>
      <c r="I408" s="173"/>
      <c r="J408" s="173"/>
      <c r="K408" s="59" t="str">
        <f>IF(AND(tab_MD_1[[#This Row],[… darunter berück-sichtigungsfähig (einschl. Miet-, 
Leasing-, Lizenz-ausgaben innerhalb Zweckbindungsfrist)]]&gt;0,tab_MD_1[[#This Row],[Auftragsdatum
(bei Nutzung von Rahmenverträgen:
Tag des Abrufs)]]&gt;DATE(2020,7,22)),"ja","nein")</f>
        <v>nein</v>
      </c>
      <c r="L408" s="59" t="str">
        <f>IF(AND(OR(MD_Gegenstand="Lehrerdienstgeräte mit Zubehör",MD_Gegenstand="Lehrerdienstgeräte ohne Zubehör"),OR(tab_PRUEFUNG[[#This Row],[Maßnahme berück-sichtigungs-fähig]]="ja",tab_PRUEFUNG[[#This Row],[Maßnahme berück-sichtigungs-fähig]]="teilweise")),MD_Anzahl,"")</f>
        <v/>
      </c>
      <c r="M408"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08" s="112"/>
    </row>
    <row r="409" spans="1:14" ht="45" hidden="1" customHeight="1" x14ac:dyDescent="0.25">
      <c r="A409" s="47">
        <f t="shared" si="7"/>
        <v>407</v>
      </c>
      <c r="B409" s="133"/>
      <c r="C409" s="143"/>
      <c r="D409" s="134"/>
      <c r="E409" s="120"/>
      <c r="F409" s="180"/>
      <c r="G409" s="181"/>
      <c r="H409" s="172"/>
      <c r="I409" s="173"/>
      <c r="J409" s="173"/>
      <c r="K409" s="59" t="str">
        <f>IF(AND(tab_MD_1[[#This Row],[… darunter berück-sichtigungsfähig (einschl. Miet-, 
Leasing-, Lizenz-ausgaben innerhalb Zweckbindungsfrist)]]&gt;0,tab_MD_1[[#This Row],[Auftragsdatum
(bei Nutzung von Rahmenverträgen:
Tag des Abrufs)]]&gt;DATE(2020,7,22)),"ja","nein")</f>
        <v>nein</v>
      </c>
      <c r="L409" s="59" t="str">
        <f>IF(AND(OR(MD_Gegenstand="Lehrerdienstgeräte mit Zubehör",MD_Gegenstand="Lehrerdienstgeräte ohne Zubehör"),OR(tab_PRUEFUNG[[#This Row],[Maßnahme berück-sichtigungs-fähig]]="ja",tab_PRUEFUNG[[#This Row],[Maßnahme berück-sichtigungs-fähig]]="teilweise")),MD_Anzahl,"")</f>
        <v/>
      </c>
      <c r="M409"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09" s="112"/>
    </row>
    <row r="410" spans="1:14" ht="45" hidden="1" customHeight="1" x14ac:dyDescent="0.25">
      <c r="A410" s="47">
        <f t="shared" si="7"/>
        <v>408</v>
      </c>
      <c r="B410" s="133"/>
      <c r="C410" s="143"/>
      <c r="D410" s="134"/>
      <c r="E410" s="120"/>
      <c r="F410" s="180"/>
      <c r="G410" s="181"/>
      <c r="H410" s="172"/>
      <c r="I410" s="173"/>
      <c r="J410" s="173"/>
      <c r="K410" s="59" t="str">
        <f>IF(AND(tab_MD_1[[#This Row],[… darunter berück-sichtigungsfähig (einschl. Miet-, 
Leasing-, Lizenz-ausgaben innerhalb Zweckbindungsfrist)]]&gt;0,tab_MD_1[[#This Row],[Auftragsdatum
(bei Nutzung von Rahmenverträgen:
Tag des Abrufs)]]&gt;DATE(2020,7,22)),"ja","nein")</f>
        <v>nein</v>
      </c>
      <c r="L410" s="59" t="str">
        <f>IF(AND(OR(MD_Gegenstand="Lehrerdienstgeräte mit Zubehör",MD_Gegenstand="Lehrerdienstgeräte ohne Zubehör"),OR(tab_PRUEFUNG[[#This Row],[Maßnahme berück-sichtigungs-fähig]]="ja",tab_PRUEFUNG[[#This Row],[Maßnahme berück-sichtigungs-fähig]]="teilweise")),MD_Anzahl,"")</f>
        <v/>
      </c>
      <c r="M410"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10" s="112"/>
    </row>
    <row r="411" spans="1:14" ht="45" hidden="1" customHeight="1" x14ac:dyDescent="0.25">
      <c r="A411" s="47">
        <f t="shared" si="7"/>
        <v>409</v>
      </c>
      <c r="B411" s="133"/>
      <c r="C411" s="143"/>
      <c r="D411" s="134"/>
      <c r="E411" s="120"/>
      <c r="F411" s="180"/>
      <c r="G411" s="181"/>
      <c r="H411" s="172"/>
      <c r="I411" s="173"/>
      <c r="J411" s="173"/>
      <c r="K411" s="59" t="str">
        <f>IF(AND(tab_MD_1[[#This Row],[… darunter berück-sichtigungsfähig (einschl. Miet-, 
Leasing-, Lizenz-ausgaben innerhalb Zweckbindungsfrist)]]&gt;0,tab_MD_1[[#This Row],[Auftragsdatum
(bei Nutzung von Rahmenverträgen:
Tag des Abrufs)]]&gt;DATE(2020,7,22)),"ja","nein")</f>
        <v>nein</v>
      </c>
      <c r="L411" s="59" t="str">
        <f>IF(AND(OR(MD_Gegenstand="Lehrerdienstgeräte mit Zubehör",MD_Gegenstand="Lehrerdienstgeräte ohne Zubehör"),OR(tab_PRUEFUNG[[#This Row],[Maßnahme berück-sichtigungs-fähig]]="ja",tab_PRUEFUNG[[#This Row],[Maßnahme berück-sichtigungs-fähig]]="teilweise")),MD_Anzahl,"")</f>
        <v/>
      </c>
      <c r="M411"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11" s="112"/>
    </row>
    <row r="412" spans="1:14" ht="45" hidden="1" customHeight="1" x14ac:dyDescent="0.25">
      <c r="A412" s="47">
        <f t="shared" si="7"/>
        <v>410</v>
      </c>
      <c r="B412" s="133"/>
      <c r="C412" s="143"/>
      <c r="D412" s="134"/>
      <c r="E412" s="120"/>
      <c r="F412" s="180"/>
      <c r="G412" s="181"/>
      <c r="H412" s="172"/>
      <c r="I412" s="173"/>
      <c r="J412" s="173"/>
      <c r="K412" s="59" t="str">
        <f>IF(AND(tab_MD_1[[#This Row],[… darunter berück-sichtigungsfähig (einschl. Miet-, 
Leasing-, Lizenz-ausgaben innerhalb Zweckbindungsfrist)]]&gt;0,tab_MD_1[[#This Row],[Auftragsdatum
(bei Nutzung von Rahmenverträgen:
Tag des Abrufs)]]&gt;DATE(2020,7,22)),"ja","nein")</f>
        <v>nein</v>
      </c>
      <c r="L412" s="59" t="str">
        <f>IF(AND(OR(MD_Gegenstand="Lehrerdienstgeräte mit Zubehör",MD_Gegenstand="Lehrerdienstgeräte ohne Zubehör"),OR(tab_PRUEFUNG[[#This Row],[Maßnahme berück-sichtigungs-fähig]]="ja",tab_PRUEFUNG[[#This Row],[Maßnahme berück-sichtigungs-fähig]]="teilweise")),MD_Anzahl,"")</f>
        <v/>
      </c>
      <c r="M412"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12" s="112"/>
    </row>
    <row r="413" spans="1:14" ht="45" hidden="1" customHeight="1" x14ac:dyDescent="0.25">
      <c r="A413" s="47">
        <f t="shared" si="7"/>
        <v>411</v>
      </c>
      <c r="B413" s="133"/>
      <c r="C413" s="143"/>
      <c r="D413" s="134"/>
      <c r="E413" s="120"/>
      <c r="F413" s="180"/>
      <c r="G413" s="181"/>
      <c r="H413" s="172"/>
      <c r="I413" s="173"/>
      <c r="J413" s="173"/>
      <c r="K413" s="59" t="str">
        <f>IF(AND(tab_MD_1[[#This Row],[… darunter berück-sichtigungsfähig (einschl. Miet-, 
Leasing-, Lizenz-ausgaben innerhalb Zweckbindungsfrist)]]&gt;0,tab_MD_1[[#This Row],[Auftragsdatum
(bei Nutzung von Rahmenverträgen:
Tag des Abrufs)]]&gt;DATE(2020,7,22)),"ja","nein")</f>
        <v>nein</v>
      </c>
      <c r="L413" s="59" t="str">
        <f>IF(AND(OR(MD_Gegenstand="Lehrerdienstgeräte mit Zubehör",MD_Gegenstand="Lehrerdienstgeräte ohne Zubehör"),OR(tab_PRUEFUNG[[#This Row],[Maßnahme berück-sichtigungs-fähig]]="ja",tab_PRUEFUNG[[#This Row],[Maßnahme berück-sichtigungs-fähig]]="teilweise")),MD_Anzahl,"")</f>
        <v/>
      </c>
      <c r="M413"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13" s="112"/>
    </row>
    <row r="414" spans="1:14" ht="45" hidden="1" customHeight="1" x14ac:dyDescent="0.25">
      <c r="A414" s="47">
        <f t="shared" si="7"/>
        <v>412</v>
      </c>
      <c r="B414" s="133"/>
      <c r="C414" s="143"/>
      <c r="D414" s="134"/>
      <c r="E414" s="120"/>
      <c r="F414" s="180"/>
      <c r="G414" s="181"/>
      <c r="H414" s="172"/>
      <c r="I414" s="173"/>
      <c r="J414" s="173"/>
      <c r="K414" s="59" t="str">
        <f>IF(AND(tab_MD_1[[#This Row],[… darunter berück-sichtigungsfähig (einschl. Miet-, 
Leasing-, Lizenz-ausgaben innerhalb Zweckbindungsfrist)]]&gt;0,tab_MD_1[[#This Row],[Auftragsdatum
(bei Nutzung von Rahmenverträgen:
Tag des Abrufs)]]&gt;DATE(2020,7,22)),"ja","nein")</f>
        <v>nein</v>
      </c>
      <c r="L414" s="59" t="str">
        <f>IF(AND(OR(MD_Gegenstand="Lehrerdienstgeräte mit Zubehör",MD_Gegenstand="Lehrerdienstgeräte ohne Zubehör"),OR(tab_PRUEFUNG[[#This Row],[Maßnahme berück-sichtigungs-fähig]]="ja",tab_PRUEFUNG[[#This Row],[Maßnahme berück-sichtigungs-fähig]]="teilweise")),MD_Anzahl,"")</f>
        <v/>
      </c>
      <c r="M414"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14" s="112"/>
    </row>
    <row r="415" spans="1:14" ht="45" hidden="1" customHeight="1" x14ac:dyDescent="0.25">
      <c r="A415" s="47">
        <f t="shared" si="7"/>
        <v>413</v>
      </c>
      <c r="B415" s="133"/>
      <c r="C415" s="143"/>
      <c r="D415" s="134"/>
      <c r="E415" s="120"/>
      <c r="F415" s="180"/>
      <c r="G415" s="181"/>
      <c r="H415" s="172"/>
      <c r="I415" s="173"/>
      <c r="J415" s="173"/>
      <c r="K415" s="59" t="str">
        <f>IF(AND(tab_MD_1[[#This Row],[… darunter berück-sichtigungsfähig (einschl. Miet-, 
Leasing-, Lizenz-ausgaben innerhalb Zweckbindungsfrist)]]&gt;0,tab_MD_1[[#This Row],[Auftragsdatum
(bei Nutzung von Rahmenverträgen:
Tag des Abrufs)]]&gt;DATE(2020,7,22)),"ja","nein")</f>
        <v>nein</v>
      </c>
      <c r="L415" s="59" t="str">
        <f>IF(AND(OR(MD_Gegenstand="Lehrerdienstgeräte mit Zubehör",MD_Gegenstand="Lehrerdienstgeräte ohne Zubehör"),OR(tab_PRUEFUNG[[#This Row],[Maßnahme berück-sichtigungs-fähig]]="ja",tab_PRUEFUNG[[#This Row],[Maßnahme berück-sichtigungs-fähig]]="teilweise")),MD_Anzahl,"")</f>
        <v/>
      </c>
      <c r="M415"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15" s="112"/>
    </row>
    <row r="416" spans="1:14" ht="45" hidden="1" customHeight="1" x14ac:dyDescent="0.25">
      <c r="A416" s="47">
        <f t="shared" si="7"/>
        <v>414</v>
      </c>
      <c r="B416" s="133"/>
      <c r="C416" s="143"/>
      <c r="D416" s="134"/>
      <c r="E416" s="120"/>
      <c r="F416" s="180"/>
      <c r="G416" s="181"/>
      <c r="H416" s="172"/>
      <c r="I416" s="173"/>
      <c r="J416" s="173"/>
      <c r="K416" s="59" t="str">
        <f>IF(AND(tab_MD_1[[#This Row],[… darunter berück-sichtigungsfähig (einschl. Miet-, 
Leasing-, Lizenz-ausgaben innerhalb Zweckbindungsfrist)]]&gt;0,tab_MD_1[[#This Row],[Auftragsdatum
(bei Nutzung von Rahmenverträgen:
Tag des Abrufs)]]&gt;DATE(2020,7,22)),"ja","nein")</f>
        <v>nein</v>
      </c>
      <c r="L416" s="59" t="str">
        <f>IF(AND(OR(MD_Gegenstand="Lehrerdienstgeräte mit Zubehör",MD_Gegenstand="Lehrerdienstgeräte ohne Zubehör"),OR(tab_PRUEFUNG[[#This Row],[Maßnahme berück-sichtigungs-fähig]]="ja",tab_PRUEFUNG[[#This Row],[Maßnahme berück-sichtigungs-fähig]]="teilweise")),MD_Anzahl,"")</f>
        <v/>
      </c>
      <c r="M416"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16" s="112"/>
    </row>
    <row r="417" spans="1:14" ht="45" hidden="1" customHeight="1" x14ac:dyDescent="0.25">
      <c r="A417" s="47">
        <f t="shared" si="7"/>
        <v>415</v>
      </c>
      <c r="B417" s="133"/>
      <c r="C417" s="143"/>
      <c r="D417" s="134"/>
      <c r="E417" s="120"/>
      <c r="F417" s="180"/>
      <c r="G417" s="181"/>
      <c r="H417" s="172"/>
      <c r="I417" s="173"/>
      <c r="J417" s="173"/>
      <c r="K417" s="59" t="str">
        <f>IF(AND(tab_MD_1[[#This Row],[… darunter berück-sichtigungsfähig (einschl. Miet-, 
Leasing-, Lizenz-ausgaben innerhalb Zweckbindungsfrist)]]&gt;0,tab_MD_1[[#This Row],[Auftragsdatum
(bei Nutzung von Rahmenverträgen:
Tag des Abrufs)]]&gt;DATE(2020,7,22)),"ja","nein")</f>
        <v>nein</v>
      </c>
      <c r="L417" s="59" t="str">
        <f>IF(AND(OR(MD_Gegenstand="Lehrerdienstgeräte mit Zubehör",MD_Gegenstand="Lehrerdienstgeräte ohne Zubehör"),OR(tab_PRUEFUNG[[#This Row],[Maßnahme berück-sichtigungs-fähig]]="ja",tab_PRUEFUNG[[#This Row],[Maßnahme berück-sichtigungs-fähig]]="teilweise")),MD_Anzahl,"")</f>
        <v/>
      </c>
      <c r="M417"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17" s="112"/>
    </row>
    <row r="418" spans="1:14" ht="45" hidden="1" customHeight="1" x14ac:dyDescent="0.25">
      <c r="A418" s="47">
        <f t="shared" si="7"/>
        <v>416</v>
      </c>
      <c r="B418" s="133"/>
      <c r="C418" s="143"/>
      <c r="D418" s="134"/>
      <c r="E418" s="120"/>
      <c r="F418" s="180"/>
      <c r="G418" s="181"/>
      <c r="H418" s="172"/>
      <c r="I418" s="173"/>
      <c r="J418" s="173"/>
      <c r="K418" s="59" t="str">
        <f>IF(AND(tab_MD_1[[#This Row],[… darunter berück-sichtigungsfähig (einschl. Miet-, 
Leasing-, Lizenz-ausgaben innerhalb Zweckbindungsfrist)]]&gt;0,tab_MD_1[[#This Row],[Auftragsdatum
(bei Nutzung von Rahmenverträgen:
Tag des Abrufs)]]&gt;DATE(2020,7,22)),"ja","nein")</f>
        <v>nein</v>
      </c>
      <c r="L418" s="59" t="str">
        <f>IF(AND(OR(MD_Gegenstand="Lehrerdienstgeräte mit Zubehör",MD_Gegenstand="Lehrerdienstgeräte ohne Zubehör"),OR(tab_PRUEFUNG[[#This Row],[Maßnahme berück-sichtigungs-fähig]]="ja",tab_PRUEFUNG[[#This Row],[Maßnahme berück-sichtigungs-fähig]]="teilweise")),MD_Anzahl,"")</f>
        <v/>
      </c>
      <c r="M418"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18" s="112"/>
    </row>
    <row r="419" spans="1:14" ht="45" hidden="1" customHeight="1" x14ac:dyDescent="0.25">
      <c r="A419" s="47">
        <f t="shared" si="7"/>
        <v>417</v>
      </c>
      <c r="B419" s="133"/>
      <c r="C419" s="143"/>
      <c r="D419" s="134"/>
      <c r="E419" s="120"/>
      <c r="F419" s="180"/>
      <c r="G419" s="181"/>
      <c r="H419" s="172"/>
      <c r="I419" s="173"/>
      <c r="J419" s="173"/>
      <c r="K419" s="59" t="str">
        <f>IF(AND(tab_MD_1[[#This Row],[… darunter berück-sichtigungsfähig (einschl. Miet-, 
Leasing-, Lizenz-ausgaben innerhalb Zweckbindungsfrist)]]&gt;0,tab_MD_1[[#This Row],[Auftragsdatum
(bei Nutzung von Rahmenverträgen:
Tag des Abrufs)]]&gt;DATE(2020,7,22)),"ja","nein")</f>
        <v>nein</v>
      </c>
      <c r="L419" s="59" t="str">
        <f>IF(AND(OR(MD_Gegenstand="Lehrerdienstgeräte mit Zubehör",MD_Gegenstand="Lehrerdienstgeräte ohne Zubehör"),OR(tab_PRUEFUNG[[#This Row],[Maßnahme berück-sichtigungs-fähig]]="ja",tab_PRUEFUNG[[#This Row],[Maßnahme berück-sichtigungs-fähig]]="teilweise")),MD_Anzahl,"")</f>
        <v/>
      </c>
      <c r="M419"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19" s="112"/>
    </row>
    <row r="420" spans="1:14" ht="45" hidden="1" customHeight="1" x14ac:dyDescent="0.25">
      <c r="A420" s="47">
        <f t="shared" si="7"/>
        <v>418</v>
      </c>
      <c r="B420" s="133"/>
      <c r="C420" s="143"/>
      <c r="D420" s="134"/>
      <c r="E420" s="120"/>
      <c r="F420" s="180"/>
      <c r="G420" s="181"/>
      <c r="H420" s="172"/>
      <c r="I420" s="173"/>
      <c r="J420" s="173"/>
      <c r="K420" s="59" t="str">
        <f>IF(AND(tab_MD_1[[#This Row],[… darunter berück-sichtigungsfähig (einschl. Miet-, 
Leasing-, Lizenz-ausgaben innerhalb Zweckbindungsfrist)]]&gt;0,tab_MD_1[[#This Row],[Auftragsdatum
(bei Nutzung von Rahmenverträgen:
Tag des Abrufs)]]&gt;DATE(2020,7,22)),"ja","nein")</f>
        <v>nein</v>
      </c>
      <c r="L420" s="59" t="str">
        <f>IF(AND(OR(MD_Gegenstand="Lehrerdienstgeräte mit Zubehör",MD_Gegenstand="Lehrerdienstgeräte ohne Zubehör"),OR(tab_PRUEFUNG[[#This Row],[Maßnahme berück-sichtigungs-fähig]]="ja",tab_PRUEFUNG[[#This Row],[Maßnahme berück-sichtigungs-fähig]]="teilweise")),MD_Anzahl,"")</f>
        <v/>
      </c>
      <c r="M420"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20" s="112"/>
    </row>
    <row r="421" spans="1:14" ht="45" hidden="1" customHeight="1" x14ac:dyDescent="0.25">
      <c r="A421" s="47">
        <f t="shared" si="7"/>
        <v>419</v>
      </c>
      <c r="B421" s="133"/>
      <c r="C421" s="143"/>
      <c r="D421" s="134"/>
      <c r="E421" s="120"/>
      <c r="F421" s="180"/>
      <c r="G421" s="181"/>
      <c r="H421" s="172"/>
      <c r="I421" s="173"/>
      <c r="J421" s="173"/>
      <c r="K421" s="59" t="str">
        <f>IF(AND(tab_MD_1[[#This Row],[… darunter berück-sichtigungsfähig (einschl. Miet-, 
Leasing-, Lizenz-ausgaben innerhalb Zweckbindungsfrist)]]&gt;0,tab_MD_1[[#This Row],[Auftragsdatum
(bei Nutzung von Rahmenverträgen:
Tag des Abrufs)]]&gt;DATE(2020,7,22)),"ja","nein")</f>
        <v>nein</v>
      </c>
      <c r="L421" s="59" t="str">
        <f>IF(AND(OR(MD_Gegenstand="Lehrerdienstgeräte mit Zubehör",MD_Gegenstand="Lehrerdienstgeräte ohne Zubehör"),OR(tab_PRUEFUNG[[#This Row],[Maßnahme berück-sichtigungs-fähig]]="ja",tab_PRUEFUNG[[#This Row],[Maßnahme berück-sichtigungs-fähig]]="teilweise")),MD_Anzahl,"")</f>
        <v/>
      </c>
      <c r="M421"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21" s="112"/>
    </row>
    <row r="422" spans="1:14" ht="45" hidden="1" customHeight="1" x14ac:dyDescent="0.25">
      <c r="A422" s="47">
        <f t="shared" si="7"/>
        <v>420</v>
      </c>
      <c r="B422" s="133"/>
      <c r="C422" s="143"/>
      <c r="D422" s="134"/>
      <c r="E422" s="120"/>
      <c r="F422" s="180"/>
      <c r="G422" s="181"/>
      <c r="H422" s="172"/>
      <c r="I422" s="173"/>
      <c r="J422" s="173"/>
      <c r="K422" s="59" t="str">
        <f>IF(AND(tab_MD_1[[#This Row],[… darunter berück-sichtigungsfähig (einschl. Miet-, 
Leasing-, Lizenz-ausgaben innerhalb Zweckbindungsfrist)]]&gt;0,tab_MD_1[[#This Row],[Auftragsdatum
(bei Nutzung von Rahmenverträgen:
Tag des Abrufs)]]&gt;DATE(2020,7,22)),"ja","nein")</f>
        <v>nein</v>
      </c>
      <c r="L422" s="59" t="str">
        <f>IF(AND(OR(MD_Gegenstand="Lehrerdienstgeräte mit Zubehör",MD_Gegenstand="Lehrerdienstgeräte ohne Zubehör"),OR(tab_PRUEFUNG[[#This Row],[Maßnahme berück-sichtigungs-fähig]]="ja",tab_PRUEFUNG[[#This Row],[Maßnahme berück-sichtigungs-fähig]]="teilweise")),MD_Anzahl,"")</f>
        <v/>
      </c>
      <c r="M422"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22" s="112"/>
    </row>
    <row r="423" spans="1:14" ht="45" hidden="1" customHeight="1" x14ac:dyDescent="0.25">
      <c r="A423" s="47">
        <f t="shared" si="7"/>
        <v>421</v>
      </c>
      <c r="B423" s="133"/>
      <c r="C423" s="143"/>
      <c r="D423" s="134"/>
      <c r="E423" s="120"/>
      <c r="F423" s="180"/>
      <c r="G423" s="181"/>
      <c r="H423" s="172"/>
      <c r="I423" s="173"/>
      <c r="J423" s="173"/>
      <c r="K423" s="59" t="str">
        <f>IF(AND(tab_MD_1[[#This Row],[… darunter berück-sichtigungsfähig (einschl. Miet-, 
Leasing-, Lizenz-ausgaben innerhalb Zweckbindungsfrist)]]&gt;0,tab_MD_1[[#This Row],[Auftragsdatum
(bei Nutzung von Rahmenverträgen:
Tag des Abrufs)]]&gt;DATE(2020,7,22)),"ja","nein")</f>
        <v>nein</v>
      </c>
      <c r="L423" s="59" t="str">
        <f>IF(AND(OR(MD_Gegenstand="Lehrerdienstgeräte mit Zubehör",MD_Gegenstand="Lehrerdienstgeräte ohne Zubehör"),OR(tab_PRUEFUNG[[#This Row],[Maßnahme berück-sichtigungs-fähig]]="ja",tab_PRUEFUNG[[#This Row],[Maßnahme berück-sichtigungs-fähig]]="teilweise")),MD_Anzahl,"")</f>
        <v/>
      </c>
      <c r="M423"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23" s="112"/>
    </row>
    <row r="424" spans="1:14" ht="45" hidden="1" customHeight="1" x14ac:dyDescent="0.25">
      <c r="A424" s="47">
        <f t="shared" si="7"/>
        <v>422</v>
      </c>
      <c r="B424" s="133"/>
      <c r="C424" s="143"/>
      <c r="D424" s="134"/>
      <c r="E424" s="120"/>
      <c r="F424" s="180"/>
      <c r="G424" s="181"/>
      <c r="H424" s="172"/>
      <c r="I424" s="173"/>
      <c r="J424" s="173"/>
      <c r="K424" s="59" t="str">
        <f>IF(AND(tab_MD_1[[#This Row],[… darunter berück-sichtigungsfähig (einschl. Miet-, 
Leasing-, Lizenz-ausgaben innerhalb Zweckbindungsfrist)]]&gt;0,tab_MD_1[[#This Row],[Auftragsdatum
(bei Nutzung von Rahmenverträgen:
Tag des Abrufs)]]&gt;DATE(2020,7,22)),"ja","nein")</f>
        <v>nein</v>
      </c>
      <c r="L424" s="59" t="str">
        <f>IF(AND(OR(MD_Gegenstand="Lehrerdienstgeräte mit Zubehör",MD_Gegenstand="Lehrerdienstgeräte ohne Zubehör"),OR(tab_PRUEFUNG[[#This Row],[Maßnahme berück-sichtigungs-fähig]]="ja",tab_PRUEFUNG[[#This Row],[Maßnahme berück-sichtigungs-fähig]]="teilweise")),MD_Anzahl,"")</f>
        <v/>
      </c>
      <c r="M424"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24" s="112"/>
    </row>
    <row r="425" spans="1:14" ht="45" hidden="1" customHeight="1" x14ac:dyDescent="0.25">
      <c r="A425" s="47">
        <f t="shared" si="7"/>
        <v>423</v>
      </c>
      <c r="B425" s="133"/>
      <c r="C425" s="143"/>
      <c r="D425" s="134"/>
      <c r="E425" s="120"/>
      <c r="F425" s="180"/>
      <c r="G425" s="181"/>
      <c r="H425" s="172"/>
      <c r="I425" s="173"/>
      <c r="J425" s="173"/>
      <c r="K425" s="59" t="str">
        <f>IF(AND(tab_MD_1[[#This Row],[… darunter berück-sichtigungsfähig (einschl. Miet-, 
Leasing-, Lizenz-ausgaben innerhalb Zweckbindungsfrist)]]&gt;0,tab_MD_1[[#This Row],[Auftragsdatum
(bei Nutzung von Rahmenverträgen:
Tag des Abrufs)]]&gt;DATE(2020,7,22)),"ja","nein")</f>
        <v>nein</v>
      </c>
      <c r="L425" s="59" t="str">
        <f>IF(AND(OR(MD_Gegenstand="Lehrerdienstgeräte mit Zubehör",MD_Gegenstand="Lehrerdienstgeräte ohne Zubehör"),OR(tab_PRUEFUNG[[#This Row],[Maßnahme berück-sichtigungs-fähig]]="ja",tab_PRUEFUNG[[#This Row],[Maßnahme berück-sichtigungs-fähig]]="teilweise")),MD_Anzahl,"")</f>
        <v/>
      </c>
      <c r="M425"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25" s="112"/>
    </row>
    <row r="426" spans="1:14" ht="45" hidden="1" customHeight="1" x14ac:dyDescent="0.25">
      <c r="A426" s="47">
        <f t="shared" si="7"/>
        <v>424</v>
      </c>
      <c r="B426" s="133"/>
      <c r="C426" s="143"/>
      <c r="D426" s="134"/>
      <c r="E426" s="120"/>
      <c r="F426" s="180"/>
      <c r="G426" s="181"/>
      <c r="H426" s="172"/>
      <c r="I426" s="173"/>
      <c r="J426" s="173"/>
      <c r="K426" s="59" t="str">
        <f>IF(AND(tab_MD_1[[#This Row],[… darunter berück-sichtigungsfähig (einschl. Miet-, 
Leasing-, Lizenz-ausgaben innerhalb Zweckbindungsfrist)]]&gt;0,tab_MD_1[[#This Row],[Auftragsdatum
(bei Nutzung von Rahmenverträgen:
Tag des Abrufs)]]&gt;DATE(2020,7,22)),"ja","nein")</f>
        <v>nein</v>
      </c>
      <c r="L426" s="59" t="str">
        <f>IF(AND(OR(MD_Gegenstand="Lehrerdienstgeräte mit Zubehör",MD_Gegenstand="Lehrerdienstgeräte ohne Zubehör"),OR(tab_PRUEFUNG[[#This Row],[Maßnahme berück-sichtigungs-fähig]]="ja",tab_PRUEFUNG[[#This Row],[Maßnahme berück-sichtigungs-fähig]]="teilweise")),MD_Anzahl,"")</f>
        <v/>
      </c>
      <c r="M426"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26" s="112"/>
    </row>
    <row r="427" spans="1:14" ht="45" hidden="1" customHeight="1" x14ac:dyDescent="0.25">
      <c r="A427" s="47">
        <f t="shared" si="7"/>
        <v>425</v>
      </c>
      <c r="B427" s="133"/>
      <c r="C427" s="143"/>
      <c r="D427" s="134"/>
      <c r="E427" s="120"/>
      <c r="F427" s="180"/>
      <c r="G427" s="181"/>
      <c r="H427" s="172"/>
      <c r="I427" s="173"/>
      <c r="J427" s="173"/>
      <c r="K427" s="59" t="str">
        <f>IF(AND(tab_MD_1[[#This Row],[… darunter berück-sichtigungsfähig (einschl. Miet-, 
Leasing-, Lizenz-ausgaben innerhalb Zweckbindungsfrist)]]&gt;0,tab_MD_1[[#This Row],[Auftragsdatum
(bei Nutzung von Rahmenverträgen:
Tag des Abrufs)]]&gt;DATE(2020,7,22)),"ja","nein")</f>
        <v>nein</v>
      </c>
      <c r="L427" s="59" t="str">
        <f>IF(AND(OR(MD_Gegenstand="Lehrerdienstgeräte mit Zubehör",MD_Gegenstand="Lehrerdienstgeräte ohne Zubehör"),OR(tab_PRUEFUNG[[#This Row],[Maßnahme berück-sichtigungs-fähig]]="ja",tab_PRUEFUNG[[#This Row],[Maßnahme berück-sichtigungs-fähig]]="teilweise")),MD_Anzahl,"")</f>
        <v/>
      </c>
      <c r="M427"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27" s="112"/>
    </row>
    <row r="428" spans="1:14" ht="45" hidden="1" customHeight="1" x14ac:dyDescent="0.25">
      <c r="A428" s="47">
        <f t="shared" si="7"/>
        <v>426</v>
      </c>
      <c r="B428" s="133"/>
      <c r="C428" s="143"/>
      <c r="D428" s="134"/>
      <c r="E428" s="120"/>
      <c r="F428" s="180"/>
      <c r="G428" s="181"/>
      <c r="H428" s="172"/>
      <c r="I428" s="173"/>
      <c r="J428" s="173"/>
      <c r="K428" s="59" t="str">
        <f>IF(AND(tab_MD_1[[#This Row],[… darunter berück-sichtigungsfähig (einschl. Miet-, 
Leasing-, Lizenz-ausgaben innerhalb Zweckbindungsfrist)]]&gt;0,tab_MD_1[[#This Row],[Auftragsdatum
(bei Nutzung von Rahmenverträgen:
Tag des Abrufs)]]&gt;DATE(2020,7,22)),"ja","nein")</f>
        <v>nein</v>
      </c>
      <c r="L428" s="59" t="str">
        <f>IF(AND(OR(MD_Gegenstand="Lehrerdienstgeräte mit Zubehör",MD_Gegenstand="Lehrerdienstgeräte ohne Zubehör"),OR(tab_PRUEFUNG[[#This Row],[Maßnahme berück-sichtigungs-fähig]]="ja",tab_PRUEFUNG[[#This Row],[Maßnahme berück-sichtigungs-fähig]]="teilweise")),MD_Anzahl,"")</f>
        <v/>
      </c>
      <c r="M428"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28" s="112"/>
    </row>
    <row r="429" spans="1:14" ht="45" hidden="1" customHeight="1" x14ac:dyDescent="0.25">
      <c r="A429" s="47">
        <f t="shared" si="7"/>
        <v>427</v>
      </c>
      <c r="B429" s="133"/>
      <c r="C429" s="143"/>
      <c r="D429" s="134"/>
      <c r="E429" s="120"/>
      <c r="F429" s="180"/>
      <c r="G429" s="181"/>
      <c r="H429" s="172"/>
      <c r="I429" s="173"/>
      <c r="J429" s="173"/>
      <c r="K429" s="59" t="str">
        <f>IF(AND(tab_MD_1[[#This Row],[… darunter berück-sichtigungsfähig (einschl. Miet-, 
Leasing-, Lizenz-ausgaben innerhalb Zweckbindungsfrist)]]&gt;0,tab_MD_1[[#This Row],[Auftragsdatum
(bei Nutzung von Rahmenverträgen:
Tag des Abrufs)]]&gt;DATE(2020,7,22)),"ja","nein")</f>
        <v>nein</v>
      </c>
      <c r="L429" s="59" t="str">
        <f>IF(AND(OR(MD_Gegenstand="Lehrerdienstgeräte mit Zubehör",MD_Gegenstand="Lehrerdienstgeräte ohne Zubehör"),OR(tab_PRUEFUNG[[#This Row],[Maßnahme berück-sichtigungs-fähig]]="ja",tab_PRUEFUNG[[#This Row],[Maßnahme berück-sichtigungs-fähig]]="teilweise")),MD_Anzahl,"")</f>
        <v/>
      </c>
      <c r="M429"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29" s="112"/>
    </row>
    <row r="430" spans="1:14" ht="45" hidden="1" customHeight="1" x14ac:dyDescent="0.25">
      <c r="A430" s="47">
        <f t="shared" si="7"/>
        <v>428</v>
      </c>
      <c r="B430" s="133"/>
      <c r="C430" s="143"/>
      <c r="D430" s="134"/>
      <c r="E430" s="120"/>
      <c r="F430" s="180"/>
      <c r="G430" s="181"/>
      <c r="H430" s="172"/>
      <c r="I430" s="173"/>
      <c r="J430" s="173"/>
      <c r="K430" s="59" t="str">
        <f>IF(AND(tab_MD_1[[#This Row],[… darunter berück-sichtigungsfähig (einschl. Miet-, 
Leasing-, Lizenz-ausgaben innerhalb Zweckbindungsfrist)]]&gt;0,tab_MD_1[[#This Row],[Auftragsdatum
(bei Nutzung von Rahmenverträgen:
Tag des Abrufs)]]&gt;DATE(2020,7,22)),"ja","nein")</f>
        <v>nein</v>
      </c>
      <c r="L430" s="59" t="str">
        <f>IF(AND(OR(MD_Gegenstand="Lehrerdienstgeräte mit Zubehör",MD_Gegenstand="Lehrerdienstgeräte ohne Zubehör"),OR(tab_PRUEFUNG[[#This Row],[Maßnahme berück-sichtigungs-fähig]]="ja",tab_PRUEFUNG[[#This Row],[Maßnahme berück-sichtigungs-fähig]]="teilweise")),MD_Anzahl,"")</f>
        <v/>
      </c>
      <c r="M430"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30" s="112"/>
    </row>
    <row r="431" spans="1:14" ht="45" hidden="1" customHeight="1" x14ac:dyDescent="0.25">
      <c r="A431" s="47">
        <f t="shared" si="7"/>
        <v>429</v>
      </c>
      <c r="B431" s="133"/>
      <c r="C431" s="143"/>
      <c r="D431" s="134"/>
      <c r="E431" s="120"/>
      <c r="F431" s="180"/>
      <c r="G431" s="181"/>
      <c r="H431" s="172"/>
      <c r="I431" s="173"/>
      <c r="J431" s="173"/>
      <c r="K431" s="59" t="str">
        <f>IF(AND(tab_MD_1[[#This Row],[… darunter berück-sichtigungsfähig (einschl. Miet-, 
Leasing-, Lizenz-ausgaben innerhalb Zweckbindungsfrist)]]&gt;0,tab_MD_1[[#This Row],[Auftragsdatum
(bei Nutzung von Rahmenverträgen:
Tag des Abrufs)]]&gt;DATE(2020,7,22)),"ja","nein")</f>
        <v>nein</v>
      </c>
      <c r="L431" s="59" t="str">
        <f>IF(AND(OR(MD_Gegenstand="Lehrerdienstgeräte mit Zubehör",MD_Gegenstand="Lehrerdienstgeräte ohne Zubehör"),OR(tab_PRUEFUNG[[#This Row],[Maßnahme berück-sichtigungs-fähig]]="ja",tab_PRUEFUNG[[#This Row],[Maßnahme berück-sichtigungs-fähig]]="teilweise")),MD_Anzahl,"")</f>
        <v/>
      </c>
      <c r="M431"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31" s="112"/>
    </row>
    <row r="432" spans="1:14" ht="45" hidden="1" customHeight="1" x14ac:dyDescent="0.25">
      <c r="A432" s="47">
        <f t="shared" si="7"/>
        <v>430</v>
      </c>
      <c r="B432" s="133"/>
      <c r="C432" s="143"/>
      <c r="D432" s="134"/>
      <c r="E432" s="120"/>
      <c r="F432" s="180"/>
      <c r="G432" s="181"/>
      <c r="H432" s="172"/>
      <c r="I432" s="173"/>
      <c r="J432" s="173"/>
      <c r="K432" s="59" t="str">
        <f>IF(AND(tab_MD_1[[#This Row],[… darunter berück-sichtigungsfähig (einschl. Miet-, 
Leasing-, Lizenz-ausgaben innerhalb Zweckbindungsfrist)]]&gt;0,tab_MD_1[[#This Row],[Auftragsdatum
(bei Nutzung von Rahmenverträgen:
Tag des Abrufs)]]&gt;DATE(2020,7,22)),"ja","nein")</f>
        <v>nein</v>
      </c>
      <c r="L432" s="59" t="str">
        <f>IF(AND(OR(MD_Gegenstand="Lehrerdienstgeräte mit Zubehör",MD_Gegenstand="Lehrerdienstgeräte ohne Zubehör"),OR(tab_PRUEFUNG[[#This Row],[Maßnahme berück-sichtigungs-fähig]]="ja",tab_PRUEFUNG[[#This Row],[Maßnahme berück-sichtigungs-fähig]]="teilweise")),MD_Anzahl,"")</f>
        <v/>
      </c>
      <c r="M432"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32" s="112"/>
    </row>
    <row r="433" spans="1:14" ht="45" hidden="1" customHeight="1" x14ac:dyDescent="0.25">
      <c r="A433" s="47">
        <f t="shared" si="7"/>
        <v>431</v>
      </c>
      <c r="B433" s="133"/>
      <c r="C433" s="143"/>
      <c r="D433" s="134"/>
      <c r="E433" s="120"/>
      <c r="F433" s="180"/>
      <c r="G433" s="181"/>
      <c r="H433" s="172"/>
      <c r="I433" s="173"/>
      <c r="J433" s="173"/>
      <c r="K433" s="59" t="str">
        <f>IF(AND(tab_MD_1[[#This Row],[… darunter berück-sichtigungsfähig (einschl. Miet-, 
Leasing-, Lizenz-ausgaben innerhalb Zweckbindungsfrist)]]&gt;0,tab_MD_1[[#This Row],[Auftragsdatum
(bei Nutzung von Rahmenverträgen:
Tag des Abrufs)]]&gt;DATE(2020,7,22)),"ja","nein")</f>
        <v>nein</v>
      </c>
      <c r="L433" s="59" t="str">
        <f>IF(AND(OR(MD_Gegenstand="Lehrerdienstgeräte mit Zubehör",MD_Gegenstand="Lehrerdienstgeräte ohne Zubehör"),OR(tab_PRUEFUNG[[#This Row],[Maßnahme berück-sichtigungs-fähig]]="ja",tab_PRUEFUNG[[#This Row],[Maßnahme berück-sichtigungs-fähig]]="teilweise")),MD_Anzahl,"")</f>
        <v/>
      </c>
      <c r="M433"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33" s="112"/>
    </row>
    <row r="434" spans="1:14" ht="45" hidden="1" customHeight="1" x14ac:dyDescent="0.25">
      <c r="A434" s="47">
        <f t="shared" si="7"/>
        <v>432</v>
      </c>
      <c r="B434" s="133"/>
      <c r="C434" s="143"/>
      <c r="D434" s="134"/>
      <c r="E434" s="120"/>
      <c r="F434" s="180"/>
      <c r="G434" s="181"/>
      <c r="H434" s="172"/>
      <c r="I434" s="173"/>
      <c r="J434" s="173"/>
      <c r="K434" s="59" t="str">
        <f>IF(AND(tab_MD_1[[#This Row],[… darunter berück-sichtigungsfähig (einschl. Miet-, 
Leasing-, Lizenz-ausgaben innerhalb Zweckbindungsfrist)]]&gt;0,tab_MD_1[[#This Row],[Auftragsdatum
(bei Nutzung von Rahmenverträgen:
Tag des Abrufs)]]&gt;DATE(2020,7,22)),"ja","nein")</f>
        <v>nein</v>
      </c>
      <c r="L434" s="59" t="str">
        <f>IF(AND(OR(MD_Gegenstand="Lehrerdienstgeräte mit Zubehör",MD_Gegenstand="Lehrerdienstgeräte ohne Zubehör"),OR(tab_PRUEFUNG[[#This Row],[Maßnahme berück-sichtigungs-fähig]]="ja",tab_PRUEFUNG[[#This Row],[Maßnahme berück-sichtigungs-fähig]]="teilweise")),MD_Anzahl,"")</f>
        <v/>
      </c>
      <c r="M434"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34" s="112"/>
    </row>
    <row r="435" spans="1:14" ht="45" hidden="1" customHeight="1" x14ac:dyDescent="0.25">
      <c r="A435" s="47">
        <f t="shared" si="7"/>
        <v>433</v>
      </c>
      <c r="B435" s="133"/>
      <c r="C435" s="143"/>
      <c r="D435" s="134"/>
      <c r="E435" s="120"/>
      <c r="F435" s="180"/>
      <c r="G435" s="181"/>
      <c r="H435" s="172"/>
      <c r="I435" s="173"/>
      <c r="J435" s="173"/>
      <c r="K435" s="59" t="str">
        <f>IF(AND(tab_MD_1[[#This Row],[… darunter berück-sichtigungsfähig (einschl. Miet-, 
Leasing-, Lizenz-ausgaben innerhalb Zweckbindungsfrist)]]&gt;0,tab_MD_1[[#This Row],[Auftragsdatum
(bei Nutzung von Rahmenverträgen:
Tag des Abrufs)]]&gt;DATE(2020,7,22)),"ja","nein")</f>
        <v>nein</v>
      </c>
      <c r="L435" s="59" t="str">
        <f>IF(AND(OR(MD_Gegenstand="Lehrerdienstgeräte mit Zubehör",MD_Gegenstand="Lehrerdienstgeräte ohne Zubehör"),OR(tab_PRUEFUNG[[#This Row],[Maßnahme berück-sichtigungs-fähig]]="ja",tab_PRUEFUNG[[#This Row],[Maßnahme berück-sichtigungs-fähig]]="teilweise")),MD_Anzahl,"")</f>
        <v/>
      </c>
      <c r="M435"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35" s="112"/>
    </row>
    <row r="436" spans="1:14" ht="45" hidden="1" customHeight="1" x14ac:dyDescent="0.25">
      <c r="A436" s="47">
        <f t="shared" si="7"/>
        <v>434</v>
      </c>
      <c r="B436" s="133"/>
      <c r="C436" s="143"/>
      <c r="D436" s="134"/>
      <c r="E436" s="120"/>
      <c r="F436" s="180"/>
      <c r="G436" s="181"/>
      <c r="H436" s="172"/>
      <c r="I436" s="173"/>
      <c r="J436" s="173"/>
      <c r="K436" s="59" t="str">
        <f>IF(AND(tab_MD_1[[#This Row],[… darunter berück-sichtigungsfähig (einschl. Miet-, 
Leasing-, Lizenz-ausgaben innerhalb Zweckbindungsfrist)]]&gt;0,tab_MD_1[[#This Row],[Auftragsdatum
(bei Nutzung von Rahmenverträgen:
Tag des Abrufs)]]&gt;DATE(2020,7,22)),"ja","nein")</f>
        <v>nein</v>
      </c>
      <c r="L436" s="59" t="str">
        <f>IF(AND(OR(MD_Gegenstand="Lehrerdienstgeräte mit Zubehör",MD_Gegenstand="Lehrerdienstgeräte ohne Zubehör"),OR(tab_PRUEFUNG[[#This Row],[Maßnahme berück-sichtigungs-fähig]]="ja",tab_PRUEFUNG[[#This Row],[Maßnahme berück-sichtigungs-fähig]]="teilweise")),MD_Anzahl,"")</f>
        <v/>
      </c>
      <c r="M436"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36" s="112"/>
    </row>
    <row r="437" spans="1:14" ht="45" hidden="1" customHeight="1" x14ac:dyDescent="0.25">
      <c r="A437" s="47">
        <f t="shared" si="7"/>
        <v>435</v>
      </c>
      <c r="B437" s="133"/>
      <c r="C437" s="143"/>
      <c r="D437" s="134"/>
      <c r="E437" s="120"/>
      <c r="F437" s="180"/>
      <c r="G437" s="181"/>
      <c r="H437" s="172"/>
      <c r="I437" s="173"/>
      <c r="J437" s="173"/>
      <c r="K437" s="59" t="str">
        <f>IF(AND(tab_MD_1[[#This Row],[… darunter berück-sichtigungsfähig (einschl. Miet-, 
Leasing-, Lizenz-ausgaben innerhalb Zweckbindungsfrist)]]&gt;0,tab_MD_1[[#This Row],[Auftragsdatum
(bei Nutzung von Rahmenverträgen:
Tag des Abrufs)]]&gt;DATE(2020,7,22)),"ja","nein")</f>
        <v>nein</v>
      </c>
      <c r="L437" s="59" t="str">
        <f>IF(AND(OR(MD_Gegenstand="Lehrerdienstgeräte mit Zubehör",MD_Gegenstand="Lehrerdienstgeräte ohne Zubehör"),OR(tab_PRUEFUNG[[#This Row],[Maßnahme berück-sichtigungs-fähig]]="ja",tab_PRUEFUNG[[#This Row],[Maßnahme berück-sichtigungs-fähig]]="teilweise")),MD_Anzahl,"")</f>
        <v/>
      </c>
      <c r="M437"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37" s="112"/>
    </row>
    <row r="438" spans="1:14" ht="45" hidden="1" customHeight="1" x14ac:dyDescent="0.25">
      <c r="A438" s="47">
        <f t="shared" si="7"/>
        <v>436</v>
      </c>
      <c r="B438" s="133"/>
      <c r="C438" s="143"/>
      <c r="D438" s="134"/>
      <c r="E438" s="120"/>
      <c r="F438" s="180"/>
      <c r="G438" s="181"/>
      <c r="H438" s="172"/>
      <c r="I438" s="173"/>
      <c r="J438" s="173"/>
      <c r="K438" s="59" t="str">
        <f>IF(AND(tab_MD_1[[#This Row],[… darunter berück-sichtigungsfähig (einschl. Miet-, 
Leasing-, Lizenz-ausgaben innerhalb Zweckbindungsfrist)]]&gt;0,tab_MD_1[[#This Row],[Auftragsdatum
(bei Nutzung von Rahmenverträgen:
Tag des Abrufs)]]&gt;DATE(2020,7,22)),"ja","nein")</f>
        <v>nein</v>
      </c>
      <c r="L438" s="59" t="str">
        <f>IF(AND(OR(MD_Gegenstand="Lehrerdienstgeräte mit Zubehör",MD_Gegenstand="Lehrerdienstgeräte ohne Zubehör"),OR(tab_PRUEFUNG[[#This Row],[Maßnahme berück-sichtigungs-fähig]]="ja",tab_PRUEFUNG[[#This Row],[Maßnahme berück-sichtigungs-fähig]]="teilweise")),MD_Anzahl,"")</f>
        <v/>
      </c>
      <c r="M438"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38" s="112"/>
    </row>
    <row r="439" spans="1:14" ht="45" hidden="1" customHeight="1" x14ac:dyDescent="0.25">
      <c r="A439" s="47">
        <f t="shared" si="7"/>
        <v>437</v>
      </c>
      <c r="B439" s="133"/>
      <c r="C439" s="143"/>
      <c r="D439" s="134"/>
      <c r="E439" s="120"/>
      <c r="F439" s="180"/>
      <c r="G439" s="181"/>
      <c r="H439" s="172"/>
      <c r="I439" s="173"/>
      <c r="J439" s="173"/>
      <c r="K439" s="59" t="str">
        <f>IF(AND(tab_MD_1[[#This Row],[… darunter berück-sichtigungsfähig (einschl. Miet-, 
Leasing-, Lizenz-ausgaben innerhalb Zweckbindungsfrist)]]&gt;0,tab_MD_1[[#This Row],[Auftragsdatum
(bei Nutzung von Rahmenverträgen:
Tag des Abrufs)]]&gt;DATE(2020,7,22)),"ja","nein")</f>
        <v>nein</v>
      </c>
      <c r="L439" s="59" t="str">
        <f>IF(AND(OR(MD_Gegenstand="Lehrerdienstgeräte mit Zubehör",MD_Gegenstand="Lehrerdienstgeräte ohne Zubehör"),OR(tab_PRUEFUNG[[#This Row],[Maßnahme berück-sichtigungs-fähig]]="ja",tab_PRUEFUNG[[#This Row],[Maßnahme berück-sichtigungs-fähig]]="teilweise")),MD_Anzahl,"")</f>
        <v/>
      </c>
      <c r="M439"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39" s="112"/>
    </row>
    <row r="440" spans="1:14" ht="45" hidden="1" customHeight="1" x14ac:dyDescent="0.25">
      <c r="A440" s="47">
        <f t="shared" si="7"/>
        <v>438</v>
      </c>
      <c r="B440" s="133"/>
      <c r="C440" s="143"/>
      <c r="D440" s="134"/>
      <c r="E440" s="120"/>
      <c r="F440" s="180"/>
      <c r="G440" s="181"/>
      <c r="H440" s="172"/>
      <c r="I440" s="173"/>
      <c r="J440" s="173"/>
      <c r="K440" s="59" t="str">
        <f>IF(AND(tab_MD_1[[#This Row],[… darunter berück-sichtigungsfähig (einschl. Miet-, 
Leasing-, Lizenz-ausgaben innerhalb Zweckbindungsfrist)]]&gt;0,tab_MD_1[[#This Row],[Auftragsdatum
(bei Nutzung von Rahmenverträgen:
Tag des Abrufs)]]&gt;DATE(2020,7,22)),"ja","nein")</f>
        <v>nein</v>
      </c>
      <c r="L440" s="59" t="str">
        <f>IF(AND(OR(MD_Gegenstand="Lehrerdienstgeräte mit Zubehör",MD_Gegenstand="Lehrerdienstgeräte ohne Zubehör"),OR(tab_PRUEFUNG[[#This Row],[Maßnahme berück-sichtigungs-fähig]]="ja",tab_PRUEFUNG[[#This Row],[Maßnahme berück-sichtigungs-fähig]]="teilweise")),MD_Anzahl,"")</f>
        <v/>
      </c>
      <c r="M440"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40" s="112"/>
    </row>
    <row r="441" spans="1:14" ht="45" hidden="1" customHeight="1" x14ac:dyDescent="0.25">
      <c r="A441" s="47">
        <f t="shared" si="7"/>
        <v>439</v>
      </c>
      <c r="B441" s="133"/>
      <c r="C441" s="143"/>
      <c r="D441" s="134"/>
      <c r="E441" s="120"/>
      <c r="F441" s="180"/>
      <c r="G441" s="181"/>
      <c r="H441" s="172"/>
      <c r="I441" s="173"/>
      <c r="J441" s="173"/>
      <c r="K441" s="59" t="str">
        <f>IF(AND(tab_MD_1[[#This Row],[… darunter berück-sichtigungsfähig (einschl. Miet-, 
Leasing-, Lizenz-ausgaben innerhalb Zweckbindungsfrist)]]&gt;0,tab_MD_1[[#This Row],[Auftragsdatum
(bei Nutzung von Rahmenverträgen:
Tag des Abrufs)]]&gt;DATE(2020,7,22)),"ja","nein")</f>
        <v>nein</v>
      </c>
      <c r="L441" s="59" t="str">
        <f>IF(AND(OR(MD_Gegenstand="Lehrerdienstgeräte mit Zubehör",MD_Gegenstand="Lehrerdienstgeräte ohne Zubehör"),OR(tab_PRUEFUNG[[#This Row],[Maßnahme berück-sichtigungs-fähig]]="ja",tab_PRUEFUNG[[#This Row],[Maßnahme berück-sichtigungs-fähig]]="teilweise")),MD_Anzahl,"")</f>
        <v/>
      </c>
      <c r="M441"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41" s="112"/>
    </row>
    <row r="442" spans="1:14" ht="45" hidden="1" customHeight="1" x14ac:dyDescent="0.25">
      <c r="A442" s="47">
        <f t="shared" si="7"/>
        <v>440</v>
      </c>
      <c r="B442" s="133"/>
      <c r="C442" s="143"/>
      <c r="D442" s="134"/>
      <c r="E442" s="120"/>
      <c r="F442" s="180"/>
      <c r="G442" s="181"/>
      <c r="H442" s="172"/>
      <c r="I442" s="173"/>
      <c r="J442" s="173"/>
      <c r="K442" s="59" t="str">
        <f>IF(AND(tab_MD_1[[#This Row],[… darunter berück-sichtigungsfähig (einschl. Miet-, 
Leasing-, Lizenz-ausgaben innerhalb Zweckbindungsfrist)]]&gt;0,tab_MD_1[[#This Row],[Auftragsdatum
(bei Nutzung von Rahmenverträgen:
Tag des Abrufs)]]&gt;DATE(2020,7,22)),"ja","nein")</f>
        <v>nein</v>
      </c>
      <c r="L442" s="59" t="str">
        <f>IF(AND(OR(MD_Gegenstand="Lehrerdienstgeräte mit Zubehör",MD_Gegenstand="Lehrerdienstgeräte ohne Zubehör"),OR(tab_PRUEFUNG[[#This Row],[Maßnahme berück-sichtigungs-fähig]]="ja",tab_PRUEFUNG[[#This Row],[Maßnahme berück-sichtigungs-fähig]]="teilweise")),MD_Anzahl,"")</f>
        <v/>
      </c>
      <c r="M442"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42" s="112"/>
    </row>
    <row r="443" spans="1:14" ht="45" hidden="1" customHeight="1" x14ac:dyDescent="0.25">
      <c r="A443" s="47">
        <f t="shared" si="7"/>
        <v>441</v>
      </c>
      <c r="B443" s="133"/>
      <c r="C443" s="143"/>
      <c r="D443" s="134"/>
      <c r="E443" s="120"/>
      <c r="F443" s="180"/>
      <c r="G443" s="181"/>
      <c r="H443" s="172"/>
      <c r="I443" s="173"/>
      <c r="J443" s="173"/>
      <c r="K443" s="59" t="str">
        <f>IF(AND(tab_MD_1[[#This Row],[… darunter berück-sichtigungsfähig (einschl. Miet-, 
Leasing-, Lizenz-ausgaben innerhalb Zweckbindungsfrist)]]&gt;0,tab_MD_1[[#This Row],[Auftragsdatum
(bei Nutzung von Rahmenverträgen:
Tag des Abrufs)]]&gt;DATE(2020,7,22)),"ja","nein")</f>
        <v>nein</v>
      </c>
      <c r="L443" s="59" t="str">
        <f>IF(AND(OR(MD_Gegenstand="Lehrerdienstgeräte mit Zubehör",MD_Gegenstand="Lehrerdienstgeräte ohne Zubehör"),OR(tab_PRUEFUNG[[#This Row],[Maßnahme berück-sichtigungs-fähig]]="ja",tab_PRUEFUNG[[#This Row],[Maßnahme berück-sichtigungs-fähig]]="teilweise")),MD_Anzahl,"")</f>
        <v/>
      </c>
      <c r="M443"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43" s="112"/>
    </row>
    <row r="444" spans="1:14" ht="45" hidden="1" customHeight="1" x14ac:dyDescent="0.25">
      <c r="A444" s="47">
        <f t="shared" si="7"/>
        <v>442</v>
      </c>
      <c r="B444" s="133"/>
      <c r="C444" s="143"/>
      <c r="D444" s="134"/>
      <c r="E444" s="120"/>
      <c r="F444" s="180"/>
      <c r="G444" s="181"/>
      <c r="H444" s="172"/>
      <c r="I444" s="173"/>
      <c r="J444" s="173"/>
      <c r="K444" s="59" t="str">
        <f>IF(AND(tab_MD_1[[#This Row],[… darunter berück-sichtigungsfähig (einschl. Miet-, 
Leasing-, Lizenz-ausgaben innerhalb Zweckbindungsfrist)]]&gt;0,tab_MD_1[[#This Row],[Auftragsdatum
(bei Nutzung von Rahmenverträgen:
Tag des Abrufs)]]&gt;DATE(2020,7,22)),"ja","nein")</f>
        <v>nein</v>
      </c>
      <c r="L444" s="59" t="str">
        <f>IF(AND(OR(MD_Gegenstand="Lehrerdienstgeräte mit Zubehör",MD_Gegenstand="Lehrerdienstgeräte ohne Zubehör"),OR(tab_PRUEFUNG[[#This Row],[Maßnahme berück-sichtigungs-fähig]]="ja",tab_PRUEFUNG[[#This Row],[Maßnahme berück-sichtigungs-fähig]]="teilweise")),MD_Anzahl,"")</f>
        <v/>
      </c>
      <c r="M444"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44" s="112"/>
    </row>
    <row r="445" spans="1:14" ht="45" hidden="1" customHeight="1" x14ac:dyDescent="0.25">
      <c r="A445" s="47">
        <f t="shared" si="7"/>
        <v>443</v>
      </c>
      <c r="B445" s="133"/>
      <c r="C445" s="143"/>
      <c r="D445" s="134"/>
      <c r="E445" s="120"/>
      <c r="F445" s="180"/>
      <c r="G445" s="181"/>
      <c r="H445" s="172"/>
      <c r="I445" s="173"/>
      <c r="J445" s="173"/>
      <c r="K445" s="59" t="str">
        <f>IF(AND(tab_MD_1[[#This Row],[… darunter berück-sichtigungsfähig (einschl. Miet-, 
Leasing-, Lizenz-ausgaben innerhalb Zweckbindungsfrist)]]&gt;0,tab_MD_1[[#This Row],[Auftragsdatum
(bei Nutzung von Rahmenverträgen:
Tag des Abrufs)]]&gt;DATE(2020,7,22)),"ja","nein")</f>
        <v>nein</v>
      </c>
      <c r="L445" s="59" t="str">
        <f>IF(AND(OR(MD_Gegenstand="Lehrerdienstgeräte mit Zubehör",MD_Gegenstand="Lehrerdienstgeräte ohne Zubehör"),OR(tab_PRUEFUNG[[#This Row],[Maßnahme berück-sichtigungs-fähig]]="ja",tab_PRUEFUNG[[#This Row],[Maßnahme berück-sichtigungs-fähig]]="teilweise")),MD_Anzahl,"")</f>
        <v/>
      </c>
      <c r="M445"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45" s="112"/>
    </row>
    <row r="446" spans="1:14" ht="45" hidden="1" customHeight="1" x14ac:dyDescent="0.25">
      <c r="A446" s="47">
        <f t="shared" si="7"/>
        <v>444</v>
      </c>
      <c r="B446" s="133"/>
      <c r="C446" s="143"/>
      <c r="D446" s="134"/>
      <c r="E446" s="120"/>
      <c r="F446" s="180"/>
      <c r="G446" s="181"/>
      <c r="H446" s="172"/>
      <c r="I446" s="173"/>
      <c r="J446" s="173"/>
      <c r="K446" s="59" t="str">
        <f>IF(AND(tab_MD_1[[#This Row],[… darunter berück-sichtigungsfähig (einschl. Miet-, 
Leasing-, Lizenz-ausgaben innerhalb Zweckbindungsfrist)]]&gt;0,tab_MD_1[[#This Row],[Auftragsdatum
(bei Nutzung von Rahmenverträgen:
Tag des Abrufs)]]&gt;DATE(2020,7,22)),"ja","nein")</f>
        <v>nein</v>
      </c>
      <c r="L446" s="59" t="str">
        <f>IF(AND(OR(MD_Gegenstand="Lehrerdienstgeräte mit Zubehör",MD_Gegenstand="Lehrerdienstgeräte ohne Zubehör"),OR(tab_PRUEFUNG[[#This Row],[Maßnahme berück-sichtigungs-fähig]]="ja",tab_PRUEFUNG[[#This Row],[Maßnahme berück-sichtigungs-fähig]]="teilweise")),MD_Anzahl,"")</f>
        <v/>
      </c>
      <c r="M446"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46" s="112"/>
    </row>
    <row r="447" spans="1:14" ht="45" hidden="1" customHeight="1" x14ac:dyDescent="0.25">
      <c r="A447" s="47">
        <f t="shared" si="7"/>
        <v>445</v>
      </c>
      <c r="B447" s="133"/>
      <c r="C447" s="143"/>
      <c r="D447" s="134"/>
      <c r="E447" s="120"/>
      <c r="F447" s="180"/>
      <c r="G447" s="181"/>
      <c r="H447" s="172"/>
      <c r="I447" s="173"/>
      <c r="J447" s="173"/>
      <c r="K447" s="59" t="str">
        <f>IF(AND(tab_MD_1[[#This Row],[… darunter berück-sichtigungsfähig (einschl. Miet-, 
Leasing-, Lizenz-ausgaben innerhalb Zweckbindungsfrist)]]&gt;0,tab_MD_1[[#This Row],[Auftragsdatum
(bei Nutzung von Rahmenverträgen:
Tag des Abrufs)]]&gt;DATE(2020,7,22)),"ja","nein")</f>
        <v>nein</v>
      </c>
      <c r="L447" s="59" t="str">
        <f>IF(AND(OR(MD_Gegenstand="Lehrerdienstgeräte mit Zubehör",MD_Gegenstand="Lehrerdienstgeräte ohne Zubehör"),OR(tab_PRUEFUNG[[#This Row],[Maßnahme berück-sichtigungs-fähig]]="ja",tab_PRUEFUNG[[#This Row],[Maßnahme berück-sichtigungs-fähig]]="teilweise")),MD_Anzahl,"")</f>
        <v/>
      </c>
      <c r="M447"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47" s="112"/>
    </row>
    <row r="448" spans="1:14" ht="45" hidden="1" customHeight="1" x14ac:dyDescent="0.25">
      <c r="A448" s="47">
        <f t="shared" si="7"/>
        <v>446</v>
      </c>
      <c r="B448" s="133"/>
      <c r="C448" s="143"/>
      <c r="D448" s="134"/>
      <c r="E448" s="120"/>
      <c r="F448" s="180"/>
      <c r="G448" s="181"/>
      <c r="H448" s="172"/>
      <c r="I448" s="173"/>
      <c r="J448" s="173"/>
      <c r="K448" s="59" t="str">
        <f>IF(AND(tab_MD_1[[#This Row],[… darunter berück-sichtigungsfähig (einschl. Miet-, 
Leasing-, Lizenz-ausgaben innerhalb Zweckbindungsfrist)]]&gt;0,tab_MD_1[[#This Row],[Auftragsdatum
(bei Nutzung von Rahmenverträgen:
Tag des Abrufs)]]&gt;DATE(2020,7,22)),"ja","nein")</f>
        <v>nein</v>
      </c>
      <c r="L448" s="59" t="str">
        <f>IF(AND(OR(MD_Gegenstand="Lehrerdienstgeräte mit Zubehör",MD_Gegenstand="Lehrerdienstgeräte ohne Zubehör"),OR(tab_PRUEFUNG[[#This Row],[Maßnahme berück-sichtigungs-fähig]]="ja",tab_PRUEFUNG[[#This Row],[Maßnahme berück-sichtigungs-fähig]]="teilweise")),MD_Anzahl,"")</f>
        <v/>
      </c>
      <c r="M448"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48" s="112"/>
    </row>
    <row r="449" spans="1:14" ht="45" hidden="1" customHeight="1" x14ac:dyDescent="0.25">
      <c r="A449" s="47">
        <f t="shared" si="7"/>
        <v>447</v>
      </c>
      <c r="B449" s="133"/>
      <c r="C449" s="143"/>
      <c r="D449" s="134"/>
      <c r="E449" s="120"/>
      <c r="F449" s="180"/>
      <c r="G449" s="181"/>
      <c r="H449" s="172"/>
      <c r="I449" s="173"/>
      <c r="J449" s="173"/>
      <c r="K449" s="59" t="str">
        <f>IF(AND(tab_MD_1[[#This Row],[… darunter berück-sichtigungsfähig (einschl. Miet-, 
Leasing-, Lizenz-ausgaben innerhalb Zweckbindungsfrist)]]&gt;0,tab_MD_1[[#This Row],[Auftragsdatum
(bei Nutzung von Rahmenverträgen:
Tag des Abrufs)]]&gt;DATE(2020,7,22)),"ja","nein")</f>
        <v>nein</v>
      </c>
      <c r="L449" s="59" t="str">
        <f>IF(AND(OR(MD_Gegenstand="Lehrerdienstgeräte mit Zubehör",MD_Gegenstand="Lehrerdienstgeräte ohne Zubehör"),OR(tab_PRUEFUNG[[#This Row],[Maßnahme berück-sichtigungs-fähig]]="ja",tab_PRUEFUNG[[#This Row],[Maßnahme berück-sichtigungs-fähig]]="teilweise")),MD_Anzahl,"")</f>
        <v/>
      </c>
      <c r="M449"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49" s="112"/>
    </row>
    <row r="450" spans="1:14" ht="45" hidden="1" customHeight="1" x14ac:dyDescent="0.25">
      <c r="A450" s="47">
        <f t="shared" si="7"/>
        <v>448</v>
      </c>
      <c r="B450" s="133"/>
      <c r="C450" s="143"/>
      <c r="D450" s="134"/>
      <c r="E450" s="120"/>
      <c r="F450" s="180"/>
      <c r="G450" s="181"/>
      <c r="H450" s="172"/>
      <c r="I450" s="173"/>
      <c r="J450" s="173"/>
      <c r="K450" s="59" t="str">
        <f>IF(AND(tab_MD_1[[#This Row],[… darunter berück-sichtigungsfähig (einschl. Miet-, 
Leasing-, Lizenz-ausgaben innerhalb Zweckbindungsfrist)]]&gt;0,tab_MD_1[[#This Row],[Auftragsdatum
(bei Nutzung von Rahmenverträgen:
Tag des Abrufs)]]&gt;DATE(2020,7,22)),"ja","nein")</f>
        <v>nein</v>
      </c>
      <c r="L450" s="59" t="str">
        <f>IF(AND(OR(MD_Gegenstand="Lehrerdienstgeräte mit Zubehör",MD_Gegenstand="Lehrerdienstgeräte ohne Zubehör"),OR(tab_PRUEFUNG[[#This Row],[Maßnahme berück-sichtigungs-fähig]]="ja",tab_PRUEFUNG[[#This Row],[Maßnahme berück-sichtigungs-fähig]]="teilweise")),MD_Anzahl,"")</f>
        <v/>
      </c>
      <c r="M450"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50" s="112"/>
    </row>
    <row r="451" spans="1:14" ht="45" hidden="1" customHeight="1" x14ac:dyDescent="0.25">
      <c r="A451" s="47">
        <f t="shared" si="7"/>
        <v>449</v>
      </c>
      <c r="B451" s="133"/>
      <c r="C451" s="143"/>
      <c r="D451" s="134"/>
      <c r="E451" s="120"/>
      <c r="F451" s="180"/>
      <c r="G451" s="181"/>
      <c r="H451" s="172"/>
      <c r="I451" s="173"/>
      <c r="J451" s="173"/>
      <c r="K451" s="59" t="str">
        <f>IF(AND(tab_MD_1[[#This Row],[… darunter berück-sichtigungsfähig (einschl. Miet-, 
Leasing-, Lizenz-ausgaben innerhalb Zweckbindungsfrist)]]&gt;0,tab_MD_1[[#This Row],[Auftragsdatum
(bei Nutzung von Rahmenverträgen:
Tag des Abrufs)]]&gt;DATE(2020,7,22)),"ja","nein")</f>
        <v>nein</v>
      </c>
      <c r="L451" s="59" t="str">
        <f>IF(AND(OR(MD_Gegenstand="Lehrerdienstgeräte mit Zubehör",MD_Gegenstand="Lehrerdienstgeräte ohne Zubehör"),OR(tab_PRUEFUNG[[#This Row],[Maßnahme berück-sichtigungs-fähig]]="ja",tab_PRUEFUNG[[#This Row],[Maßnahme berück-sichtigungs-fähig]]="teilweise")),MD_Anzahl,"")</f>
        <v/>
      </c>
      <c r="M451"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51" s="112"/>
    </row>
    <row r="452" spans="1:14" ht="45" hidden="1" customHeight="1" x14ac:dyDescent="0.25">
      <c r="A452" s="47">
        <f t="shared" si="7"/>
        <v>450</v>
      </c>
      <c r="B452" s="133"/>
      <c r="C452" s="143"/>
      <c r="D452" s="134"/>
      <c r="E452" s="120"/>
      <c r="F452" s="180"/>
      <c r="G452" s="181"/>
      <c r="H452" s="172"/>
      <c r="I452" s="173"/>
      <c r="J452" s="173"/>
      <c r="K452" s="59" t="str">
        <f>IF(AND(tab_MD_1[[#This Row],[… darunter berück-sichtigungsfähig (einschl. Miet-, 
Leasing-, Lizenz-ausgaben innerhalb Zweckbindungsfrist)]]&gt;0,tab_MD_1[[#This Row],[Auftragsdatum
(bei Nutzung von Rahmenverträgen:
Tag des Abrufs)]]&gt;DATE(2020,7,22)),"ja","nein")</f>
        <v>nein</v>
      </c>
      <c r="L452" s="59" t="str">
        <f>IF(AND(OR(MD_Gegenstand="Lehrerdienstgeräte mit Zubehör",MD_Gegenstand="Lehrerdienstgeräte ohne Zubehör"),OR(tab_PRUEFUNG[[#This Row],[Maßnahme berück-sichtigungs-fähig]]="ja",tab_PRUEFUNG[[#This Row],[Maßnahme berück-sichtigungs-fähig]]="teilweise")),MD_Anzahl,"")</f>
        <v/>
      </c>
      <c r="M452"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52" s="112"/>
    </row>
    <row r="453" spans="1:14" ht="45" hidden="1" customHeight="1" x14ac:dyDescent="0.25">
      <c r="A453" s="47">
        <f t="shared" si="7"/>
        <v>451</v>
      </c>
      <c r="B453" s="133"/>
      <c r="C453" s="143"/>
      <c r="D453" s="134"/>
      <c r="E453" s="120"/>
      <c r="F453" s="180"/>
      <c r="G453" s="181"/>
      <c r="H453" s="172"/>
      <c r="I453" s="173"/>
      <c r="J453" s="173"/>
      <c r="K453" s="59" t="str">
        <f>IF(AND(tab_MD_1[[#This Row],[… darunter berück-sichtigungsfähig (einschl. Miet-, 
Leasing-, Lizenz-ausgaben innerhalb Zweckbindungsfrist)]]&gt;0,tab_MD_1[[#This Row],[Auftragsdatum
(bei Nutzung von Rahmenverträgen:
Tag des Abrufs)]]&gt;DATE(2020,7,22)),"ja","nein")</f>
        <v>nein</v>
      </c>
      <c r="L453" s="59" t="str">
        <f>IF(AND(OR(MD_Gegenstand="Lehrerdienstgeräte mit Zubehör",MD_Gegenstand="Lehrerdienstgeräte ohne Zubehör"),OR(tab_PRUEFUNG[[#This Row],[Maßnahme berück-sichtigungs-fähig]]="ja",tab_PRUEFUNG[[#This Row],[Maßnahme berück-sichtigungs-fähig]]="teilweise")),MD_Anzahl,"")</f>
        <v/>
      </c>
      <c r="M453"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53" s="112"/>
    </row>
    <row r="454" spans="1:14" ht="45" hidden="1" customHeight="1" x14ac:dyDescent="0.25">
      <c r="A454" s="47">
        <f t="shared" si="7"/>
        <v>452</v>
      </c>
      <c r="B454" s="133"/>
      <c r="C454" s="143"/>
      <c r="D454" s="134"/>
      <c r="E454" s="120"/>
      <c r="F454" s="180"/>
      <c r="G454" s="181"/>
      <c r="H454" s="172"/>
      <c r="I454" s="173"/>
      <c r="J454" s="173"/>
      <c r="K454" s="59" t="str">
        <f>IF(AND(tab_MD_1[[#This Row],[… darunter berück-sichtigungsfähig (einschl. Miet-, 
Leasing-, Lizenz-ausgaben innerhalb Zweckbindungsfrist)]]&gt;0,tab_MD_1[[#This Row],[Auftragsdatum
(bei Nutzung von Rahmenverträgen:
Tag des Abrufs)]]&gt;DATE(2020,7,22)),"ja","nein")</f>
        <v>nein</v>
      </c>
      <c r="L454" s="59" t="str">
        <f>IF(AND(OR(MD_Gegenstand="Lehrerdienstgeräte mit Zubehör",MD_Gegenstand="Lehrerdienstgeräte ohne Zubehör"),OR(tab_PRUEFUNG[[#This Row],[Maßnahme berück-sichtigungs-fähig]]="ja",tab_PRUEFUNG[[#This Row],[Maßnahme berück-sichtigungs-fähig]]="teilweise")),MD_Anzahl,"")</f>
        <v/>
      </c>
      <c r="M454"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54" s="112"/>
    </row>
    <row r="455" spans="1:14" ht="45" hidden="1" customHeight="1" x14ac:dyDescent="0.25">
      <c r="A455" s="47">
        <f t="shared" si="7"/>
        <v>453</v>
      </c>
      <c r="B455" s="133"/>
      <c r="C455" s="143"/>
      <c r="D455" s="134"/>
      <c r="E455" s="120"/>
      <c r="F455" s="180"/>
      <c r="G455" s="181"/>
      <c r="H455" s="172"/>
      <c r="I455" s="173"/>
      <c r="J455" s="173"/>
      <c r="K455" s="59" t="str">
        <f>IF(AND(tab_MD_1[[#This Row],[… darunter berück-sichtigungsfähig (einschl. Miet-, 
Leasing-, Lizenz-ausgaben innerhalb Zweckbindungsfrist)]]&gt;0,tab_MD_1[[#This Row],[Auftragsdatum
(bei Nutzung von Rahmenverträgen:
Tag des Abrufs)]]&gt;DATE(2020,7,22)),"ja","nein")</f>
        <v>nein</v>
      </c>
      <c r="L455" s="59" t="str">
        <f>IF(AND(OR(MD_Gegenstand="Lehrerdienstgeräte mit Zubehör",MD_Gegenstand="Lehrerdienstgeräte ohne Zubehör"),OR(tab_PRUEFUNG[[#This Row],[Maßnahme berück-sichtigungs-fähig]]="ja",tab_PRUEFUNG[[#This Row],[Maßnahme berück-sichtigungs-fähig]]="teilweise")),MD_Anzahl,"")</f>
        <v/>
      </c>
      <c r="M455"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55" s="112"/>
    </row>
    <row r="456" spans="1:14" ht="45" hidden="1" customHeight="1" x14ac:dyDescent="0.25">
      <c r="A456" s="47">
        <f t="shared" si="7"/>
        <v>454</v>
      </c>
      <c r="B456" s="133"/>
      <c r="C456" s="143"/>
      <c r="D456" s="134"/>
      <c r="E456" s="120"/>
      <c r="F456" s="180"/>
      <c r="G456" s="181"/>
      <c r="H456" s="172"/>
      <c r="I456" s="173"/>
      <c r="J456" s="173"/>
      <c r="K456" s="59" t="str">
        <f>IF(AND(tab_MD_1[[#This Row],[… darunter berück-sichtigungsfähig (einschl. Miet-, 
Leasing-, Lizenz-ausgaben innerhalb Zweckbindungsfrist)]]&gt;0,tab_MD_1[[#This Row],[Auftragsdatum
(bei Nutzung von Rahmenverträgen:
Tag des Abrufs)]]&gt;DATE(2020,7,22)),"ja","nein")</f>
        <v>nein</v>
      </c>
      <c r="L456" s="59" t="str">
        <f>IF(AND(OR(MD_Gegenstand="Lehrerdienstgeräte mit Zubehör",MD_Gegenstand="Lehrerdienstgeräte ohne Zubehör"),OR(tab_PRUEFUNG[[#This Row],[Maßnahme berück-sichtigungs-fähig]]="ja",tab_PRUEFUNG[[#This Row],[Maßnahme berück-sichtigungs-fähig]]="teilweise")),MD_Anzahl,"")</f>
        <v/>
      </c>
      <c r="M456"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56" s="112"/>
    </row>
    <row r="457" spans="1:14" ht="45" hidden="1" customHeight="1" x14ac:dyDescent="0.25">
      <c r="A457" s="47">
        <f t="shared" si="7"/>
        <v>455</v>
      </c>
      <c r="B457" s="133"/>
      <c r="C457" s="143"/>
      <c r="D457" s="134"/>
      <c r="E457" s="120"/>
      <c r="F457" s="180"/>
      <c r="G457" s="181"/>
      <c r="H457" s="172"/>
      <c r="I457" s="173"/>
      <c r="J457" s="173"/>
      <c r="K457" s="59" t="str">
        <f>IF(AND(tab_MD_1[[#This Row],[… darunter berück-sichtigungsfähig (einschl. Miet-, 
Leasing-, Lizenz-ausgaben innerhalb Zweckbindungsfrist)]]&gt;0,tab_MD_1[[#This Row],[Auftragsdatum
(bei Nutzung von Rahmenverträgen:
Tag des Abrufs)]]&gt;DATE(2020,7,22)),"ja","nein")</f>
        <v>nein</v>
      </c>
      <c r="L457" s="59" t="str">
        <f>IF(AND(OR(MD_Gegenstand="Lehrerdienstgeräte mit Zubehör",MD_Gegenstand="Lehrerdienstgeräte ohne Zubehör"),OR(tab_PRUEFUNG[[#This Row],[Maßnahme berück-sichtigungs-fähig]]="ja",tab_PRUEFUNG[[#This Row],[Maßnahme berück-sichtigungs-fähig]]="teilweise")),MD_Anzahl,"")</f>
        <v/>
      </c>
      <c r="M457"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57" s="112"/>
    </row>
    <row r="458" spans="1:14" ht="45" hidden="1" customHeight="1" x14ac:dyDescent="0.25">
      <c r="A458" s="47">
        <f t="shared" si="7"/>
        <v>456</v>
      </c>
      <c r="B458" s="133"/>
      <c r="C458" s="143"/>
      <c r="D458" s="134"/>
      <c r="E458" s="120"/>
      <c r="F458" s="180"/>
      <c r="G458" s="181"/>
      <c r="H458" s="172"/>
      <c r="I458" s="173"/>
      <c r="J458" s="173"/>
      <c r="K458" s="59" t="str">
        <f>IF(AND(tab_MD_1[[#This Row],[… darunter berück-sichtigungsfähig (einschl. Miet-, 
Leasing-, Lizenz-ausgaben innerhalb Zweckbindungsfrist)]]&gt;0,tab_MD_1[[#This Row],[Auftragsdatum
(bei Nutzung von Rahmenverträgen:
Tag des Abrufs)]]&gt;DATE(2020,7,22)),"ja","nein")</f>
        <v>nein</v>
      </c>
      <c r="L458" s="59" t="str">
        <f>IF(AND(OR(MD_Gegenstand="Lehrerdienstgeräte mit Zubehör",MD_Gegenstand="Lehrerdienstgeräte ohne Zubehör"),OR(tab_PRUEFUNG[[#This Row],[Maßnahme berück-sichtigungs-fähig]]="ja",tab_PRUEFUNG[[#This Row],[Maßnahme berück-sichtigungs-fähig]]="teilweise")),MD_Anzahl,"")</f>
        <v/>
      </c>
      <c r="M458"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58" s="112"/>
    </row>
    <row r="459" spans="1:14" ht="45" hidden="1" customHeight="1" x14ac:dyDescent="0.25">
      <c r="A459" s="47">
        <f t="shared" si="7"/>
        <v>457</v>
      </c>
      <c r="B459" s="133"/>
      <c r="C459" s="143"/>
      <c r="D459" s="134"/>
      <c r="E459" s="120"/>
      <c r="F459" s="180"/>
      <c r="G459" s="181"/>
      <c r="H459" s="172"/>
      <c r="I459" s="173"/>
      <c r="J459" s="173"/>
      <c r="K459" s="59" t="str">
        <f>IF(AND(tab_MD_1[[#This Row],[… darunter berück-sichtigungsfähig (einschl. Miet-, 
Leasing-, Lizenz-ausgaben innerhalb Zweckbindungsfrist)]]&gt;0,tab_MD_1[[#This Row],[Auftragsdatum
(bei Nutzung von Rahmenverträgen:
Tag des Abrufs)]]&gt;DATE(2020,7,22)),"ja","nein")</f>
        <v>nein</v>
      </c>
      <c r="L459" s="59" t="str">
        <f>IF(AND(OR(MD_Gegenstand="Lehrerdienstgeräte mit Zubehör",MD_Gegenstand="Lehrerdienstgeräte ohne Zubehör"),OR(tab_PRUEFUNG[[#This Row],[Maßnahme berück-sichtigungs-fähig]]="ja",tab_PRUEFUNG[[#This Row],[Maßnahme berück-sichtigungs-fähig]]="teilweise")),MD_Anzahl,"")</f>
        <v/>
      </c>
      <c r="M459"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59" s="112"/>
    </row>
    <row r="460" spans="1:14" ht="45" hidden="1" customHeight="1" x14ac:dyDescent="0.25">
      <c r="A460" s="47">
        <f t="shared" si="7"/>
        <v>458</v>
      </c>
      <c r="B460" s="133"/>
      <c r="C460" s="143"/>
      <c r="D460" s="134"/>
      <c r="E460" s="120"/>
      <c r="F460" s="180"/>
      <c r="G460" s="181"/>
      <c r="H460" s="172"/>
      <c r="I460" s="173"/>
      <c r="J460" s="173"/>
      <c r="K460" s="59" t="str">
        <f>IF(AND(tab_MD_1[[#This Row],[… darunter berück-sichtigungsfähig (einschl. Miet-, 
Leasing-, Lizenz-ausgaben innerhalb Zweckbindungsfrist)]]&gt;0,tab_MD_1[[#This Row],[Auftragsdatum
(bei Nutzung von Rahmenverträgen:
Tag des Abrufs)]]&gt;DATE(2020,7,22)),"ja","nein")</f>
        <v>nein</v>
      </c>
      <c r="L460" s="59" t="str">
        <f>IF(AND(OR(MD_Gegenstand="Lehrerdienstgeräte mit Zubehör",MD_Gegenstand="Lehrerdienstgeräte ohne Zubehör"),OR(tab_PRUEFUNG[[#This Row],[Maßnahme berück-sichtigungs-fähig]]="ja",tab_PRUEFUNG[[#This Row],[Maßnahme berück-sichtigungs-fähig]]="teilweise")),MD_Anzahl,"")</f>
        <v/>
      </c>
      <c r="M460"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60" s="112"/>
    </row>
    <row r="461" spans="1:14" ht="45" hidden="1" customHeight="1" x14ac:dyDescent="0.25">
      <c r="A461" s="47">
        <f t="shared" si="7"/>
        <v>459</v>
      </c>
      <c r="B461" s="133"/>
      <c r="C461" s="143"/>
      <c r="D461" s="134"/>
      <c r="E461" s="120"/>
      <c r="F461" s="180"/>
      <c r="G461" s="181"/>
      <c r="H461" s="172"/>
      <c r="I461" s="173"/>
      <c r="J461" s="173"/>
      <c r="K461" s="59" t="str">
        <f>IF(AND(tab_MD_1[[#This Row],[… darunter berück-sichtigungsfähig (einschl. Miet-, 
Leasing-, Lizenz-ausgaben innerhalb Zweckbindungsfrist)]]&gt;0,tab_MD_1[[#This Row],[Auftragsdatum
(bei Nutzung von Rahmenverträgen:
Tag des Abrufs)]]&gt;DATE(2020,7,22)),"ja","nein")</f>
        <v>nein</v>
      </c>
      <c r="L461" s="59" t="str">
        <f>IF(AND(OR(MD_Gegenstand="Lehrerdienstgeräte mit Zubehör",MD_Gegenstand="Lehrerdienstgeräte ohne Zubehör"),OR(tab_PRUEFUNG[[#This Row],[Maßnahme berück-sichtigungs-fähig]]="ja",tab_PRUEFUNG[[#This Row],[Maßnahme berück-sichtigungs-fähig]]="teilweise")),MD_Anzahl,"")</f>
        <v/>
      </c>
      <c r="M461"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61" s="112"/>
    </row>
    <row r="462" spans="1:14" ht="45" hidden="1" customHeight="1" x14ac:dyDescent="0.25">
      <c r="A462" s="47">
        <f t="shared" si="7"/>
        <v>460</v>
      </c>
      <c r="B462" s="133"/>
      <c r="C462" s="143"/>
      <c r="D462" s="134"/>
      <c r="E462" s="120"/>
      <c r="F462" s="180"/>
      <c r="G462" s="181"/>
      <c r="H462" s="172"/>
      <c r="I462" s="173"/>
      <c r="J462" s="173"/>
      <c r="K462" s="59" t="str">
        <f>IF(AND(tab_MD_1[[#This Row],[… darunter berück-sichtigungsfähig (einschl. Miet-, 
Leasing-, Lizenz-ausgaben innerhalb Zweckbindungsfrist)]]&gt;0,tab_MD_1[[#This Row],[Auftragsdatum
(bei Nutzung von Rahmenverträgen:
Tag des Abrufs)]]&gt;DATE(2020,7,22)),"ja","nein")</f>
        <v>nein</v>
      </c>
      <c r="L462" s="59" t="str">
        <f>IF(AND(OR(MD_Gegenstand="Lehrerdienstgeräte mit Zubehör",MD_Gegenstand="Lehrerdienstgeräte ohne Zubehör"),OR(tab_PRUEFUNG[[#This Row],[Maßnahme berück-sichtigungs-fähig]]="ja",tab_PRUEFUNG[[#This Row],[Maßnahme berück-sichtigungs-fähig]]="teilweise")),MD_Anzahl,"")</f>
        <v/>
      </c>
      <c r="M462"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62" s="112"/>
    </row>
    <row r="463" spans="1:14" ht="45" hidden="1" customHeight="1" x14ac:dyDescent="0.25">
      <c r="A463" s="47">
        <f t="shared" si="7"/>
        <v>461</v>
      </c>
      <c r="B463" s="133"/>
      <c r="C463" s="143"/>
      <c r="D463" s="134"/>
      <c r="E463" s="120"/>
      <c r="F463" s="180"/>
      <c r="G463" s="181"/>
      <c r="H463" s="172"/>
      <c r="I463" s="173"/>
      <c r="J463" s="173"/>
      <c r="K463" s="59" t="str">
        <f>IF(AND(tab_MD_1[[#This Row],[… darunter berück-sichtigungsfähig (einschl. Miet-, 
Leasing-, Lizenz-ausgaben innerhalb Zweckbindungsfrist)]]&gt;0,tab_MD_1[[#This Row],[Auftragsdatum
(bei Nutzung von Rahmenverträgen:
Tag des Abrufs)]]&gt;DATE(2020,7,22)),"ja","nein")</f>
        <v>nein</v>
      </c>
      <c r="L463" s="59" t="str">
        <f>IF(AND(OR(MD_Gegenstand="Lehrerdienstgeräte mit Zubehör",MD_Gegenstand="Lehrerdienstgeräte ohne Zubehör"),OR(tab_PRUEFUNG[[#This Row],[Maßnahme berück-sichtigungs-fähig]]="ja",tab_PRUEFUNG[[#This Row],[Maßnahme berück-sichtigungs-fähig]]="teilweise")),MD_Anzahl,"")</f>
        <v/>
      </c>
      <c r="M463"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63" s="112"/>
    </row>
    <row r="464" spans="1:14" ht="45" hidden="1" customHeight="1" x14ac:dyDescent="0.25">
      <c r="A464" s="47">
        <f t="shared" si="7"/>
        <v>462</v>
      </c>
      <c r="B464" s="133"/>
      <c r="C464" s="143"/>
      <c r="D464" s="134"/>
      <c r="E464" s="120"/>
      <c r="F464" s="180"/>
      <c r="G464" s="181"/>
      <c r="H464" s="172"/>
      <c r="I464" s="173"/>
      <c r="J464" s="173"/>
      <c r="K464" s="59" t="str">
        <f>IF(AND(tab_MD_1[[#This Row],[… darunter berück-sichtigungsfähig (einschl. Miet-, 
Leasing-, Lizenz-ausgaben innerhalb Zweckbindungsfrist)]]&gt;0,tab_MD_1[[#This Row],[Auftragsdatum
(bei Nutzung von Rahmenverträgen:
Tag des Abrufs)]]&gt;DATE(2020,7,22)),"ja","nein")</f>
        <v>nein</v>
      </c>
      <c r="L464" s="59" t="str">
        <f>IF(AND(OR(MD_Gegenstand="Lehrerdienstgeräte mit Zubehör",MD_Gegenstand="Lehrerdienstgeräte ohne Zubehör"),OR(tab_PRUEFUNG[[#This Row],[Maßnahme berück-sichtigungs-fähig]]="ja",tab_PRUEFUNG[[#This Row],[Maßnahme berück-sichtigungs-fähig]]="teilweise")),MD_Anzahl,"")</f>
        <v/>
      </c>
      <c r="M464"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64" s="112"/>
    </row>
    <row r="465" spans="1:14" ht="45" hidden="1" customHeight="1" x14ac:dyDescent="0.25">
      <c r="A465" s="47">
        <f t="shared" si="7"/>
        <v>463</v>
      </c>
      <c r="B465" s="133"/>
      <c r="C465" s="143"/>
      <c r="D465" s="134"/>
      <c r="E465" s="120"/>
      <c r="F465" s="180"/>
      <c r="G465" s="181"/>
      <c r="H465" s="172"/>
      <c r="I465" s="173"/>
      <c r="J465" s="173"/>
      <c r="K465" s="59" t="str">
        <f>IF(AND(tab_MD_1[[#This Row],[… darunter berück-sichtigungsfähig (einschl. Miet-, 
Leasing-, Lizenz-ausgaben innerhalb Zweckbindungsfrist)]]&gt;0,tab_MD_1[[#This Row],[Auftragsdatum
(bei Nutzung von Rahmenverträgen:
Tag des Abrufs)]]&gt;DATE(2020,7,22)),"ja","nein")</f>
        <v>nein</v>
      </c>
      <c r="L465" s="59" t="str">
        <f>IF(AND(OR(MD_Gegenstand="Lehrerdienstgeräte mit Zubehör",MD_Gegenstand="Lehrerdienstgeräte ohne Zubehör"),OR(tab_PRUEFUNG[[#This Row],[Maßnahme berück-sichtigungs-fähig]]="ja",tab_PRUEFUNG[[#This Row],[Maßnahme berück-sichtigungs-fähig]]="teilweise")),MD_Anzahl,"")</f>
        <v/>
      </c>
      <c r="M465"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65" s="112"/>
    </row>
    <row r="466" spans="1:14" ht="45" hidden="1" customHeight="1" x14ac:dyDescent="0.25">
      <c r="A466" s="47">
        <f t="shared" si="7"/>
        <v>464</v>
      </c>
      <c r="B466" s="133"/>
      <c r="C466" s="143"/>
      <c r="D466" s="134"/>
      <c r="E466" s="120"/>
      <c r="F466" s="180"/>
      <c r="G466" s="181"/>
      <c r="H466" s="172"/>
      <c r="I466" s="173"/>
      <c r="J466" s="173"/>
      <c r="K466" s="59" t="str">
        <f>IF(AND(tab_MD_1[[#This Row],[… darunter berück-sichtigungsfähig (einschl. Miet-, 
Leasing-, Lizenz-ausgaben innerhalb Zweckbindungsfrist)]]&gt;0,tab_MD_1[[#This Row],[Auftragsdatum
(bei Nutzung von Rahmenverträgen:
Tag des Abrufs)]]&gt;DATE(2020,7,22)),"ja","nein")</f>
        <v>nein</v>
      </c>
      <c r="L466" s="59" t="str">
        <f>IF(AND(OR(MD_Gegenstand="Lehrerdienstgeräte mit Zubehör",MD_Gegenstand="Lehrerdienstgeräte ohne Zubehör"),OR(tab_PRUEFUNG[[#This Row],[Maßnahme berück-sichtigungs-fähig]]="ja",tab_PRUEFUNG[[#This Row],[Maßnahme berück-sichtigungs-fähig]]="teilweise")),MD_Anzahl,"")</f>
        <v/>
      </c>
      <c r="M466"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66" s="112"/>
    </row>
    <row r="467" spans="1:14" ht="45" hidden="1" customHeight="1" x14ac:dyDescent="0.25">
      <c r="A467" s="47">
        <f t="shared" si="7"/>
        <v>465</v>
      </c>
      <c r="B467" s="133"/>
      <c r="C467" s="143"/>
      <c r="D467" s="134"/>
      <c r="E467" s="120"/>
      <c r="F467" s="180"/>
      <c r="G467" s="181"/>
      <c r="H467" s="172"/>
      <c r="I467" s="173"/>
      <c r="J467" s="173"/>
      <c r="K467" s="59" t="str">
        <f>IF(AND(tab_MD_1[[#This Row],[… darunter berück-sichtigungsfähig (einschl. Miet-, 
Leasing-, Lizenz-ausgaben innerhalb Zweckbindungsfrist)]]&gt;0,tab_MD_1[[#This Row],[Auftragsdatum
(bei Nutzung von Rahmenverträgen:
Tag des Abrufs)]]&gt;DATE(2020,7,22)),"ja","nein")</f>
        <v>nein</v>
      </c>
      <c r="L467" s="59" t="str">
        <f>IF(AND(OR(MD_Gegenstand="Lehrerdienstgeräte mit Zubehör",MD_Gegenstand="Lehrerdienstgeräte ohne Zubehör"),OR(tab_PRUEFUNG[[#This Row],[Maßnahme berück-sichtigungs-fähig]]="ja",tab_PRUEFUNG[[#This Row],[Maßnahme berück-sichtigungs-fähig]]="teilweise")),MD_Anzahl,"")</f>
        <v/>
      </c>
      <c r="M467"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67" s="112"/>
    </row>
    <row r="468" spans="1:14" ht="45" hidden="1" customHeight="1" x14ac:dyDescent="0.25">
      <c r="A468" s="47">
        <f t="shared" si="7"/>
        <v>466</v>
      </c>
      <c r="B468" s="133"/>
      <c r="C468" s="143"/>
      <c r="D468" s="134"/>
      <c r="E468" s="120"/>
      <c r="F468" s="180"/>
      <c r="G468" s="181"/>
      <c r="H468" s="172"/>
      <c r="I468" s="173"/>
      <c r="J468" s="173"/>
      <c r="K468" s="59" t="str">
        <f>IF(AND(tab_MD_1[[#This Row],[… darunter berück-sichtigungsfähig (einschl. Miet-, 
Leasing-, Lizenz-ausgaben innerhalb Zweckbindungsfrist)]]&gt;0,tab_MD_1[[#This Row],[Auftragsdatum
(bei Nutzung von Rahmenverträgen:
Tag des Abrufs)]]&gt;DATE(2020,7,22)),"ja","nein")</f>
        <v>nein</v>
      </c>
      <c r="L468" s="59" t="str">
        <f>IF(AND(OR(MD_Gegenstand="Lehrerdienstgeräte mit Zubehör",MD_Gegenstand="Lehrerdienstgeräte ohne Zubehör"),OR(tab_PRUEFUNG[[#This Row],[Maßnahme berück-sichtigungs-fähig]]="ja",tab_PRUEFUNG[[#This Row],[Maßnahme berück-sichtigungs-fähig]]="teilweise")),MD_Anzahl,"")</f>
        <v/>
      </c>
      <c r="M468"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68" s="112"/>
    </row>
    <row r="469" spans="1:14" ht="45" hidden="1" customHeight="1" x14ac:dyDescent="0.25">
      <c r="A469" s="47">
        <f t="shared" si="7"/>
        <v>467</v>
      </c>
      <c r="B469" s="133"/>
      <c r="C469" s="143"/>
      <c r="D469" s="134"/>
      <c r="E469" s="120"/>
      <c r="F469" s="180"/>
      <c r="G469" s="181"/>
      <c r="H469" s="172"/>
      <c r="I469" s="173"/>
      <c r="J469" s="173"/>
      <c r="K469" s="59" t="str">
        <f>IF(AND(tab_MD_1[[#This Row],[… darunter berück-sichtigungsfähig (einschl. Miet-, 
Leasing-, Lizenz-ausgaben innerhalb Zweckbindungsfrist)]]&gt;0,tab_MD_1[[#This Row],[Auftragsdatum
(bei Nutzung von Rahmenverträgen:
Tag des Abrufs)]]&gt;DATE(2020,7,22)),"ja","nein")</f>
        <v>nein</v>
      </c>
      <c r="L469" s="59" t="str">
        <f>IF(AND(OR(MD_Gegenstand="Lehrerdienstgeräte mit Zubehör",MD_Gegenstand="Lehrerdienstgeräte ohne Zubehör"),OR(tab_PRUEFUNG[[#This Row],[Maßnahme berück-sichtigungs-fähig]]="ja",tab_PRUEFUNG[[#This Row],[Maßnahme berück-sichtigungs-fähig]]="teilweise")),MD_Anzahl,"")</f>
        <v/>
      </c>
      <c r="M469"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69" s="112"/>
    </row>
    <row r="470" spans="1:14" ht="45" hidden="1" customHeight="1" x14ac:dyDescent="0.25">
      <c r="A470" s="47">
        <f t="shared" si="7"/>
        <v>468</v>
      </c>
      <c r="B470" s="133"/>
      <c r="C470" s="143"/>
      <c r="D470" s="134"/>
      <c r="E470" s="120"/>
      <c r="F470" s="180"/>
      <c r="G470" s="181"/>
      <c r="H470" s="172"/>
      <c r="I470" s="173"/>
      <c r="J470" s="173"/>
      <c r="K470" s="59" t="str">
        <f>IF(AND(tab_MD_1[[#This Row],[… darunter berück-sichtigungsfähig (einschl. Miet-, 
Leasing-, Lizenz-ausgaben innerhalb Zweckbindungsfrist)]]&gt;0,tab_MD_1[[#This Row],[Auftragsdatum
(bei Nutzung von Rahmenverträgen:
Tag des Abrufs)]]&gt;DATE(2020,7,22)),"ja","nein")</f>
        <v>nein</v>
      </c>
      <c r="L470" s="59" t="str">
        <f>IF(AND(OR(MD_Gegenstand="Lehrerdienstgeräte mit Zubehör",MD_Gegenstand="Lehrerdienstgeräte ohne Zubehör"),OR(tab_PRUEFUNG[[#This Row],[Maßnahme berück-sichtigungs-fähig]]="ja",tab_PRUEFUNG[[#This Row],[Maßnahme berück-sichtigungs-fähig]]="teilweise")),MD_Anzahl,"")</f>
        <v/>
      </c>
      <c r="M470"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70" s="112"/>
    </row>
    <row r="471" spans="1:14" ht="45" hidden="1" customHeight="1" x14ac:dyDescent="0.25">
      <c r="A471" s="47">
        <f t="shared" ref="A471:A500" si="8">ROW()-2</f>
        <v>469</v>
      </c>
      <c r="B471" s="133"/>
      <c r="C471" s="143"/>
      <c r="D471" s="134"/>
      <c r="E471" s="120"/>
      <c r="F471" s="180"/>
      <c r="G471" s="181"/>
      <c r="H471" s="172"/>
      <c r="I471" s="173"/>
      <c r="J471" s="173"/>
      <c r="K471" s="59" t="str">
        <f>IF(AND(tab_MD_1[[#This Row],[… darunter berück-sichtigungsfähig (einschl. Miet-, 
Leasing-, Lizenz-ausgaben innerhalb Zweckbindungsfrist)]]&gt;0,tab_MD_1[[#This Row],[Auftragsdatum
(bei Nutzung von Rahmenverträgen:
Tag des Abrufs)]]&gt;DATE(2020,7,22)),"ja","nein")</f>
        <v>nein</v>
      </c>
      <c r="L471" s="59" t="str">
        <f>IF(AND(OR(MD_Gegenstand="Lehrerdienstgeräte mit Zubehör",MD_Gegenstand="Lehrerdienstgeräte ohne Zubehör"),OR(tab_PRUEFUNG[[#This Row],[Maßnahme berück-sichtigungs-fähig]]="ja",tab_PRUEFUNG[[#This Row],[Maßnahme berück-sichtigungs-fähig]]="teilweise")),MD_Anzahl,"")</f>
        <v/>
      </c>
      <c r="M471"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71" s="112"/>
    </row>
    <row r="472" spans="1:14" ht="45" hidden="1" customHeight="1" x14ac:dyDescent="0.25">
      <c r="A472" s="47">
        <f t="shared" si="8"/>
        <v>470</v>
      </c>
      <c r="B472" s="133"/>
      <c r="C472" s="143"/>
      <c r="D472" s="134"/>
      <c r="E472" s="120"/>
      <c r="F472" s="180"/>
      <c r="G472" s="181"/>
      <c r="H472" s="172"/>
      <c r="I472" s="173"/>
      <c r="J472" s="173"/>
      <c r="K472" s="59" t="str">
        <f>IF(AND(tab_MD_1[[#This Row],[… darunter berück-sichtigungsfähig (einschl. Miet-, 
Leasing-, Lizenz-ausgaben innerhalb Zweckbindungsfrist)]]&gt;0,tab_MD_1[[#This Row],[Auftragsdatum
(bei Nutzung von Rahmenverträgen:
Tag des Abrufs)]]&gt;DATE(2020,7,22)),"ja","nein")</f>
        <v>nein</v>
      </c>
      <c r="L472" s="59" t="str">
        <f>IF(AND(OR(MD_Gegenstand="Lehrerdienstgeräte mit Zubehör",MD_Gegenstand="Lehrerdienstgeräte ohne Zubehör"),OR(tab_PRUEFUNG[[#This Row],[Maßnahme berück-sichtigungs-fähig]]="ja",tab_PRUEFUNG[[#This Row],[Maßnahme berück-sichtigungs-fähig]]="teilweise")),MD_Anzahl,"")</f>
        <v/>
      </c>
      <c r="M472"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72" s="112"/>
    </row>
    <row r="473" spans="1:14" ht="45" hidden="1" customHeight="1" x14ac:dyDescent="0.25">
      <c r="A473" s="47">
        <f t="shared" si="8"/>
        <v>471</v>
      </c>
      <c r="B473" s="133"/>
      <c r="C473" s="143"/>
      <c r="D473" s="134"/>
      <c r="E473" s="120"/>
      <c r="F473" s="180"/>
      <c r="G473" s="181"/>
      <c r="H473" s="172"/>
      <c r="I473" s="173"/>
      <c r="J473" s="173"/>
      <c r="K473" s="59" t="str">
        <f>IF(AND(tab_MD_1[[#This Row],[… darunter berück-sichtigungsfähig (einschl. Miet-, 
Leasing-, Lizenz-ausgaben innerhalb Zweckbindungsfrist)]]&gt;0,tab_MD_1[[#This Row],[Auftragsdatum
(bei Nutzung von Rahmenverträgen:
Tag des Abrufs)]]&gt;DATE(2020,7,22)),"ja","nein")</f>
        <v>nein</v>
      </c>
      <c r="L473" s="59" t="str">
        <f>IF(AND(OR(MD_Gegenstand="Lehrerdienstgeräte mit Zubehör",MD_Gegenstand="Lehrerdienstgeräte ohne Zubehör"),OR(tab_PRUEFUNG[[#This Row],[Maßnahme berück-sichtigungs-fähig]]="ja",tab_PRUEFUNG[[#This Row],[Maßnahme berück-sichtigungs-fähig]]="teilweise")),MD_Anzahl,"")</f>
        <v/>
      </c>
      <c r="M473"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73" s="112"/>
    </row>
    <row r="474" spans="1:14" ht="45" hidden="1" customHeight="1" x14ac:dyDescent="0.25">
      <c r="A474" s="47">
        <f t="shared" si="8"/>
        <v>472</v>
      </c>
      <c r="B474" s="133"/>
      <c r="C474" s="143"/>
      <c r="D474" s="134"/>
      <c r="E474" s="120"/>
      <c r="F474" s="180"/>
      <c r="G474" s="181"/>
      <c r="H474" s="172"/>
      <c r="I474" s="173"/>
      <c r="J474" s="173"/>
      <c r="K474" s="59" t="str">
        <f>IF(AND(tab_MD_1[[#This Row],[… darunter berück-sichtigungsfähig (einschl. Miet-, 
Leasing-, Lizenz-ausgaben innerhalb Zweckbindungsfrist)]]&gt;0,tab_MD_1[[#This Row],[Auftragsdatum
(bei Nutzung von Rahmenverträgen:
Tag des Abrufs)]]&gt;DATE(2020,7,22)),"ja","nein")</f>
        <v>nein</v>
      </c>
      <c r="L474" s="59" t="str">
        <f>IF(AND(OR(MD_Gegenstand="Lehrerdienstgeräte mit Zubehör",MD_Gegenstand="Lehrerdienstgeräte ohne Zubehör"),OR(tab_PRUEFUNG[[#This Row],[Maßnahme berück-sichtigungs-fähig]]="ja",tab_PRUEFUNG[[#This Row],[Maßnahme berück-sichtigungs-fähig]]="teilweise")),MD_Anzahl,"")</f>
        <v/>
      </c>
      <c r="M474"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74" s="112"/>
    </row>
    <row r="475" spans="1:14" ht="45" hidden="1" customHeight="1" x14ac:dyDescent="0.25">
      <c r="A475" s="47">
        <f t="shared" si="8"/>
        <v>473</v>
      </c>
      <c r="B475" s="133"/>
      <c r="C475" s="143"/>
      <c r="D475" s="134"/>
      <c r="E475" s="120"/>
      <c r="F475" s="180"/>
      <c r="G475" s="181"/>
      <c r="H475" s="172"/>
      <c r="I475" s="173"/>
      <c r="J475" s="173"/>
      <c r="K475" s="59" t="str">
        <f>IF(AND(tab_MD_1[[#This Row],[… darunter berück-sichtigungsfähig (einschl. Miet-, 
Leasing-, Lizenz-ausgaben innerhalb Zweckbindungsfrist)]]&gt;0,tab_MD_1[[#This Row],[Auftragsdatum
(bei Nutzung von Rahmenverträgen:
Tag des Abrufs)]]&gt;DATE(2020,7,22)),"ja","nein")</f>
        <v>nein</v>
      </c>
      <c r="L475" s="59" t="str">
        <f>IF(AND(OR(MD_Gegenstand="Lehrerdienstgeräte mit Zubehör",MD_Gegenstand="Lehrerdienstgeräte ohne Zubehör"),OR(tab_PRUEFUNG[[#This Row],[Maßnahme berück-sichtigungs-fähig]]="ja",tab_PRUEFUNG[[#This Row],[Maßnahme berück-sichtigungs-fähig]]="teilweise")),MD_Anzahl,"")</f>
        <v/>
      </c>
      <c r="M475"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75" s="112"/>
    </row>
    <row r="476" spans="1:14" ht="45" hidden="1" customHeight="1" x14ac:dyDescent="0.25">
      <c r="A476" s="47">
        <f t="shared" si="8"/>
        <v>474</v>
      </c>
      <c r="B476" s="133"/>
      <c r="C476" s="143"/>
      <c r="D476" s="134"/>
      <c r="E476" s="120"/>
      <c r="F476" s="180"/>
      <c r="G476" s="181"/>
      <c r="H476" s="172"/>
      <c r="I476" s="173"/>
      <c r="J476" s="173"/>
      <c r="K476" s="59" t="str">
        <f>IF(AND(tab_MD_1[[#This Row],[… darunter berück-sichtigungsfähig (einschl. Miet-, 
Leasing-, Lizenz-ausgaben innerhalb Zweckbindungsfrist)]]&gt;0,tab_MD_1[[#This Row],[Auftragsdatum
(bei Nutzung von Rahmenverträgen:
Tag des Abrufs)]]&gt;DATE(2020,7,22)),"ja","nein")</f>
        <v>nein</v>
      </c>
      <c r="L476" s="59" t="str">
        <f>IF(AND(OR(MD_Gegenstand="Lehrerdienstgeräte mit Zubehör",MD_Gegenstand="Lehrerdienstgeräte ohne Zubehör"),OR(tab_PRUEFUNG[[#This Row],[Maßnahme berück-sichtigungs-fähig]]="ja",tab_PRUEFUNG[[#This Row],[Maßnahme berück-sichtigungs-fähig]]="teilweise")),MD_Anzahl,"")</f>
        <v/>
      </c>
      <c r="M476"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76" s="112"/>
    </row>
    <row r="477" spans="1:14" ht="45" hidden="1" customHeight="1" x14ac:dyDescent="0.25">
      <c r="A477" s="47">
        <f t="shared" si="8"/>
        <v>475</v>
      </c>
      <c r="B477" s="133"/>
      <c r="C477" s="143"/>
      <c r="D477" s="134"/>
      <c r="E477" s="120"/>
      <c r="F477" s="180"/>
      <c r="G477" s="181"/>
      <c r="H477" s="172"/>
      <c r="I477" s="173"/>
      <c r="J477" s="173"/>
      <c r="K477" s="59" t="str">
        <f>IF(AND(tab_MD_1[[#This Row],[… darunter berück-sichtigungsfähig (einschl. Miet-, 
Leasing-, Lizenz-ausgaben innerhalb Zweckbindungsfrist)]]&gt;0,tab_MD_1[[#This Row],[Auftragsdatum
(bei Nutzung von Rahmenverträgen:
Tag des Abrufs)]]&gt;DATE(2020,7,22)),"ja","nein")</f>
        <v>nein</v>
      </c>
      <c r="L477" s="59" t="str">
        <f>IF(AND(OR(MD_Gegenstand="Lehrerdienstgeräte mit Zubehör",MD_Gegenstand="Lehrerdienstgeräte ohne Zubehör"),OR(tab_PRUEFUNG[[#This Row],[Maßnahme berück-sichtigungs-fähig]]="ja",tab_PRUEFUNG[[#This Row],[Maßnahme berück-sichtigungs-fähig]]="teilweise")),MD_Anzahl,"")</f>
        <v/>
      </c>
      <c r="M477"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77" s="112"/>
    </row>
    <row r="478" spans="1:14" ht="45" hidden="1" customHeight="1" x14ac:dyDescent="0.25">
      <c r="A478" s="47">
        <f t="shared" si="8"/>
        <v>476</v>
      </c>
      <c r="B478" s="133"/>
      <c r="C478" s="143"/>
      <c r="D478" s="134"/>
      <c r="E478" s="120"/>
      <c r="F478" s="180"/>
      <c r="G478" s="181"/>
      <c r="H478" s="172"/>
      <c r="I478" s="173"/>
      <c r="J478" s="173"/>
      <c r="K478" s="59" t="str">
        <f>IF(AND(tab_MD_1[[#This Row],[… darunter berück-sichtigungsfähig (einschl. Miet-, 
Leasing-, Lizenz-ausgaben innerhalb Zweckbindungsfrist)]]&gt;0,tab_MD_1[[#This Row],[Auftragsdatum
(bei Nutzung von Rahmenverträgen:
Tag des Abrufs)]]&gt;DATE(2020,7,22)),"ja","nein")</f>
        <v>nein</v>
      </c>
      <c r="L478" s="59" t="str">
        <f>IF(AND(OR(MD_Gegenstand="Lehrerdienstgeräte mit Zubehör",MD_Gegenstand="Lehrerdienstgeräte ohne Zubehör"),OR(tab_PRUEFUNG[[#This Row],[Maßnahme berück-sichtigungs-fähig]]="ja",tab_PRUEFUNG[[#This Row],[Maßnahme berück-sichtigungs-fähig]]="teilweise")),MD_Anzahl,"")</f>
        <v/>
      </c>
      <c r="M478"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78" s="112"/>
    </row>
    <row r="479" spans="1:14" ht="45" hidden="1" customHeight="1" x14ac:dyDescent="0.25">
      <c r="A479" s="47">
        <f t="shared" si="8"/>
        <v>477</v>
      </c>
      <c r="B479" s="133"/>
      <c r="C479" s="143"/>
      <c r="D479" s="134"/>
      <c r="E479" s="120"/>
      <c r="F479" s="180"/>
      <c r="G479" s="181"/>
      <c r="H479" s="172"/>
      <c r="I479" s="173"/>
      <c r="J479" s="173"/>
      <c r="K479" s="59" t="str">
        <f>IF(AND(tab_MD_1[[#This Row],[… darunter berück-sichtigungsfähig (einschl. Miet-, 
Leasing-, Lizenz-ausgaben innerhalb Zweckbindungsfrist)]]&gt;0,tab_MD_1[[#This Row],[Auftragsdatum
(bei Nutzung von Rahmenverträgen:
Tag des Abrufs)]]&gt;DATE(2020,7,22)),"ja","nein")</f>
        <v>nein</v>
      </c>
      <c r="L479" s="59" t="str">
        <f>IF(AND(OR(MD_Gegenstand="Lehrerdienstgeräte mit Zubehör",MD_Gegenstand="Lehrerdienstgeräte ohne Zubehör"),OR(tab_PRUEFUNG[[#This Row],[Maßnahme berück-sichtigungs-fähig]]="ja",tab_PRUEFUNG[[#This Row],[Maßnahme berück-sichtigungs-fähig]]="teilweise")),MD_Anzahl,"")</f>
        <v/>
      </c>
      <c r="M479"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79" s="112"/>
    </row>
    <row r="480" spans="1:14" ht="45" hidden="1" customHeight="1" x14ac:dyDescent="0.25">
      <c r="A480" s="47">
        <f t="shared" si="8"/>
        <v>478</v>
      </c>
      <c r="B480" s="133"/>
      <c r="C480" s="143"/>
      <c r="D480" s="134"/>
      <c r="E480" s="120"/>
      <c r="F480" s="180"/>
      <c r="G480" s="181"/>
      <c r="H480" s="172"/>
      <c r="I480" s="173"/>
      <c r="J480" s="173"/>
      <c r="K480" s="59" t="str">
        <f>IF(AND(tab_MD_1[[#This Row],[… darunter berück-sichtigungsfähig (einschl. Miet-, 
Leasing-, Lizenz-ausgaben innerhalb Zweckbindungsfrist)]]&gt;0,tab_MD_1[[#This Row],[Auftragsdatum
(bei Nutzung von Rahmenverträgen:
Tag des Abrufs)]]&gt;DATE(2020,7,22)),"ja","nein")</f>
        <v>nein</v>
      </c>
      <c r="L480" s="59" t="str">
        <f>IF(AND(OR(MD_Gegenstand="Lehrerdienstgeräte mit Zubehör",MD_Gegenstand="Lehrerdienstgeräte ohne Zubehör"),OR(tab_PRUEFUNG[[#This Row],[Maßnahme berück-sichtigungs-fähig]]="ja",tab_PRUEFUNG[[#This Row],[Maßnahme berück-sichtigungs-fähig]]="teilweise")),MD_Anzahl,"")</f>
        <v/>
      </c>
      <c r="M480"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80" s="112"/>
    </row>
    <row r="481" spans="1:14" ht="45" hidden="1" customHeight="1" x14ac:dyDescent="0.25">
      <c r="A481" s="47">
        <f t="shared" si="8"/>
        <v>479</v>
      </c>
      <c r="B481" s="133"/>
      <c r="C481" s="143"/>
      <c r="D481" s="134"/>
      <c r="E481" s="120"/>
      <c r="F481" s="180"/>
      <c r="G481" s="181"/>
      <c r="H481" s="172"/>
      <c r="I481" s="173"/>
      <c r="J481" s="173"/>
      <c r="K481" s="59" t="str">
        <f>IF(AND(tab_MD_1[[#This Row],[… darunter berück-sichtigungsfähig (einschl. Miet-, 
Leasing-, Lizenz-ausgaben innerhalb Zweckbindungsfrist)]]&gt;0,tab_MD_1[[#This Row],[Auftragsdatum
(bei Nutzung von Rahmenverträgen:
Tag des Abrufs)]]&gt;DATE(2020,7,22)),"ja","nein")</f>
        <v>nein</v>
      </c>
      <c r="L481" s="59" t="str">
        <f>IF(AND(OR(MD_Gegenstand="Lehrerdienstgeräte mit Zubehör",MD_Gegenstand="Lehrerdienstgeräte ohne Zubehör"),OR(tab_PRUEFUNG[[#This Row],[Maßnahme berück-sichtigungs-fähig]]="ja",tab_PRUEFUNG[[#This Row],[Maßnahme berück-sichtigungs-fähig]]="teilweise")),MD_Anzahl,"")</f>
        <v/>
      </c>
      <c r="M481"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81" s="112"/>
    </row>
    <row r="482" spans="1:14" ht="45" hidden="1" customHeight="1" x14ac:dyDescent="0.25">
      <c r="A482" s="47">
        <f t="shared" si="8"/>
        <v>480</v>
      </c>
      <c r="B482" s="133"/>
      <c r="C482" s="143"/>
      <c r="D482" s="134"/>
      <c r="E482" s="120"/>
      <c r="F482" s="180"/>
      <c r="G482" s="181"/>
      <c r="H482" s="172"/>
      <c r="I482" s="173"/>
      <c r="J482" s="173"/>
      <c r="K482" s="59" t="str">
        <f>IF(AND(tab_MD_1[[#This Row],[… darunter berück-sichtigungsfähig (einschl. Miet-, 
Leasing-, Lizenz-ausgaben innerhalb Zweckbindungsfrist)]]&gt;0,tab_MD_1[[#This Row],[Auftragsdatum
(bei Nutzung von Rahmenverträgen:
Tag des Abrufs)]]&gt;DATE(2020,7,22)),"ja","nein")</f>
        <v>nein</v>
      </c>
      <c r="L482" s="59" t="str">
        <f>IF(AND(OR(MD_Gegenstand="Lehrerdienstgeräte mit Zubehör",MD_Gegenstand="Lehrerdienstgeräte ohne Zubehör"),OR(tab_PRUEFUNG[[#This Row],[Maßnahme berück-sichtigungs-fähig]]="ja",tab_PRUEFUNG[[#This Row],[Maßnahme berück-sichtigungs-fähig]]="teilweise")),MD_Anzahl,"")</f>
        <v/>
      </c>
      <c r="M482"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82" s="112"/>
    </row>
    <row r="483" spans="1:14" ht="45" hidden="1" customHeight="1" x14ac:dyDescent="0.25">
      <c r="A483" s="47">
        <f t="shared" si="8"/>
        <v>481</v>
      </c>
      <c r="B483" s="133"/>
      <c r="C483" s="143"/>
      <c r="D483" s="134"/>
      <c r="E483" s="120"/>
      <c r="F483" s="180"/>
      <c r="G483" s="181"/>
      <c r="H483" s="172"/>
      <c r="I483" s="173"/>
      <c r="J483" s="173"/>
      <c r="K483" s="59" t="str">
        <f>IF(AND(tab_MD_1[[#This Row],[… darunter berück-sichtigungsfähig (einschl. Miet-, 
Leasing-, Lizenz-ausgaben innerhalb Zweckbindungsfrist)]]&gt;0,tab_MD_1[[#This Row],[Auftragsdatum
(bei Nutzung von Rahmenverträgen:
Tag des Abrufs)]]&gt;DATE(2020,7,22)),"ja","nein")</f>
        <v>nein</v>
      </c>
      <c r="L483" s="59" t="str">
        <f>IF(AND(OR(MD_Gegenstand="Lehrerdienstgeräte mit Zubehör",MD_Gegenstand="Lehrerdienstgeräte ohne Zubehör"),OR(tab_PRUEFUNG[[#This Row],[Maßnahme berück-sichtigungs-fähig]]="ja",tab_PRUEFUNG[[#This Row],[Maßnahme berück-sichtigungs-fähig]]="teilweise")),MD_Anzahl,"")</f>
        <v/>
      </c>
      <c r="M483"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83" s="112"/>
    </row>
    <row r="484" spans="1:14" ht="45" hidden="1" customHeight="1" x14ac:dyDescent="0.25">
      <c r="A484" s="47">
        <f t="shared" si="8"/>
        <v>482</v>
      </c>
      <c r="B484" s="133"/>
      <c r="C484" s="143"/>
      <c r="D484" s="134"/>
      <c r="E484" s="120"/>
      <c r="F484" s="180"/>
      <c r="G484" s="181"/>
      <c r="H484" s="172"/>
      <c r="I484" s="173"/>
      <c r="J484" s="173"/>
      <c r="K484" s="59" t="str">
        <f>IF(AND(tab_MD_1[[#This Row],[… darunter berück-sichtigungsfähig (einschl. Miet-, 
Leasing-, Lizenz-ausgaben innerhalb Zweckbindungsfrist)]]&gt;0,tab_MD_1[[#This Row],[Auftragsdatum
(bei Nutzung von Rahmenverträgen:
Tag des Abrufs)]]&gt;DATE(2020,7,22)),"ja","nein")</f>
        <v>nein</v>
      </c>
      <c r="L484" s="59" t="str">
        <f>IF(AND(OR(MD_Gegenstand="Lehrerdienstgeräte mit Zubehör",MD_Gegenstand="Lehrerdienstgeräte ohne Zubehör"),OR(tab_PRUEFUNG[[#This Row],[Maßnahme berück-sichtigungs-fähig]]="ja",tab_PRUEFUNG[[#This Row],[Maßnahme berück-sichtigungs-fähig]]="teilweise")),MD_Anzahl,"")</f>
        <v/>
      </c>
      <c r="M484"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84" s="112"/>
    </row>
    <row r="485" spans="1:14" ht="45" hidden="1" customHeight="1" x14ac:dyDescent="0.25">
      <c r="A485" s="47">
        <f t="shared" si="8"/>
        <v>483</v>
      </c>
      <c r="B485" s="133"/>
      <c r="C485" s="143"/>
      <c r="D485" s="134"/>
      <c r="E485" s="120"/>
      <c r="F485" s="180"/>
      <c r="G485" s="181"/>
      <c r="H485" s="172"/>
      <c r="I485" s="173"/>
      <c r="J485" s="173"/>
      <c r="K485" s="59" t="str">
        <f>IF(AND(tab_MD_1[[#This Row],[… darunter berück-sichtigungsfähig (einschl. Miet-, 
Leasing-, Lizenz-ausgaben innerhalb Zweckbindungsfrist)]]&gt;0,tab_MD_1[[#This Row],[Auftragsdatum
(bei Nutzung von Rahmenverträgen:
Tag des Abrufs)]]&gt;DATE(2020,7,22)),"ja","nein")</f>
        <v>nein</v>
      </c>
      <c r="L485" s="59" t="str">
        <f>IF(AND(OR(MD_Gegenstand="Lehrerdienstgeräte mit Zubehör",MD_Gegenstand="Lehrerdienstgeräte ohne Zubehör"),OR(tab_PRUEFUNG[[#This Row],[Maßnahme berück-sichtigungs-fähig]]="ja",tab_PRUEFUNG[[#This Row],[Maßnahme berück-sichtigungs-fähig]]="teilweise")),MD_Anzahl,"")</f>
        <v/>
      </c>
      <c r="M485"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85" s="112"/>
    </row>
    <row r="486" spans="1:14" ht="45" hidden="1" customHeight="1" x14ac:dyDescent="0.25">
      <c r="A486" s="47">
        <f t="shared" si="8"/>
        <v>484</v>
      </c>
      <c r="B486" s="133"/>
      <c r="C486" s="143"/>
      <c r="D486" s="134"/>
      <c r="E486" s="120"/>
      <c r="F486" s="180"/>
      <c r="G486" s="181"/>
      <c r="H486" s="172"/>
      <c r="I486" s="173"/>
      <c r="J486" s="173"/>
      <c r="K486" s="59" t="str">
        <f>IF(AND(tab_MD_1[[#This Row],[… darunter berück-sichtigungsfähig (einschl. Miet-, 
Leasing-, Lizenz-ausgaben innerhalb Zweckbindungsfrist)]]&gt;0,tab_MD_1[[#This Row],[Auftragsdatum
(bei Nutzung von Rahmenverträgen:
Tag des Abrufs)]]&gt;DATE(2020,7,22)),"ja","nein")</f>
        <v>nein</v>
      </c>
      <c r="L486" s="59" t="str">
        <f>IF(AND(OR(MD_Gegenstand="Lehrerdienstgeräte mit Zubehör",MD_Gegenstand="Lehrerdienstgeräte ohne Zubehör"),OR(tab_PRUEFUNG[[#This Row],[Maßnahme berück-sichtigungs-fähig]]="ja",tab_PRUEFUNG[[#This Row],[Maßnahme berück-sichtigungs-fähig]]="teilweise")),MD_Anzahl,"")</f>
        <v/>
      </c>
      <c r="M486"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86" s="112"/>
    </row>
    <row r="487" spans="1:14" ht="45" hidden="1" customHeight="1" x14ac:dyDescent="0.25">
      <c r="A487" s="47">
        <f t="shared" si="8"/>
        <v>485</v>
      </c>
      <c r="B487" s="133"/>
      <c r="C487" s="143"/>
      <c r="D487" s="134"/>
      <c r="E487" s="120"/>
      <c r="F487" s="180"/>
      <c r="G487" s="181"/>
      <c r="H487" s="172"/>
      <c r="I487" s="173"/>
      <c r="J487" s="173"/>
      <c r="K487" s="59" t="str">
        <f>IF(AND(tab_MD_1[[#This Row],[… darunter berück-sichtigungsfähig (einschl. Miet-, 
Leasing-, Lizenz-ausgaben innerhalb Zweckbindungsfrist)]]&gt;0,tab_MD_1[[#This Row],[Auftragsdatum
(bei Nutzung von Rahmenverträgen:
Tag des Abrufs)]]&gt;DATE(2020,7,22)),"ja","nein")</f>
        <v>nein</v>
      </c>
      <c r="L487" s="59" t="str">
        <f>IF(AND(OR(MD_Gegenstand="Lehrerdienstgeräte mit Zubehör",MD_Gegenstand="Lehrerdienstgeräte ohne Zubehör"),OR(tab_PRUEFUNG[[#This Row],[Maßnahme berück-sichtigungs-fähig]]="ja",tab_PRUEFUNG[[#This Row],[Maßnahme berück-sichtigungs-fähig]]="teilweise")),MD_Anzahl,"")</f>
        <v/>
      </c>
      <c r="M487"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87" s="112"/>
    </row>
    <row r="488" spans="1:14" ht="45" hidden="1" customHeight="1" x14ac:dyDescent="0.25">
      <c r="A488" s="47">
        <f t="shared" si="8"/>
        <v>486</v>
      </c>
      <c r="B488" s="133"/>
      <c r="C488" s="143"/>
      <c r="D488" s="134"/>
      <c r="E488" s="120"/>
      <c r="F488" s="180"/>
      <c r="G488" s="181"/>
      <c r="H488" s="172"/>
      <c r="I488" s="173"/>
      <c r="J488" s="173"/>
      <c r="K488" s="59" t="str">
        <f>IF(AND(tab_MD_1[[#This Row],[… darunter berück-sichtigungsfähig (einschl. Miet-, 
Leasing-, Lizenz-ausgaben innerhalb Zweckbindungsfrist)]]&gt;0,tab_MD_1[[#This Row],[Auftragsdatum
(bei Nutzung von Rahmenverträgen:
Tag des Abrufs)]]&gt;DATE(2020,7,22)),"ja","nein")</f>
        <v>nein</v>
      </c>
      <c r="L488" s="59" t="str">
        <f>IF(AND(OR(MD_Gegenstand="Lehrerdienstgeräte mit Zubehör",MD_Gegenstand="Lehrerdienstgeräte ohne Zubehör"),OR(tab_PRUEFUNG[[#This Row],[Maßnahme berück-sichtigungs-fähig]]="ja",tab_PRUEFUNG[[#This Row],[Maßnahme berück-sichtigungs-fähig]]="teilweise")),MD_Anzahl,"")</f>
        <v/>
      </c>
      <c r="M488"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88" s="112"/>
    </row>
    <row r="489" spans="1:14" ht="45" hidden="1" customHeight="1" x14ac:dyDescent="0.25">
      <c r="A489" s="47">
        <f t="shared" si="8"/>
        <v>487</v>
      </c>
      <c r="B489" s="133"/>
      <c r="C489" s="143"/>
      <c r="D489" s="134"/>
      <c r="E489" s="120"/>
      <c r="F489" s="180"/>
      <c r="G489" s="181"/>
      <c r="H489" s="172"/>
      <c r="I489" s="173"/>
      <c r="J489" s="173"/>
      <c r="K489" s="59" t="str">
        <f>IF(AND(tab_MD_1[[#This Row],[… darunter berück-sichtigungsfähig (einschl. Miet-, 
Leasing-, Lizenz-ausgaben innerhalb Zweckbindungsfrist)]]&gt;0,tab_MD_1[[#This Row],[Auftragsdatum
(bei Nutzung von Rahmenverträgen:
Tag des Abrufs)]]&gt;DATE(2020,7,22)),"ja","nein")</f>
        <v>nein</v>
      </c>
      <c r="L489" s="59" t="str">
        <f>IF(AND(OR(MD_Gegenstand="Lehrerdienstgeräte mit Zubehör",MD_Gegenstand="Lehrerdienstgeräte ohne Zubehör"),OR(tab_PRUEFUNG[[#This Row],[Maßnahme berück-sichtigungs-fähig]]="ja",tab_PRUEFUNG[[#This Row],[Maßnahme berück-sichtigungs-fähig]]="teilweise")),MD_Anzahl,"")</f>
        <v/>
      </c>
      <c r="M489"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89" s="112"/>
    </row>
    <row r="490" spans="1:14" ht="45" hidden="1" customHeight="1" x14ac:dyDescent="0.25">
      <c r="A490" s="47">
        <f t="shared" si="8"/>
        <v>488</v>
      </c>
      <c r="B490" s="133"/>
      <c r="C490" s="143"/>
      <c r="D490" s="134"/>
      <c r="E490" s="120"/>
      <c r="F490" s="180"/>
      <c r="G490" s="181"/>
      <c r="H490" s="172"/>
      <c r="I490" s="173"/>
      <c r="J490" s="173"/>
      <c r="K490" s="59" t="str">
        <f>IF(AND(tab_MD_1[[#This Row],[… darunter berück-sichtigungsfähig (einschl. Miet-, 
Leasing-, Lizenz-ausgaben innerhalb Zweckbindungsfrist)]]&gt;0,tab_MD_1[[#This Row],[Auftragsdatum
(bei Nutzung von Rahmenverträgen:
Tag des Abrufs)]]&gt;DATE(2020,7,22)),"ja","nein")</f>
        <v>nein</v>
      </c>
      <c r="L490" s="59" t="str">
        <f>IF(AND(OR(MD_Gegenstand="Lehrerdienstgeräte mit Zubehör",MD_Gegenstand="Lehrerdienstgeräte ohne Zubehör"),OR(tab_PRUEFUNG[[#This Row],[Maßnahme berück-sichtigungs-fähig]]="ja",tab_PRUEFUNG[[#This Row],[Maßnahme berück-sichtigungs-fähig]]="teilweise")),MD_Anzahl,"")</f>
        <v/>
      </c>
      <c r="M490"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90" s="112"/>
    </row>
    <row r="491" spans="1:14" ht="45" hidden="1" customHeight="1" x14ac:dyDescent="0.25">
      <c r="A491" s="47">
        <f t="shared" si="8"/>
        <v>489</v>
      </c>
      <c r="B491" s="133"/>
      <c r="C491" s="143"/>
      <c r="D491" s="134"/>
      <c r="E491" s="120"/>
      <c r="F491" s="180"/>
      <c r="G491" s="181"/>
      <c r="H491" s="172"/>
      <c r="I491" s="173"/>
      <c r="J491" s="173"/>
      <c r="K491" s="59" t="str">
        <f>IF(AND(tab_MD_1[[#This Row],[… darunter berück-sichtigungsfähig (einschl. Miet-, 
Leasing-, Lizenz-ausgaben innerhalb Zweckbindungsfrist)]]&gt;0,tab_MD_1[[#This Row],[Auftragsdatum
(bei Nutzung von Rahmenverträgen:
Tag des Abrufs)]]&gt;DATE(2020,7,22)),"ja","nein")</f>
        <v>nein</v>
      </c>
      <c r="L491" s="59" t="str">
        <f>IF(AND(OR(MD_Gegenstand="Lehrerdienstgeräte mit Zubehör",MD_Gegenstand="Lehrerdienstgeräte ohne Zubehör"),OR(tab_PRUEFUNG[[#This Row],[Maßnahme berück-sichtigungs-fähig]]="ja",tab_PRUEFUNG[[#This Row],[Maßnahme berück-sichtigungs-fähig]]="teilweise")),MD_Anzahl,"")</f>
        <v/>
      </c>
      <c r="M491"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91" s="112"/>
    </row>
    <row r="492" spans="1:14" ht="45" hidden="1" customHeight="1" x14ac:dyDescent="0.25">
      <c r="A492" s="47">
        <f t="shared" si="8"/>
        <v>490</v>
      </c>
      <c r="B492" s="133"/>
      <c r="C492" s="143"/>
      <c r="D492" s="134"/>
      <c r="E492" s="120"/>
      <c r="F492" s="180"/>
      <c r="G492" s="181"/>
      <c r="H492" s="172"/>
      <c r="I492" s="173"/>
      <c r="J492" s="173"/>
      <c r="K492" s="59" t="str">
        <f>IF(AND(tab_MD_1[[#This Row],[… darunter berück-sichtigungsfähig (einschl. Miet-, 
Leasing-, Lizenz-ausgaben innerhalb Zweckbindungsfrist)]]&gt;0,tab_MD_1[[#This Row],[Auftragsdatum
(bei Nutzung von Rahmenverträgen:
Tag des Abrufs)]]&gt;DATE(2020,7,22)),"ja","nein")</f>
        <v>nein</v>
      </c>
      <c r="L492" s="59" t="str">
        <f>IF(AND(OR(MD_Gegenstand="Lehrerdienstgeräte mit Zubehör",MD_Gegenstand="Lehrerdienstgeräte ohne Zubehör"),OR(tab_PRUEFUNG[[#This Row],[Maßnahme berück-sichtigungs-fähig]]="ja",tab_PRUEFUNG[[#This Row],[Maßnahme berück-sichtigungs-fähig]]="teilweise")),MD_Anzahl,"")</f>
        <v/>
      </c>
      <c r="M492"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92" s="112"/>
    </row>
    <row r="493" spans="1:14" ht="45" hidden="1" customHeight="1" x14ac:dyDescent="0.25">
      <c r="A493" s="47">
        <f t="shared" si="8"/>
        <v>491</v>
      </c>
      <c r="B493" s="133"/>
      <c r="C493" s="143"/>
      <c r="D493" s="134"/>
      <c r="E493" s="120"/>
      <c r="F493" s="180"/>
      <c r="G493" s="181"/>
      <c r="H493" s="172"/>
      <c r="I493" s="173"/>
      <c r="J493" s="173"/>
      <c r="K493" s="59" t="str">
        <f>IF(AND(tab_MD_1[[#This Row],[… darunter berück-sichtigungsfähig (einschl. Miet-, 
Leasing-, Lizenz-ausgaben innerhalb Zweckbindungsfrist)]]&gt;0,tab_MD_1[[#This Row],[Auftragsdatum
(bei Nutzung von Rahmenverträgen:
Tag des Abrufs)]]&gt;DATE(2020,7,22)),"ja","nein")</f>
        <v>nein</v>
      </c>
      <c r="L493" s="59" t="str">
        <f>IF(AND(OR(MD_Gegenstand="Lehrerdienstgeräte mit Zubehör",MD_Gegenstand="Lehrerdienstgeräte ohne Zubehör"),OR(tab_PRUEFUNG[[#This Row],[Maßnahme berück-sichtigungs-fähig]]="ja",tab_PRUEFUNG[[#This Row],[Maßnahme berück-sichtigungs-fähig]]="teilweise")),MD_Anzahl,"")</f>
        <v/>
      </c>
      <c r="M493"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93" s="112"/>
    </row>
    <row r="494" spans="1:14" ht="45" hidden="1" customHeight="1" x14ac:dyDescent="0.25">
      <c r="A494" s="47">
        <f t="shared" si="8"/>
        <v>492</v>
      </c>
      <c r="B494" s="133"/>
      <c r="C494" s="143"/>
      <c r="D494" s="134"/>
      <c r="E494" s="120"/>
      <c r="F494" s="180"/>
      <c r="G494" s="181"/>
      <c r="H494" s="172"/>
      <c r="I494" s="173"/>
      <c r="J494" s="173"/>
      <c r="K494" s="59" t="str">
        <f>IF(AND(tab_MD_1[[#This Row],[… darunter berück-sichtigungsfähig (einschl. Miet-, 
Leasing-, Lizenz-ausgaben innerhalb Zweckbindungsfrist)]]&gt;0,tab_MD_1[[#This Row],[Auftragsdatum
(bei Nutzung von Rahmenverträgen:
Tag des Abrufs)]]&gt;DATE(2020,7,22)),"ja","nein")</f>
        <v>nein</v>
      </c>
      <c r="L494" s="59" t="str">
        <f>IF(AND(OR(MD_Gegenstand="Lehrerdienstgeräte mit Zubehör",MD_Gegenstand="Lehrerdienstgeräte ohne Zubehör"),OR(tab_PRUEFUNG[[#This Row],[Maßnahme berück-sichtigungs-fähig]]="ja",tab_PRUEFUNG[[#This Row],[Maßnahme berück-sichtigungs-fähig]]="teilweise")),MD_Anzahl,"")</f>
        <v/>
      </c>
      <c r="M494"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94" s="112"/>
    </row>
    <row r="495" spans="1:14" ht="45" hidden="1" customHeight="1" x14ac:dyDescent="0.25">
      <c r="A495" s="47">
        <f t="shared" si="8"/>
        <v>493</v>
      </c>
      <c r="B495" s="133"/>
      <c r="C495" s="143"/>
      <c r="D495" s="134"/>
      <c r="E495" s="120"/>
      <c r="F495" s="180"/>
      <c r="G495" s="181"/>
      <c r="H495" s="172"/>
      <c r="I495" s="173"/>
      <c r="J495" s="173"/>
      <c r="K495" s="59" t="str">
        <f>IF(AND(tab_MD_1[[#This Row],[… darunter berück-sichtigungsfähig (einschl. Miet-, 
Leasing-, Lizenz-ausgaben innerhalb Zweckbindungsfrist)]]&gt;0,tab_MD_1[[#This Row],[Auftragsdatum
(bei Nutzung von Rahmenverträgen:
Tag des Abrufs)]]&gt;DATE(2020,7,22)),"ja","nein")</f>
        <v>nein</v>
      </c>
      <c r="L495" s="59" t="str">
        <f>IF(AND(OR(MD_Gegenstand="Lehrerdienstgeräte mit Zubehör",MD_Gegenstand="Lehrerdienstgeräte ohne Zubehör"),OR(tab_PRUEFUNG[[#This Row],[Maßnahme berück-sichtigungs-fähig]]="ja",tab_PRUEFUNG[[#This Row],[Maßnahme berück-sichtigungs-fähig]]="teilweise")),MD_Anzahl,"")</f>
        <v/>
      </c>
      <c r="M495"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95" s="112"/>
    </row>
    <row r="496" spans="1:14" ht="45" hidden="1" customHeight="1" x14ac:dyDescent="0.25">
      <c r="A496" s="47">
        <f t="shared" si="8"/>
        <v>494</v>
      </c>
      <c r="B496" s="133"/>
      <c r="C496" s="143"/>
      <c r="D496" s="134"/>
      <c r="E496" s="120"/>
      <c r="F496" s="180"/>
      <c r="G496" s="181"/>
      <c r="H496" s="172"/>
      <c r="I496" s="173"/>
      <c r="J496" s="173"/>
      <c r="K496" s="59" t="str">
        <f>IF(AND(tab_MD_1[[#This Row],[… darunter berück-sichtigungsfähig (einschl. Miet-, 
Leasing-, Lizenz-ausgaben innerhalb Zweckbindungsfrist)]]&gt;0,tab_MD_1[[#This Row],[Auftragsdatum
(bei Nutzung von Rahmenverträgen:
Tag des Abrufs)]]&gt;DATE(2020,7,22)),"ja","nein")</f>
        <v>nein</v>
      </c>
      <c r="L496" s="59" t="str">
        <f>IF(AND(OR(MD_Gegenstand="Lehrerdienstgeräte mit Zubehör",MD_Gegenstand="Lehrerdienstgeräte ohne Zubehör"),OR(tab_PRUEFUNG[[#This Row],[Maßnahme berück-sichtigungs-fähig]]="ja",tab_PRUEFUNG[[#This Row],[Maßnahme berück-sichtigungs-fähig]]="teilweise")),MD_Anzahl,"")</f>
        <v/>
      </c>
      <c r="M496"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96" s="112"/>
    </row>
    <row r="497" spans="1:14" ht="45" hidden="1" customHeight="1" x14ac:dyDescent="0.25">
      <c r="A497" s="47">
        <f t="shared" si="8"/>
        <v>495</v>
      </c>
      <c r="B497" s="133"/>
      <c r="C497" s="143"/>
      <c r="D497" s="134"/>
      <c r="E497" s="120"/>
      <c r="F497" s="180"/>
      <c r="G497" s="181"/>
      <c r="H497" s="172"/>
      <c r="I497" s="173"/>
      <c r="J497" s="173"/>
      <c r="K497" s="59" t="str">
        <f>IF(AND(tab_MD_1[[#This Row],[… darunter berück-sichtigungsfähig (einschl. Miet-, 
Leasing-, Lizenz-ausgaben innerhalb Zweckbindungsfrist)]]&gt;0,tab_MD_1[[#This Row],[Auftragsdatum
(bei Nutzung von Rahmenverträgen:
Tag des Abrufs)]]&gt;DATE(2020,7,22)),"ja","nein")</f>
        <v>nein</v>
      </c>
      <c r="L497" s="59" t="str">
        <f>IF(AND(OR(MD_Gegenstand="Lehrerdienstgeräte mit Zubehör",MD_Gegenstand="Lehrerdienstgeräte ohne Zubehör"),OR(tab_PRUEFUNG[[#This Row],[Maßnahme berück-sichtigungs-fähig]]="ja",tab_PRUEFUNG[[#This Row],[Maßnahme berück-sichtigungs-fähig]]="teilweise")),MD_Anzahl,"")</f>
        <v/>
      </c>
      <c r="M497"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97" s="112"/>
    </row>
    <row r="498" spans="1:14" ht="45" hidden="1" customHeight="1" x14ac:dyDescent="0.25">
      <c r="A498" s="47">
        <f t="shared" si="8"/>
        <v>496</v>
      </c>
      <c r="B498" s="133"/>
      <c r="C498" s="143"/>
      <c r="D498" s="134"/>
      <c r="E498" s="120"/>
      <c r="F498" s="180"/>
      <c r="G498" s="181"/>
      <c r="H498" s="172"/>
      <c r="I498" s="173"/>
      <c r="J498" s="173"/>
      <c r="K498" s="59" t="str">
        <f>IF(AND(tab_MD_1[[#This Row],[… darunter berück-sichtigungsfähig (einschl. Miet-, 
Leasing-, Lizenz-ausgaben innerhalb Zweckbindungsfrist)]]&gt;0,tab_MD_1[[#This Row],[Auftragsdatum
(bei Nutzung von Rahmenverträgen:
Tag des Abrufs)]]&gt;DATE(2020,7,22)),"ja","nein")</f>
        <v>nein</v>
      </c>
      <c r="L498" s="59" t="str">
        <f>IF(AND(OR(MD_Gegenstand="Lehrerdienstgeräte mit Zubehör",MD_Gegenstand="Lehrerdienstgeräte ohne Zubehör"),OR(tab_PRUEFUNG[[#This Row],[Maßnahme berück-sichtigungs-fähig]]="ja",tab_PRUEFUNG[[#This Row],[Maßnahme berück-sichtigungs-fähig]]="teilweise")),MD_Anzahl,"")</f>
        <v/>
      </c>
      <c r="M498"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98" s="112"/>
    </row>
    <row r="499" spans="1:14" ht="45" hidden="1" customHeight="1" x14ac:dyDescent="0.25">
      <c r="A499" s="47">
        <f t="shared" si="8"/>
        <v>497</v>
      </c>
      <c r="B499" s="133"/>
      <c r="C499" s="143"/>
      <c r="D499" s="134"/>
      <c r="E499" s="120"/>
      <c r="F499" s="180"/>
      <c r="G499" s="181"/>
      <c r="H499" s="172"/>
      <c r="I499" s="173"/>
      <c r="J499" s="173"/>
      <c r="K499" s="59" t="str">
        <f>IF(AND(tab_MD_1[[#This Row],[… darunter berück-sichtigungsfähig (einschl. Miet-, 
Leasing-, Lizenz-ausgaben innerhalb Zweckbindungsfrist)]]&gt;0,tab_MD_1[[#This Row],[Auftragsdatum
(bei Nutzung von Rahmenverträgen:
Tag des Abrufs)]]&gt;DATE(2020,7,22)),"ja","nein")</f>
        <v>nein</v>
      </c>
      <c r="L499" s="59" t="str">
        <f>IF(AND(OR(MD_Gegenstand="Lehrerdienstgeräte mit Zubehör",MD_Gegenstand="Lehrerdienstgeräte ohne Zubehör"),OR(tab_PRUEFUNG[[#This Row],[Maßnahme berück-sichtigungs-fähig]]="ja",tab_PRUEFUNG[[#This Row],[Maßnahme berück-sichtigungs-fähig]]="teilweise")),MD_Anzahl,"")</f>
        <v/>
      </c>
      <c r="M499"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499" s="112"/>
    </row>
    <row r="500" spans="1:14" ht="45" hidden="1" customHeight="1" x14ac:dyDescent="0.25">
      <c r="A500" s="47">
        <f t="shared" si="8"/>
        <v>498</v>
      </c>
      <c r="B500" s="133"/>
      <c r="C500" s="143"/>
      <c r="D500" s="134"/>
      <c r="E500" s="120"/>
      <c r="F500" s="180"/>
      <c r="G500" s="181"/>
      <c r="H500" s="172"/>
      <c r="I500" s="173"/>
      <c r="J500" s="173"/>
      <c r="K500" s="59" t="str">
        <f>IF(AND(tab_MD_1[[#This Row],[… darunter berück-sichtigungsfähig (einschl. Miet-, 
Leasing-, Lizenz-ausgaben innerhalb Zweckbindungsfrist)]]&gt;0,tab_MD_1[[#This Row],[Auftragsdatum
(bei Nutzung von Rahmenverträgen:
Tag des Abrufs)]]&gt;DATE(2020,7,22)),"ja","nein")</f>
        <v>nein</v>
      </c>
      <c r="L500" s="59" t="str">
        <f>IF(AND(OR(MD_Gegenstand="Lehrerdienstgeräte mit Zubehör",MD_Gegenstand="Lehrerdienstgeräte ohne Zubehör"),OR(tab_PRUEFUNG[[#This Row],[Maßnahme berück-sichtigungs-fähig]]="ja",tab_PRUEFUNG[[#This Row],[Maßnahme berück-sichtigungs-fähig]]="teilweise")),MD_Anzahl,"")</f>
        <v/>
      </c>
      <c r="M500"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500" s="112"/>
    </row>
    <row r="501" spans="1:14" ht="45" hidden="1" customHeight="1" x14ac:dyDescent="0.25">
      <c r="A501" s="47">
        <f t="shared" ref="A501:A502" si="9">ROW()-2</f>
        <v>499</v>
      </c>
      <c r="B501" s="133"/>
      <c r="C501" s="143"/>
      <c r="D501" s="134"/>
      <c r="E501" s="120"/>
      <c r="F501" s="180"/>
      <c r="G501" s="181"/>
      <c r="H501" s="172"/>
      <c r="I501" s="173"/>
      <c r="J501" s="173"/>
      <c r="K501" s="59" t="str">
        <f>IF(AND(tab_MD_1[[#This Row],[… darunter berück-sichtigungsfähig (einschl. Miet-, 
Leasing-, Lizenz-ausgaben innerhalb Zweckbindungsfrist)]]&gt;0,tab_MD_1[[#This Row],[Auftragsdatum
(bei Nutzung von Rahmenverträgen:
Tag des Abrufs)]]&gt;DATE(2020,7,22)),"ja","nein")</f>
        <v>nein</v>
      </c>
      <c r="L501" s="59" t="str">
        <f>IF(AND(OR(MD_Gegenstand="Lehrerdienstgeräte mit Zubehör",MD_Gegenstand="Lehrerdienstgeräte ohne Zubehör"),OR(tab_PRUEFUNG[[#This Row],[Maßnahme berück-sichtigungs-fähig]]="ja",tab_PRUEFUNG[[#This Row],[Maßnahme berück-sichtigungs-fähig]]="teilweise")),MD_Anzahl,"")</f>
        <v/>
      </c>
      <c r="M501"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501" s="112"/>
    </row>
    <row r="502" spans="1:14" ht="45" hidden="1" customHeight="1" thickBot="1" x14ac:dyDescent="0.3">
      <c r="A502" s="47">
        <f t="shared" si="9"/>
        <v>500</v>
      </c>
      <c r="B502" s="135"/>
      <c r="C502" s="144"/>
      <c r="D502" s="134"/>
      <c r="E502" s="136"/>
      <c r="F502" s="184"/>
      <c r="G502" s="185"/>
      <c r="H502" s="176"/>
      <c r="I502" s="177"/>
      <c r="J502" s="177"/>
      <c r="K502" s="59" t="str">
        <f>IF(AND(tab_MD_1[[#This Row],[… darunter berück-sichtigungsfähig (einschl. Miet-, 
Leasing-, Lizenz-ausgaben innerhalb Zweckbindungsfrist)]]&gt;0,tab_MD_1[[#This Row],[Auftragsdatum
(bei Nutzung von Rahmenverträgen:
Tag des Abrufs)]]&gt;DATE(2020,7,22)),"ja","nein")</f>
        <v>nein</v>
      </c>
      <c r="L502" s="59" t="str">
        <f>IF(AND(OR(MD_Gegenstand="Lehrerdienstgeräte mit Zubehör",MD_Gegenstand="Lehrerdienstgeräte ohne Zubehör"),OR(tab_PRUEFUNG[[#This Row],[Maßnahme berück-sichtigungs-fähig]]="ja",tab_PRUEFUNG[[#This Row],[Maßnahme berück-sichtigungs-fähig]]="teilweise")),MD_Anzahl,"")</f>
        <v/>
      </c>
      <c r="M502" s="60">
        <f>IF(tab_PRUEFUNG[[#This Row],[Maßnahme berück-sichtigungs-fähig]]="ja",tab_MD_1[[#This Row],[… darunter berück-sichtigungsfähig (einschl. Miet-, 
Leasing-, Lizenz-ausgaben innerhalb Zweckbindungsfrist)]],IF(tab_PRUEFUNG[[#This Row],[Maßnahme berück-sichtigungs-fähig]]="nein",0,IF(tab_PRUEFUNG[[#This Row],[Maßnahme berück-sichtigungs-fähig]]="teilweise",-1,"")))</f>
        <v>0</v>
      </c>
      <c r="N502" s="112"/>
    </row>
    <row r="503" spans="1:14" ht="15.75" thickBot="1" x14ac:dyDescent="0.3">
      <c r="A503" s="197"/>
      <c r="B503" s="198"/>
      <c r="C503" s="198"/>
      <c r="D503" s="198"/>
      <c r="E503" s="199"/>
      <c r="F503" s="187"/>
      <c r="G503" s="188">
        <f>SUM(tab_MD_1[Auftragswert
Berücksichtigungs-
fähige Gesamtkosten gem. Auftrag/Vertrag])</f>
        <v>0</v>
      </c>
      <c r="H503" s="189"/>
      <c r="I503" s="190">
        <f>SUM(tab_MD_1[Gesamtkosten
gemäß Rechnung])</f>
        <v>0</v>
      </c>
      <c r="J503" s="190">
        <f>SUM(tab_MD_1[… darunter berück-sichtigungsfähig (einschl. Miet-, 
Leasing-, Lizenz-ausgaben innerhalb Zweckbindungsfrist)])</f>
        <v>0</v>
      </c>
      <c r="K503" s="191"/>
      <c r="L503" s="191"/>
      <c r="M503" s="195">
        <f>SUM(tab_PRUEFUNG[berücksichtigungs-fähige Ausgaben ])</f>
        <v>0</v>
      </c>
      <c r="N503" s="195"/>
    </row>
    <row r="504" spans="1:14" ht="63" customHeight="1" x14ac:dyDescent="0.25">
      <c r="A504" s="499" t="s">
        <v>4352</v>
      </c>
      <c r="B504" s="500"/>
      <c r="C504" s="128"/>
      <c r="D504" s="128"/>
    </row>
    <row r="510" spans="1:14" x14ac:dyDescent="0.25">
      <c r="C510" s="129"/>
    </row>
    <row r="511" spans="1:14" x14ac:dyDescent="0.25">
      <c r="C511" s="129"/>
    </row>
    <row r="512" spans="1:14" x14ac:dyDescent="0.25">
      <c r="C512" s="129"/>
    </row>
    <row r="513" spans="3:3" x14ac:dyDescent="0.25">
      <c r="C513" s="129"/>
    </row>
    <row r="514" spans="3:3" x14ac:dyDescent="0.25">
      <c r="C514" s="129"/>
    </row>
  </sheetData>
  <sheetProtection algorithmName="SHA-512" hashValue="Ssa+LcN40yxnkf/a1kApediOiyXuKh8vbzbJJ8uTYm5RwOJhcJwawN7gc8eymxTephlnFwpDVAOsb1p97D5s1g==" saltValue="RwTukQHP1FMvG1iiraZ+tA==" spinCount="100000" sheet="1" formatRows="0"/>
  <protectedRanges>
    <protectedRange sqref="B3:J502" name="MD_1"/>
  </protectedRanges>
  <mergeCells count="6">
    <mergeCell ref="A504:B504"/>
    <mergeCell ref="K1:M1"/>
    <mergeCell ref="F1:G1"/>
    <mergeCell ref="B1:C1"/>
    <mergeCell ref="D1:E1"/>
    <mergeCell ref="H1:J1"/>
  </mergeCells>
  <conditionalFormatting sqref="M3:N502">
    <cfRule type="expression" dxfId="11" priority="78">
      <formula>($K3="teilweise")</formula>
    </cfRule>
  </conditionalFormatting>
  <conditionalFormatting sqref="N3:N502">
    <cfRule type="expression" dxfId="10" priority="73">
      <formula>(OR($K3="teilweise",$K3="nein"))</formula>
    </cfRule>
  </conditionalFormatting>
  <conditionalFormatting sqref="N1">
    <cfRule type="expression" dxfId="9" priority="10">
      <formula>($N$1="offen")</formula>
    </cfRule>
  </conditionalFormatting>
  <conditionalFormatting sqref="F3:F502 J3:J502">
    <cfRule type="expression" dxfId="8" priority="4">
      <formula>AND($F3&lt;&gt;"",$F3&lt;DATE(2020,7,23))</formula>
    </cfRule>
  </conditionalFormatting>
  <conditionalFormatting sqref="C3:C502">
    <cfRule type="expression" dxfId="7" priority="2">
      <formula>AND($B3&lt;&gt;"",$B3&lt;&gt;"Lehrerdienstgeräte mit Zubehör",$B3&lt;&gt;"Lehrerdienstgeräte ohne Zubehör",$B3&lt;&gt;"Mobile Endgeräte für Mobile Device Management")</formula>
    </cfRule>
  </conditionalFormatting>
  <conditionalFormatting sqref="E3:E502">
    <cfRule type="expression" dxfId="6" priority="1">
      <formula>OR($B3="Externe Dienst-/Beratungsleistungen",$B3="Garantieverlängerungen/Versicherungen")</formula>
    </cfRule>
  </conditionalFormatting>
  <dataValidations count="5">
    <dataValidation type="list" allowBlank="1" showInputMessage="1" showErrorMessage="1" sqref="N1">
      <formula1>$P$1:$P$2</formula1>
    </dataValidation>
    <dataValidation allowBlank="1" showInputMessage="1" showErrorMessage="1" promptTitle="Anzahl an Lehrerdienstgeräten" prompt="Bitte geben Sie hier die Anzahl an zu beschaffenden / beschafften Lehrerdienstgeräten ein. Keine Eingabe nötig bei den sonstigen Gegenständen der Leistungen." sqref="C3:C502"/>
    <dataValidation type="decimal" operator="greaterThanOrEqual" allowBlank="1" showInputMessage="1" showErrorMessage="1" error="Bitte geben Sie einen Geldbetrag größer gleich Null an." promptTitle="Berücksichtigungsfähige Ausgaben" prompt="Bitte geben Sie hier den berücksichtigungsfähigen Anteil der auf der Rechnung ausgegebenen Kosten an (d. h. abzüglich nicht berücksichtigungsfähiger Anteile wie Schulungen, außerhalb der Zweckbindungsfrist liegende Leasing- bzw. Lizenzkosten etc.)" sqref="J3:J502">
      <formula1>0</formula1>
    </dataValidation>
    <dataValidation type="decimal" operator="greaterThanOrEqual" allowBlank="1" showInputMessage="1" showErrorMessage="1" error="Bitte geben Sie einen Geldbetrag größer gleich Null an." sqref="G3:G502 I3:I502">
      <formula1>0</formula1>
    </dataValidation>
    <dataValidation type="date" operator="greaterThanOrEqual" allowBlank="1" showInputMessage="1" showErrorMessage="1" error="Bitte geben Sie ein gültiges Datum ein (frühestens zu Beginn des vorzeitigen Maßnahmebeginns zum 23.07.2020)." sqref="F3:F502 H3:H502">
      <formula1>44035</formula1>
    </dataValidation>
  </dataValidations>
  <pageMargins left="0.7" right="0.7" top="0.78740157499999996" bottom="0.78740157499999996" header="0.3" footer="0.3"/>
  <pageSetup paperSize="9" scale="48" orientation="landscape" horizontalDpi="300" verticalDpi="300" r:id="rId1"/>
  <colBreaks count="1" manualBreakCount="1">
    <brk id="12" min="1" max="22" man="1"/>
  </colBreaks>
  <tableParts count="2">
    <tablePart r:id="rId2"/>
    <tablePart r:id="rId3"/>
  </tableParts>
  <extLst>
    <ext xmlns:x14="http://schemas.microsoft.com/office/spreadsheetml/2009/9/main" uri="{CCE6A557-97BC-4b89-ADB6-D9C93CAAB3DF}">
      <x14:dataValidations xmlns:xm="http://schemas.microsoft.com/office/excel/2006/main" count="4">
        <x14:dataValidation type="list" allowBlank="1" showInputMessage="1" showErrorMessage="1">
          <x14:formula1>
            <xm:f>STATISTIK!$B$64:$B$66</xm:f>
          </x14:formula1>
          <xm:sqref>K3:K502</xm:sqref>
        </x14:dataValidation>
        <x14:dataValidation type="list" allowBlank="1" showInputMessage="1" showErrorMessage="1" promptTitle="Art der Beschaffung" prompt="Bitte geben Sie an, ob Sie ein Kaufmodell oder Miete bzw. Leasing durchführen.">
          <x14:formula1>
            <xm:f>STATISTIK!$B$71:$B$72</xm:f>
          </x14:formula1>
          <xm:sqref>E3:E502</xm:sqref>
        </x14:dataValidation>
        <x14:dataValidation type="list" allowBlank="1" showInputMessage="1" showErrorMessage="1" promptTitle="Gegenstand der Leistung" prompt="Bitte wählen Sie den Gegenstand der Leistung gemäß der Richtlinie zum Sonderbudget Lehrerdienstgeräte.">
          <x14:formula1>
            <xm:f>STATISTIK!$B$91:$B$97</xm:f>
          </x14:formula1>
          <xm:sqref>B3:B502</xm:sqref>
        </x14:dataValidation>
        <x14:dataValidation type="list" allowBlank="1" showInputMessage="1" showErrorMessage="1" promptTitle="Schule auswählen" prompt="Bitte wählen Sie die Schule, an die die in Spalte B genannten mobilen Endgeräte gebunden sind.">
          <x14:formula1>
            <xm:f>IF(COUNTIF(SCHULEN!$C$6:$C$357,"&gt;""")&gt;2,OFFSET(SCHULEN!$C$6,,,COUNTIF(SCHULEN!$C$6:$C$357,"&gt;"""),), OFFSET(SCHULEN!$C$7,,,COUNTIF(SCHULEN!$C$6:$C$357,"&gt;""")-1,))</xm:f>
          </x14:formula1>
          <xm:sqref>D3:D502</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4">
    <tabColor theme="5" tint="0.59999389629810485"/>
  </sheetPr>
  <dimension ref="A1:G87"/>
  <sheetViews>
    <sheetView showGridLines="0" topLeftCell="A46" zoomScale="130" zoomScaleNormal="130" zoomScaleSheetLayoutView="130" zoomScalePageLayoutView="130" workbookViewId="0">
      <selection activeCell="G6" sqref="G6"/>
    </sheetView>
  </sheetViews>
  <sheetFormatPr baseColWidth="10" defaultColWidth="4.28515625" defaultRowHeight="15" x14ac:dyDescent="0.25"/>
  <cols>
    <col min="1" max="1" width="2.7109375" style="57" customWidth="1"/>
    <col min="2" max="7" width="16.28515625" customWidth="1"/>
  </cols>
  <sheetData>
    <row r="1" spans="1:7" ht="15.75" customHeight="1" x14ac:dyDescent="0.25">
      <c r="A1" s="395" t="s">
        <v>24147</v>
      </c>
      <c r="B1" s="396"/>
      <c r="C1" s="396"/>
      <c r="D1" s="396"/>
      <c r="E1" s="396"/>
      <c r="F1" s="396"/>
      <c r="G1" s="397"/>
    </row>
    <row r="2" spans="1:7" ht="15.75" customHeight="1" x14ac:dyDescent="0.25">
      <c r="A2" s="398"/>
      <c r="B2" s="399"/>
      <c r="C2" s="399"/>
      <c r="D2" s="399"/>
      <c r="E2" s="399"/>
      <c r="F2" s="399"/>
      <c r="G2" s="400"/>
    </row>
    <row r="3" spans="1:7" ht="15.75" customHeight="1" x14ac:dyDescent="0.25"/>
    <row r="4" spans="1:7" ht="15.75" customHeight="1" x14ac:dyDescent="0.25">
      <c r="A4" s="401" t="s">
        <v>24145</v>
      </c>
      <c r="B4" s="402"/>
      <c r="C4" s="402"/>
      <c r="D4" s="403"/>
      <c r="E4" s="404" t="s">
        <v>4337</v>
      </c>
      <c r="F4" s="405"/>
      <c r="G4" s="406"/>
    </row>
    <row r="5" spans="1:7" ht="15.75" customHeight="1" x14ac:dyDescent="0.25">
      <c r="A5" s="536"/>
      <c r="B5" s="537"/>
      <c r="C5" s="537"/>
      <c r="D5" s="538"/>
      <c r="E5" s="152"/>
      <c r="F5" s="152"/>
      <c r="G5" s="152"/>
    </row>
    <row r="6" spans="1:7" ht="15.75" customHeight="1" x14ac:dyDescent="0.25">
      <c r="A6" s="536" t="str">
        <f>IF(MID(E9,2,1)="x","An die zuständige Stelle im Staatsministerium",CONCATENATE("An die Regierung ",IF(LEFT(E9)="3","der ","von "),IF(LEFT(E9)="1","Oberbayern",IF(LEFT(E9)="2","Niedebayern",IF(LEFT(E9)="3","Oberpfalz",IF(LEFT(E9)="4","Oberfranken",IF(LEFT(E9)="5","Mittelfranken",IF(LEFT(E9)="6","Unterfranken",IF(LEFT(E9)="7","Schwaben","XX")))))))))</f>
        <v>An die Regierung von XX</v>
      </c>
      <c r="B6" s="537"/>
      <c r="C6" s="537"/>
      <c r="D6" s="538"/>
      <c r="E6" s="151"/>
      <c r="F6" s="154" t="s">
        <v>4411</v>
      </c>
      <c r="G6" s="155"/>
    </row>
    <row r="7" spans="1:7" ht="15.75" customHeight="1" thickBot="1" x14ac:dyDescent="0.3">
      <c r="A7" s="523" t="str">
        <f>IF(MID(E9,2,1)="x","lehrerdienstgeraete@stmuk.bayern.de",CONCATENATE("lehrerdienstgeraete@reg-",IF(LEFT(E9)="1","ob",IF(LEFT(E9)="2","nb",IF(LEFT(E9)="3","opf",IF(LEFT(E9)="4","ofr",IF(LEFT(E9)="5","mfr",IF(LEFT(E9)="6","ufr",IF(LEFT(E9)="7","schw","XX"))))))),".bayern.de"))</f>
        <v>lehrerdienstgeraete@reg-XX.bayern.de</v>
      </c>
      <c r="B7" s="524"/>
      <c r="C7" s="524"/>
      <c r="D7" s="525"/>
      <c r="E7" s="149" t="s">
        <v>41</v>
      </c>
      <c r="F7" s="153"/>
      <c r="G7" s="149" t="s">
        <v>4313</v>
      </c>
    </row>
    <row r="8" spans="1:7" ht="15.75" customHeight="1" x14ac:dyDescent="0.25">
      <c r="A8" s="523"/>
      <c r="B8" s="524"/>
      <c r="C8" s="524"/>
      <c r="D8" s="525"/>
      <c r="E8" s="533" t="s">
        <v>4298</v>
      </c>
      <c r="F8" s="534"/>
      <c r="G8" s="535"/>
    </row>
    <row r="9" spans="1:7" ht="15.75" customHeight="1" thickBot="1" x14ac:dyDescent="0.3">
      <c r="A9" s="526"/>
      <c r="B9" s="527"/>
      <c r="C9" s="527"/>
      <c r="D9" s="528"/>
      <c r="E9" s="530" t="str">
        <f>IF('Antrag SoLD'!F9&lt;&gt;"",'Antrag SoLD'!F9,"")</f>
        <v/>
      </c>
      <c r="F9" s="531"/>
      <c r="G9" s="532"/>
    </row>
    <row r="10" spans="1:7" ht="15.75" customHeight="1" x14ac:dyDescent="0.25">
      <c r="B10" s="518" t="s">
        <v>7</v>
      </c>
      <c r="C10" s="518"/>
      <c r="D10" s="518"/>
      <c r="E10" s="145"/>
      <c r="F10" s="145"/>
      <c r="G10" s="145"/>
    </row>
    <row r="11" spans="1:7" ht="15.75" customHeight="1" x14ac:dyDescent="0.25"/>
    <row r="12" spans="1:7" ht="15" customHeight="1" x14ac:dyDescent="0.25">
      <c r="A12" s="522" t="s">
        <v>24142</v>
      </c>
      <c r="B12" s="522"/>
      <c r="C12" s="522"/>
      <c r="D12" s="522"/>
      <c r="E12" s="522"/>
      <c r="F12" s="522"/>
      <c r="G12" s="522"/>
    </row>
    <row r="13" spans="1:7" s="69" customFormat="1" ht="15.75" customHeight="1" x14ac:dyDescent="0.25">
      <c r="A13" s="77" t="s">
        <v>1</v>
      </c>
      <c r="B13" s="529" t="s">
        <v>4393</v>
      </c>
      <c r="C13" s="529"/>
      <c r="D13" s="529"/>
      <c r="E13" s="529"/>
      <c r="F13" s="529"/>
      <c r="G13" s="529"/>
    </row>
    <row r="14" spans="1:7" ht="15.75" customHeight="1" x14ac:dyDescent="0.25">
      <c r="A14" s="61"/>
      <c r="B14" s="49"/>
      <c r="C14" s="49"/>
      <c r="D14" s="49"/>
      <c r="E14" s="49"/>
      <c r="F14" s="49"/>
      <c r="G14" s="49"/>
    </row>
    <row r="15" spans="1:7" s="69" customFormat="1" ht="15.75" customHeight="1" x14ac:dyDescent="0.25">
      <c r="A15" s="68" t="s">
        <v>1</v>
      </c>
      <c r="B15" s="519" t="s">
        <v>24105</v>
      </c>
      <c r="C15" s="519"/>
      <c r="D15" s="519"/>
      <c r="E15" s="519"/>
      <c r="F15" s="519"/>
      <c r="G15" s="520"/>
    </row>
    <row r="16" spans="1:7" s="69" customFormat="1" ht="15.75" customHeight="1" x14ac:dyDescent="0.25">
      <c r="A16" s="95"/>
      <c r="B16" s="231" t="s">
        <v>24143</v>
      </c>
      <c r="C16" s="232"/>
      <c r="D16" s="232"/>
      <c r="E16" s="232"/>
      <c r="F16" s="429" t="str">
        <f>IF('Antrag SoLD'!F13="","",'Antrag SoLD'!F13)</f>
        <v/>
      </c>
      <c r="G16" s="521"/>
    </row>
    <row r="17" spans="1:7" s="55" customFormat="1" ht="15.75" customHeight="1" x14ac:dyDescent="0.25">
      <c r="A17" s="78"/>
      <c r="B17" s="507" t="s">
        <v>24106</v>
      </c>
      <c r="C17" s="508"/>
      <c r="D17" s="508"/>
      <c r="E17" s="508"/>
      <c r="F17" s="508"/>
      <c r="G17" s="509"/>
    </row>
    <row r="18" spans="1:7" s="15" customFormat="1" ht="15.75" customHeight="1" x14ac:dyDescent="0.25">
      <c r="A18" s="65"/>
      <c r="B18" s="510" t="str">
        <f>IFERROR(INDEX(tab_SATLISTE[Schulaufwandsträger],MATCH($E$9,tab_SATLISTE[SAT-ID],0)),"")</f>
        <v/>
      </c>
      <c r="C18" s="511"/>
      <c r="D18" s="511"/>
      <c r="E18" s="511"/>
      <c r="F18" s="511"/>
      <c r="G18" s="512"/>
    </row>
    <row r="19" spans="1:7" s="55" customFormat="1" ht="15.75" customHeight="1" x14ac:dyDescent="0.25">
      <c r="A19" s="78"/>
      <c r="B19" s="515" t="s">
        <v>4413</v>
      </c>
      <c r="C19" s="516"/>
      <c r="D19" s="517"/>
      <c r="E19" s="233" t="s">
        <v>40</v>
      </c>
      <c r="F19" s="513" t="s">
        <v>41</v>
      </c>
      <c r="G19" s="514"/>
    </row>
    <row r="20" spans="1:7" s="15" customFormat="1" ht="15.75" customHeight="1" x14ac:dyDescent="0.25">
      <c r="A20" s="65"/>
      <c r="B20" s="379" t="str">
        <f>IF('Antrag SoLD'!B17&lt;&gt;"",'Antrag SoLD'!B17,"")</f>
        <v/>
      </c>
      <c r="C20" s="393"/>
      <c r="D20" s="439"/>
      <c r="E20" s="157" t="str">
        <f>IF('Antrag SoLD'!F17&lt;&gt;"",'Antrag SoLD'!F17,"")</f>
        <v/>
      </c>
      <c r="F20" s="440" t="str">
        <f>IF('Antrag SoLD'!G17&lt;&gt;"",'Antrag SoLD'!G17,"")</f>
        <v/>
      </c>
      <c r="G20" s="380"/>
    </row>
    <row r="21" spans="1:7" s="55" customFormat="1" ht="15.75" customHeight="1" x14ac:dyDescent="0.25">
      <c r="A21" s="78"/>
      <c r="B21" s="507" t="s">
        <v>3</v>
      </c>
      <c r="C21" s="508"/>
      <c r="D21" s="508"/>
      <c r="E21" s="508"/>
      <c r="F21" s="508"/>
      <c r="G21" s="509"/>
    </row>
    <row r="22" spans="1:7" s="15" customFormat="1" ht="15.75" customHeight="1" x14ac:dyDescent="0.25">
      <c r="A22" s="65"/>
      <c r="B22" s="595" t="str">
        <f>IF('Antrag SoLD'!B19&lt;&gt;"",'Antrag SoLD'!B19,"")</f>
        <v/>
      </c>
      <c r="C22" s="596"/>
      <c r="D22" s="596"/>
      <c r="E22" s="596"/>
      <c r="F22" s="596"/>
      <c r="G22" s="597"/>
    </row>
    <row r="23" spans="1:7" s="55" customFormat="1" ht="15.75" customHeight="1" x14ac:dyDescent="0.25">
      <c r="A23" s="78"/>
      <c r="B23" s="507" t="s">
        <v>4</v>
      </c>
      <c r="C23" s="508"/>
      <c r="D23" s="508"/>
      <c r="E23" s="508"/>
      <c r="F23" s="508"/>
      <c r="G23" s="509"/>
    </row>
    <row r="24" spans="1:7" s="15" customFormat="1" ht="15.75" customHeight="1" x14ac:dyDescent="0.25">
      <c r="A24" s="127"/>
      <c r="B24" s="598" t="str">
        <f>IF('Antrag SoLD'!B21&lt;&gt;"",'Antrag SoLD'!B21,"")</f>
        <v/>
      </c>
      <c r="C24" s="599"/>
      <c r="D24" s="599"/>
      <c r="E24" s="599"/>
      <c r="F24" s="599"/>
      <c r="G24" s="600"/>
    </row>
    <row r="25" spans="1:7" s="55" customFormat="1" ht="15.75" customHeight="1" x14ac:dyDescent="0.25">
      <c r="A25" s="79"/>
      <c r="B25" s="601" t="s">
        <v>28</v>
      </c>
      <c r="C25" s="602"/>
      <c r="D25" s="603" t="s">
        <v>29</v>
      </c>
      <c r="E25" s="604"/>
      <c r="F25" s="601" t="s">
        <v>4347</v>
      </c>
      <c r="G25" s="602"/>
    </row>
    <row r="26" spans="1:7" s="15" customFormat="1" ht="15.75" customHeight="1" x14ac:dyDescent="0.25">
      <c r="A26" s="66"/>
      <c r="B26" s="379" t="str">
        <f>IF('Antrag SoLD'!B23&lt;&gt;"",'Antrag SoLD'!B23,"")</f>
        <v/>
      </c>
      <c r="C26" s="380"/>
      <c r="D26" s="379" t="str">
        <f>IF('Antrag SoLD'!D23&lt;&gt;"",'Antrag SoLD'!D23,"")</f>
        <v/>
      </c>
      <c r="E26" s="380"/>
      <c r="F26" s="379" t="str">
        <f>IF('Antrag SoLD'!G23&lt;&gt;"",'Antrag SoLD'!G23,"")</f>
        <v/>
      </c>
      <c r="G26" s="380"/>
    </row>
    <row r="27" spans="1:7" ht="15.75" customHeight="1" x14ac:dyDescent="0.25"/>
    <row r="28" spans="1:7" s="94" customFormat="1" ht="15.75" customHeight="1" x14ac:dyDescent="0.25">
      <c r="A28" s="89" t="s">
        <v>5</v>
      </c>
      <c r="B28" s="90" t="s">
        <v>4311</v>
      </c>
      <c r="C28" s="91"/>
      <c r="D28" s="91"/>
      <c r="E28" s="91"/>
      <c r="F28" s="92"/>
      <c r="G28" s="93"/>
    </row>
    <row r="29" spans="1:7" s="67" customFormat="1" ht="62.25" customHeight="1" x14ac:dyDescent="0.25">
      <c r="A29" s="80"/>
      <c r="B29" s="592" t="str">
        <f>CONCATENATE("Beschaffung von ", IF((STATISTIK!A91+STATISTIK!A92)&gt;0,STATISTIK!A91+STATISTIK!A92,"MASSNAHMENDURCHFÜHRUNG AUSFÜLLEN"), " schulgebundenen mobilen Endgeräten einschließlich erforderlichem Zubehör, die Lehrkräften sowie dem weiteren pädagogischen Personal ","als personenbezogene digitale Dienstgeräte dauerhaft oder für einen längeren Zeitraum zur dienstlichen Verwendung innerhalb und außerhalb der Schule zugeordnet werden.")</f>
        <v>Beschaffung von MASSNAHMENDURCHFÜHRUNG AUSFÜLLEN schulgebundenen mobilen Endgeräten einschließlich erforderlichem Zubehör, die Lehrkräften sowie dem weiteren pädagogischen Personal als personenbezogene digitale Dienstgeräte dauerhaft oder für einen längeren Zeitraum zur dienstlichen Verwendung innerhalb und außerhalb der Schule zugeordnet werden.</v>
      </c>
      <c r="C29" s="593"/>
      <c r="D29" s="593"/>
      <c r="E29" s="593"/>
      <c r="F29" s="593"/>
      <c r="G29" s="594"/>
    </row>
    <row r="30" spans="1:7" ht="15.75" customHeight="1" x14ac:dyDescent="0.25">
      <c r="A30" s="61"/>
      <c r="B30" s="49"/>
      <c r="C30" s="49"/>
      <c r="D30" s="49"/>
      <c r="E30" s="49"/>
      <c r="F30" s="49"/>
      <c r="G30" s="49"/>
    </row>
    <row r="31" spans="1:7" s="94" customFormat="1" ht="15.75" customHeight="1" x14ac:dyDescent="0.25">
      <c r="A31" s="89" t="s">
        <v>20</v>
      </c>
      <c r="B31" s="605" t="s">
        <v>24099</v>
      </c>
      <c r="C31" s="605"/>
      <c r="D31" s="605"/>
      <c r="E31" s="605"/>
      <c r="F31" s="605"/>
      <c r="G31" s="606"/>
    </row>
    <row r="32" spans="1:7" s="15" customFormat="1" ht="15.75" customHeight="1" x14ac:dyDescent="0.25">
      <c r="A32" s="576"/>
      <c r="B32" s="607" t="s">
        <v>24156</v>
      </c>
      <c r="C32" s="608"/>
      <c r="D32" s="608"/>
      <c r="E32" s="608"/>
      <c r="F32" s="608"/>
      <c r="G32" s="609"/>
    </row>
    <row r="33" spans="1:7" s="23" customFormat="1" ht="27.2" customHeight="1" x14ac:dyDescent="0.25">
      <c r="A33" s="577"/>
      <c r="B33" s="163" t="s">
        <v>4312</v>
      </c>
      <c r="C33" s="164" t="s">
        <v>24159</v>
      </c>
      <c r="D33" s="248" t="s">
        <v>4314</v>
      </c>
      <c r="E33" s="612" t="s">
        <v>4338</v>
      </c>
      <c r="F33" s="613"/>
      <c r="G33" s="165" t="s">
        <v>24158</v>
      </c>
    </row>
    <row r="34" spans="1:7" s="23" customFormat="1" ht="31.35" customHeight="1" x14ac:dyDescent="0.25">
      <c r="A34" s="577"/>
      <c r="B34" s="158" t="str">
        <f>IF(MID(E9,2,1)="x","Staatsministerium",CONCATENATE("Regierung ",IF(LEFT(E9)="3","der ","von "),IF(LEFT(E9)="1","Oberbayern",IF(LEFT(E9)="2","Niedebayern",IF(LEFT(E9)="3","Oberpfalz",IF(LEFT(E9)="4","Oberfranken",IF(LEFT(E9)="5","Mittelfranken",IF(LEFT(E9)="6","Unterfranken",IF(LEFT(E9)="7","Schwaben","XX")))))))))</f>
        <v>Regierung von XX</v>
      </c>
      <c r="C34" s="81"/>
      <c r="D34" s="256"/>
      <c r="E34" s="610" t="s">
        <v>24157</v>
      </c>
      <c r="F34" s="611"/>
      <c r="G34" s="150"/>
    </row>
    <row r="35" spans="1:7" s="15" customFormat="1" ht="15.75" customHeight="1" x14ac:dyDescent="0.25">
      <c r="A35" s="577"/>
      <c r="B35" s="607" t="s">
        <v>4315</v>
      </c>
      <c r="C35" s="608"/>
      <c r="D35" s="608"/>
      <c r="E35" s="608"/>
      <c r="F35" s="608"/>
      <c r="G35" s="609"/>
    </row>
    <row r="36" spans="1:7" ht="18" customHeight="1" x14ac:dyDescent="0.25">
      <c r="A36" s="577"/>
      <c r="B36" s="579"/>
      <c r="C36" s="580"/>
      <c r="D36" s="580"/>
      <c r="E36" s="580"/>
      <c r="F36" s="580"/>
      <c r="G36" s="581"/>
    </row>
    <row r="37" spans="1:7" ht="18" customHeight="1" x14ac:dyDescent="0.25">
      <c r="A37" s="578"/>
      <c r="B37" s="582"/>
      <c r="C37" s="583"/>
      <c r="D37" s="583"/>
      <c r="E37" s="583"/>
      <c r="F37" s="583"/>
      <c r="G37" s="584"/>
    </row>
    <row r="38" spans="1:7" ht="18" customHeight="1" x14ac:dyDescent="0.25">
      <c r="A38" s="62"/>
      <c r="B38" s="53"/>
      <c r="C38" s="53"/>
      <c r="D38" s="54"/>
      <c r="E38" s="54"/>
      <c r="F38" s="54"/>
      <c r="G38" s="54"/>
    </row>
    <row r="39" spans="1:7" s="69" customFormat="1" ht="18" customHeight="1" x14ac:dyDescent="0.25">
      <c r="A39" s="68" t="s">
        <v>21</v>
      </c>
      <c r="B39" s="591" t="s">
        <v>4316</v>
      </c>
      <c r="C39" s="519"/>
      <c r="D39" s="519"/>
      <c r="E39" s="519"/>
      <c r="F39" s="519"/>
      <c r="G39" s="520"/>
    </row>
    <row r="40" spans="1:7" ht="30.75" customHeight="1" x14ac:dyDescent="0.25">
      <c r="A40" s="58"/>
      <c r="B40" s="585" t="s">
        <v>4415</v>
      </c>
      <c r="C40" s="586"/>
      <c r="D40" s="586"/>
      <c r="E40" s="586"/>
      <c r="F40" s="586"/>
      <c r="G40" s="587"/>
    </row>
    <row r="41" spans="1:7" ht="15" customHeight="1" x14ac:dyDescent="0.25">
      <c r="A41" s="62"/>
      <c r="B41" s="53"/>
      <c r="C41" s="53"/>
      <c r="D41" s="54"/>
      <c r="E41" s="54"/>
      <c r="F41" s="54"/>
      <c r="G41" s="54"/>
    </row>
    <row r="42" spans="1:7" s="94" customFormat="1" ht="15.75" customHeight="1" x14ac:dyDescent="0.25">
      <c r="A42" s="89" t="s">
        <v>4304</v>
      </c>
      <c r="B42" s="588" t="s">
        <v>4317</v>
      </c>
      <c r="C42" s="589"/>
      <c r="D42" s="589"/>
      <c r="E42" s="589"/>
      <c r="F42" s="589"/>
      <c r="G42" s="590"/>
    </row>
    <row r="43" spans="1:7" s="64" customFormat="1" ht="15.75" customHeight="1" x14ac:dyDescent="0.25">
      <c r="A43" s="539"/>
      <c r="B43" s="542" t="s">
        <v>4318</v>
      </c>
      <c r="C43" s="542"/>
      <c r="D43" s="542"/>
      <c r="E43" s="543"/>
      <c r="F43" s="543"/>
      <c r="G43" s="543"/>
    </row>
    <row r="44" spans="1:7" s="83" customFormat="1" ht="30" customHeight="1" x14ac:dyDescent="0.25">
      <c r="A44" s="540"/>
      <c r="B44" s="554" t="s">
        <v>4319</v>
      </c>
      <c r="C44" s="555"/>
      <c r="D44" s="555"/>
      <c r="E44" s="556"/>
      <c r="F44" s="82" t="s">
        <v>24066</v>
      </c>
      <c r="G44" s="82" t="s">
        <v>24112</v>
      </c>
    </row>
    <row r="45" spans="1:7" s="83" customFormat="1" ht="15.75" customHeight="1" x14ac:dyDescent="0.25">
      <c r="A45" s="540"/>
      <c r="B45" s="557" t="s">
        <v>24111</v>
      </c>
      <c r="C45" s="558"/>
      <c r="D45" s="558"/>
      <c r="E45" s="559"/>
      <c r="F45" s="105"/>
      <c r="G45" s="113"/>
    </row>
    <row r="46" spans="1:7" s="83" customFormat="1" ht="15.75" customHeight="1" x14ac:dyDescent="0.25">
      <c r="A46" s="540"/>
      <c r="B46" s="560" t="s">
        <v>24067</v>
      </c>
      <c r="C46" s="561"/>
      <c r="D46" s="561"/>
      <c r="E46" s="562"/>
      <c r="F46" s="159">
        <f>G57</f>
        <v>0</v>
      </c>
      <c r="G46" s="160" t="str">
        <f>IFERROR(F46/G34,"Nr. 3 ausfüllen")</f>
        <v>Nr. 3 ausfüllen</v>
      </c>
    </row>
    <row r="47" spans="1:7" s="83" customFormat="1" ht="15.75" customHeight="1" x14ac:dyDescent="0.25">
      <c r="A47" s="540"/>
      <c r="B47" s="637"/>
      <c r="C47" s="638"/>
      <c r="D47" s="638"/>
      <c r="E47" s="639"/>
      <c r="F47" s="104"/>
      <c r="G47" s="160" t="str">
        <f>IF(F47="","",IFERROR(F47/G$34,"Nr. 3 ausfüllen"))</f>
        <v/>
      </c>
    </row>
    <row r="48" spans="1:7" s="83" customFormat="1" ht="15.75" customHeight="1" x14ac:dyDescent="0.25">
      <c r="A48" s="540"/>
      <c r="B48" s="637"/>
      <c r="C48" s="638"/>
      <c r="D48" s="638"/>
      <c r="E48" s="639"/>
      <c r="F48" s="104"/>
      <c r="G48" s="160" t="str">
        <f>IF(F48="","",IFERROR(F48/G$34,"Nr. 3 ausfüllen"))</f>
        <v/>
      </c>
    </row>
    <row r="49" spans="1:7" s="83" customFormat="1" ht="16.350000000000001" customHeight="1" x14ac:dyDescent="0.25">
      <c r="A49" s="540"/>
      <c r="B49" s="557" t="s">
        <v>24068</v>
      </c>
      <c r="C49" s="558"/>
      <c r="D49" s="558"/>
      <c r="E49" s="558"/>
      <c r="F49" s="640"/>
      <c r="G49" s="641"/>
    </row>
    <row r="50" spans="1:7" s="83" customFormat="1" ht="15.75" customHeight="1" x14ac:dyDescent="0.25">
      <c r="A50" s="540"/>
      <c r="B50" s="637"/>
      <c r="C50" s="638"/>
      <c r="D50" s="638"/>
      <c r="E50" s="639"/>
      <c r="F50" s="104"/>
      <c r="G50" s="160" t="str">
        <f>IF(F50="","",IFERROR(F50/G$34,"Nr. 3 ausfüllen"))</f>
        <v/>
      </c>
    </row>
    <row r="51" spans="1:7" s="83" customFormat="1" ht="15.75" customHeight="1" x14ac:dyDescent="0.25">
      <c r="A51" s="540"/>
      <c r="B51" s="637"/>
      <c r="C51" s="638"/>
      <c r="D51" s="638"/>
      <c r="E51" s="639"/>
      <c r="F51" s="104"/>
      <c r="G51" s="160" t="str">
        <f>IF(F51="","",IFERROR(F51/G$34,"Nr. 3 ausfüllen"))</f>
        <v/>
      </c>
    </row>
    <row r="52" spans="1:7" s="83" customFormat="1" ht="15.75" customHeight="1" x14ac:dyDescent="0.25">
      <c r="A52" s="540"/>
      <c r="B52" s="557" t="s">
        <v>24069</v>
      </c>
      <c r="C52" s="558"/>
      <c r="D52" s="558"/>
      <c r="E52" s="559"/>
      <c r="F52" s="159">
        <f>F57-SUM(F50:F51)-SUM(F46:F48)</f>
        <v>0</v>
      </c>
      <c r="G52" s="160" t="str">
        <f>IFERROR(F52/G$34,"Nr. 3 ausfüllen")</f>
        <v>Nr. 3 ausfüllen</v>
      </c>
    </row>
    <row r="53" spans="1:7" s="83" customFormat="1" ht="15.75" customHeight="1" x14ac:dyDescent="0.25">
      <c r="A53" s="541"/>
      <c r="B53" s="567" t="s">
        <v>4320</v>
      </c>
      <c r="C53" s="568"/>
      <c r="D53" s="568"/>
      <c r="E53" s="569"/>
      <c r="F53" s="159">
        <f>SUM(F52,F50:F51,F46:F48)</f>
        <v>0</v>
      </c>
      <c r="G53" s="291">
        <f>SUM(G46:G48,G50:G52)</f>
        <v>0</v>
      </c>
    </row>
    <row r="54" spans="1:7" s="64" customFormat="1" ht="15.75" customHeight="1" x14ac:dyDescent="0.25">
      <c r="A54" s="547"/>
      <c r="B54" s="542" t="s">
        <v>4388</v>
      </c>
      <c r="C54" s="542"/>
      <c r="D54" s="542"/>
      <c r="E54" s="542"/>
      <c r="F54" s="542"/>
      <c r="G54" s="543"/>
    </row>
    <row r="55" spans="1:7" s="84" customFormat="1" ht="15.75" customHeight="1" x14ac:dyDescent="0.2">
      <c r="A55" s="548"/>
      <c r="B55" s="572" t="s">
        <v>4322</v>
      </c>
      <c r="C55" s="573"/>
      <c r="D55" s="573"/>
      <c r="E55" s="570" t="s">
        <v>24094</v>
      </c>
      <c r="F55" s="565" t="s">
        <v>24095</v>
      </c>
      <c r="G55" s="566"/>
    </row>
    <row r="56" spans="1:7" s="84" customFormat="1" ht="30" customHeight="1" x14ac:dyDescent="0.2">
      <c r="A56" s="548"/>
      <c r="B56" s="574"/>
      <c r="C56" s="575"/>
      <c r="D56" s="575"/>
      <c r="E56" s="571"/>
      <c r="F56" s="86" t="s">
        <v>4321</v>
      </c>
      <c r="G56" s="85" t="s">
        <v>24093</v>
      </c>
    </row>
    <row r="57" spans="1:7" s="83" customFormat="1" ht="15.75" customHeight="1" x14ac:dyDescent="0.25">
      <c r="A57" s="548"/>
      <c r="B57" s="560" t="s">
        <v>24067</v>
      </c>
      <c r="C57" s="561"/>
      <c r="D57" s="561"/>
      <c r="E57" s="292">
        <f>STATISTIK!A91+STATISTIK!A92</f>
        <v>0</v>
      </c>
      <c r="F57" s="162">
        <f>SUM(MD_Ausgaben_ges)</f>
        <v>0</v>
      </c>
      <c r="G57" s="161">
        <f>SUM(PR_Ausgaben)</f>
        <v>0</v>
      </c>
    </row>
    <row r="58" spans="1:7" s="83" customFormat="1" ht="15.75" customHeight="1" x14ac:dyDescent="0.25">
      <c r="A58" s="548"/>
      <c r="B58" s="102" t="s">
        <v>4323</v>
      </c>
      <c r="C58" s="632" t="s">
        <v>4324</v>
      </c>
      <c r="D58" s="632"/>
      <c r="E58" s="234"/>
      <c r="F58" s="550">
        <f>SUM(F50:F51)</f>
        <v>0</v>
      </c>
      <c r="G58" s="551"/>
    </row>
    <row r="59" spans="1:7" s="83" customFormat="1" ht="24.95" customHeight="1" x14ac:dyDescent="0.25">
      <c r="A59" s="548"/>
      <c r="B59" s="103"/>
      <c r="C59" s="633" t="s">
        <v>4349</v>
      </c>
      <c r="D59" s="633"/>
      <c r="E59" s="235"/>
      <c r="F59" s="552"/>
      <c r="G59" s="553"/>
    </row>
    <row r="60" spans="1:7" s="83" customFormat="1" ht="15.75" customHeight="1" x14ac:dyDescent="0.25">
      <c r="A60" s="549"/>
      <c r="B60" s="634" t="s">
        <v>24113</v>
      </c>
      <c r="C60" s="635"/>
      <c r="D60" s="635"/>
      <c r="E60" s="636"/>
      <c r="F60" s="563">
        <f>G57-F58-F59</f>
        <v>0</v>
      </c>
      <c r="G60" s="564"/>
    </row>
    <row r="61" spans="1:7" ht="15.75" customHeight="1" x14ac:dyDescent="0.25">
      <c r="A61" s="63"/>
      <c r="B61" s="17"/>
      <c r="C61" s="17"/>
      <c r="D61" s="17"/>
      <c r="E61" s="17"/>
      <c r="F61" s="17"/>
      <c r="G61" s="17"/>
    </row>
    <row r="62" spans="1:7" s="69" customFormat="1" ht="15.75" customHeight="1" x14ac:dyDescent="0.25">
      <c r="A62" s="68" t="s">
        <v>22</v>
      </c>
      <c r="B62" s="617" t="s">
        <v>24148</v>
      </c>
      <c r="C62" s="618"/>
      <c r="D62" s="618"/>
      <c r="E62" s="618"/>
      <c r="F62" s="618"/>
      <c r="G62" s="619"/>
    </row>
    <row r="63" spans="1:7" s="69" customFormat="1" ht="15.75" customHeight="1" x14ac:dyDescent="0.25">
      <c r="A63" s="95"/>
      <c r="B63" s="607" t="s">
        <v>24137</v>
      </c>
      <c r="C63" s="608"/>
      <c r="D63" s="608"/>
      <c r="E63" s="608"/>
      <c r="F63" s="608"/>
      <c r="G63" s="609"/>
    </row>
    <row r="64" spans="1:7" s="69" customFormat="1" ht="31.35" customHeight="1" x14ac:dyDescent="0.25">
      <c r="A64" s="96" t="s">
        <v>4328</v>
      </c>
      <c r="B64" s="544" t="s">
        <v>24144</v>
      </c>
      <c r="C64" s="545"/>
      <c r="D64" s="545"/>
      <c r="E64" s="545"/>
      <c r="F64" s="545"/>
      <c r="G64" s="546"/>
    </row>
    <row r="65" spans="1:7" s="15" customFormat="1" ht="15.6" customHeight="1" x14ac:dyDescent="0.25">
      <c r="A65" s="96" t="s">
        <v>4329</v>
      </c>
      <c r="B65" s="614" t="s">
        <v>24100</v>
      </c>
      <c r="C65" s="615"/>
      <c r="D65" s="615"/>
      <c r="E65" s="615"/>
      <c r="F65" s="615"/>
      <c r="G65" s="616"/>
    </row>
    <row r="66" spans="1:7" s="69" customFormat="1" ht="31.35" customHeight="1" x14ac:dyDescent="0.25">
      <c r="A66" s="96" t="s">
        <v>4330</v>
      </c>
      <c r="B66" s="620" t="s">
        <v>24101</v>
      </c>
      <c r="C66" s="621"/>
      <c r="D66" s="621"/>
      <c r="E66" s="621"/>
      <c r="F66" s="621"/>
      <c r="G66" s="622"/>
    </row>
    <row r="67" spans="1:7" s="64" customFormat="1" ht="15.6" customHeight="1" x14ac:dyDescent="0.25">
      <c r="A67" s="96" t="s">
        <v>4331</v>
      </c>
      <c r="B67" s="614" t="s">
        <v>24082</v>
      </c>
      <c r="C67" s="615"/>
      <c r="D67" s="615"/>
      <c r="E67" s="615"/>
      <c r="F67" s="615"/>
      <c r="G67" s="616"/>
    </row>
    <row r="68" spans="1:7" s="64" customFormat="1" ht="15.6" customHeight="1" x14ac:dyDescent="0.25">
      <c r="A68" s="96" t="s">
        <v>4332</v>
      </c>
      <c r="B68" s="614" t="s">
        <v>24102</v>
      </c>
      <c r="C68" s="615"/>
      <c r="D68" s="615"/>
      <c r="E68" s="615"/>
      <c r="F68" s="615"/>
      <c r="G68" s="616"/>
    </row>
    <row r="69" spans="1:7" s="64" customFormat="1" ht="15.6" customHeight="1" x14ac:dyDescent="0.25">
      <c r="A69" s="96" t="s">
        <v>4335</v>
      </c>
      <c r="B69" s="614" t="s">
        <v>4333</v>
      </c>
      <c r="C69" s="615"/>
      <c r="D69" s="615"/>
      <c r="E69" s="615"/>
      <c r="F69" s="615"/>
      <c r="G69" s="616"/>
    </row>
    <row r="70" spans="1:7" s="87" customFormat="1" ht="31.35" customHeight="1" x14ac:dyDescent="0.25">
      <c r="A70" s="97" t="s">
        <v>4336</v>
      </c>
      <c r="B70" s="620" t="s">
        <v>24103</v>
      </c>
      <c r="C70" s="621"/>
      <c r="D70" s="621"/>
      <c r="E70" s="621"/>
      <c r="F70" s="621"/>
      <c r="G70" s="622"/>
    </row>
    <row r="71" spans="1:7" s="64" customFormat="1" ht="15.6" customHeight="1" x14ac:dyDescent="0.25">
      <c r="A71" s="98" t="s">
        <v>4414</v>
      </c>
      <c r="B71" s="623" t="s">
        <v>4334</v>
      </c>
      <c r="C71" s="624"/>
      <c r="D71" s="624"/>
      <c r="E71" s="624"/>
      <c r="F71" s="624"/>
      <c r="G71" s="625"/>
    </row>
    <row r="72" spans="1:7" s="64" customFormat="1" ht="18" customHeight="1" x14ac:dyDescent="0.25">
      <c r="A72" s="88"/>
    </row>
    <row r="73" spans="1:7" s="64" customFormat="1" ht="18" customHeight="1" x14ac:dyDescent="0.25">
      <c r="A73" s="89" t="s">
        <v>23</v>
      </c>
      <c r="B73" s="626" t="s">
        <v>4327</v>
      </c>
      <c r="C73" s="627"/>
      <c r="D73" s="627"/>
      <c r="E73" s="627"/>
      <c r="F73" s="627"/>
      <c r="G73" s="628"/>
    </row>
    <row r="74" spans="1:7" s="15" customFormat="1" ht="30" customHeight="1" x14ac:dyDescent="0.25">
      <c r="A74" s="70"/>
      <c r="B74" s="629" t="s">
        <v>24104</v>
      </c>
      <c r="C74" s="630"/>
      <c r="D74" s="630"/>
      <c r="E74" s="630"/>
      <c r="F74" s="630"/>
      <c r="G74" s="631"/>
    </row>
    <row r="76" spans="1:7" x14ac:dyDescent="0.25">
      <c r="A76" s="63"/>
      <c r="B76" s="17"/>
      <c r="C76" s="17"/>
      <c r="D76" s="17"/>
      <c r="E76" s="17"/>
      <c r="F76" s="17"/>
      <c r="G76" s="17"/>
    </row>
    <row r="77" spans="1:7" x14ac:dyDescent="0.25">
      <c r="A77" s="122"/>
      <c r="B77" s="12"/>
      <c r="C77" s="12"/>
      <c r="D77" s="12"/>
      <c r="E77" s="12"/>
      <c r="F77" s="12"/>
      <c r="G77" s="12"/>
    </row>
    <row r="78" spans="1:7" x14ac:dyDescent="0.25">
      <c r="A78" s="122"/>
      <c r="B78" s="123"/>
      <c r="C78" s="123"/>
      <c r="D78" s="123"/>
      <c r="E78" s="12"/>
      <c r="F78" s="12"/>
      <c r="G78" s="12"/>
    </row>
    <row r="79" spans="1:7" x14ac:dyDescent="0.25">
      <c r="A79" s="474"/>
      <c r="B79" s="474"/>
      <c r="C79" s="474"/>
      <c r="E79" s="476" t="s">
        <v>4434</v>
      </c>
      <c r="F79" s="476"/>
      <c r="G79" s="476"/>
    </row>
    <row r="80" spans="1:7" x14ac:dyDescent="0.25">
      <c r="A80" s="475"/>
      <c r="B80" s="475"/>
      <c r="C80" s="475"/>
      <c r="E80" s="475"/>
      <c r="F80" s="475"/>
      <c r="G80" s="475"/>
    </row>
    <row r="81" spans="1:7" x14ac:dyDescent="0.25">
      <c r="A81" s="459" t="s">
        <v>0</v>
      </c>
      <c r="B81" s="459"/>
      <c r="C81" s="459"/>
      <c r="E81" s="460" t="s">
        <v>4381</v>
      </c>
      <c r="F81" s="460"/>
      <c r="G81" s="460"/>
    </row>
    <row r="82" spans="1:7" x14ac:dyDescent="0.25">
      <c r="A82" s="122"/>
      <c r="B82" s="124"/>
      <c r="C82" s="124"/>
      <c r="D82" s="124"/>
      <c r="E82" s="12"/>
      <c r="F82" s="12"/>
      <c r="G82" s="12"/>
    </row>
    <row r="83" spans="1:7" x14ac:dyDescent="0.25">
      <c r="A83" s="122"/>
      <c r="B83" s="123"/>
      <c r="C83" s="123"/>
      <c r="D83" s="123"/>
      <c r="E83" s="12"/>
      <c r="F83" s="12"/>
      <c r="G83" s="12"/>
    </row>
    <row r="84" spans="1:7" x14ac:dyDescent="0.25">
      <c r="A84" s="122"/>
      <c r="B84" s="123"/>
      <c r="C84" s="123"/>
      <c r="D84" s="123"/>
      <c r="E84" s="12"/>
      <c r="F84" s="12"/>
      <c r="G84" s="12"/>
    </row>
    <row r="85" spans="1:7" x14ac:dyDescent="0.25">
      <c r="A85" s="122"/>
      <c r="B85" s="125"/>
      <c r="C85" s="125"/>
      <c r="D85" s="125"/>
      <c r="E85" s="125"/>
      <c r="F85" s="126"/>
      <c r="G85" s="126"/>
    </row>
    <row r="87" spans="1:7" s="55" customFormat="1" ht="18" customHeight="1" x14ac:dyDescent="0.25">
      <c r="A87" s="122"/>
      <c r="B87" s="124"/>
      <c r="C87" s="124"/>
      <c r="D87" s="124"/>
      <c r="E87" s="12"/>
      <c r="F87" s="12"/>
      <c r="G87" s="12"/>
    </row>
  </sheetData>
  <sheetProtection algorithmName="SHA-512" hashValue="C6kXP/DDC+Wj/cTSd2KmP8VSBPfHtY754mHRirxREXILjvBYxxVVInP2hKuJDjy5ToT2jbqR7eQoSMAIBDBKzw==" saltValue="jd54Jxc4lLQW97zbVSN3fw==" spinCount="100000" sheet="1" objects="1" scenarios="1"/>
  <protectedRanges>
    <protectedRange sqref="B47:E47 F47 F48 B48:E48 B50:F51 A79:C80 E79:G80" name="VN_2"/>
    <protectedRange sqref="E6 G6 F16:G16 F20:G20 E20 B20:D20 B22:G22 B24:G24 B26:C26 D26:E26 F26:G26 C34:D34 G34 B36:G37" name="VN_1"/>
  </protectedRanges>
  <mergeCells count="81">
    <mergeCell ref="F49:G49"/>
    <mergeCell ref="B49:E49"/>
    <mergeCell ref="B52:E52"/>
    <mergeCell ref="B50:E50"/>
    <mergeCell ref="B51:E51"/>
    <mergeCell ref="C58:D58"/>
    <mergeCell ref="C59:D59"/>
    <mergeCell ref="B60:E60"/>
    <mergeCell ref="B47:E47"/>
    <mergeCell ref="B48:E48"/>
    <mergeCell ref="B70:G70"/>
    <mergeCell ref="B71:G71"/>
    <mergeCell ref="B73:G73"/>
    <mergeCell ref="B74:G74"/>
    <mergeCell ref="E81:G81"/>
    <mergeCell ref="A79:C80"/>
    <mergeCell ref="E79:G80"/>
    <mergeCell ref="A81:C81"/>
    <mergeCell ref="B65:G65"/>
    <mergeCell ref="B62:G62"/>
    <mergeCell ref="B69:G69"/>
    <mergeCell ref="B63:G63"/>
    <mergeCell ref="B66:G66"/>
    <mergeCell ref="B67:G67"/>
    <mergeCell ref="B68:G68"/>
    <mergeCell ref="B31:G31"/>
    <mergeCell ref="B32:G32"/>
    <mergeCell ref="B35:G35"/>
    <mergeCell ref="E34:F34"/>
    <mergeCell ref="E33:F33"/>
    <mergeCell ref="B29:G29"/>
    <mergeCell ref="B22:G22"/>
    <mergeCell ref="B23:G23"/>
    <mergeCell ref="B24:G24"/>
    <mergeCell ref="B25:C25"/>
    <mergeCell ref="B26:C26"/>
    <mergeCell ref="F25:G25"/>
    <mergeCell ref="F26:G26"/>
    <mergeCell ref="D25:E25"/>
    <mergeCell ref="D26:E26"/>
    <mergeCell ref="A32:A37"/>
    <mergeCell ref="B36:G37"/>
    <mergeCell ref="B40:G40"/>
    <mergeCell ref="B42:G42"/>
    <mergeCell ref="B39:G39"/>
    <mergeCell ref="A43:A53"/>
    <mergeCell ref="B43:G43"/>
    <mergeCell ref="B64:G64"/>
    <mergeCell ref="A54:A60"/>
    <mergeCell ref="F58:G58"/>
    <mergeCell ref="F59:G59"/>
    <mergeCell ref="B44:E44"/>
    <mergeCell ref="B45:E45"/>
    <mergeCell ref="B46:E46"/>
    <mergeCell ref="F60:G60"/>
    <mergeCell ref="F55:G55"/>
    <mergeCell ref="B54:G54"/>
    <mergeCell ref="B53:E53"/>
    <mergeCell ref="B57:D57"/>
    <mergeCell ref="E55:E56"/>
    <mergeCell ref="B55:D56"/>
    <mergeCell ref="A1:G2"/>
    <mergeCell ref="E4:G4"/>
    <mergeCell ref="A4:D4"/>
    <mergeCell ref="E8:G8"/>
    <mergeCell ref="A5:D5"/>
    <mergeCell ref="A6:D6"/>
    <mergeCell ref="B10:D10"/>
    <mergeCell ref="B15:G15"/>
    <mergeCell ref="F16:G16"/>
    <mergeCell ref="A12:G12"/>
    <mergeCell ref="A7:D9"/>
    <mergeCell ref="B13:G13"/>
    <mergeCell ref="E9:G9"/>
    <mergeCell ref="B17:G17"/>
    <mergeCell ref="B18:G18"/>
    <mergeCell ref="B21:G21"/>
    <mergeCell ref="F19:G19"/>
    <mergeCell ref="F20:G20"/>
    <mergeCell ref="B19:D19"/>
    <mergeCell ref="B20:D20"/>
  </mergeCells>
  <conditionalFormatting sqref="G46">
    <cfRule type="expression" dxfId="5" priority="6">
      <formula>($G$46="Nr. 3 ausfüllen")</formula>
    </cfRule>
  </conditionalFormatting>
  <conditionalFormatting sqref="G47">
    <cfRule type="expression" dxfId="4" priority="1">
      <formula>($G$46="Nr. 3 ausfüllen")</formula>
    </cfRule>
  </conditionalFormatting>
  <conditionalFormatting sqref="G50:G52">
    <cfRule type="expression" dxfId="3" priority="4">
      <formula>($G$46="Nr. 3 ausfüllen")</formula>
    </cfRule>
  </conditionalFormatting>
  <conditionalFormatting sqref="G48">
    <cfRule type="expression" dxfId="2" priority="3">
      <formula>($G$46="Nr. 3 ausfüllen")</formula>
    </cfRule>
  </conditionalFormatting>
  <dataValidations count="1">
    <dataValidation type="decimal" operator="greaterThanOrEqual" allowBlank="1" showInputMessage="1" showErrorMessage="1" error="Bitte geben Sie den Betrag der bewilligten staatlichen Leistung im aktuellen Bescheid an." sqref="G34">
      <formula1>0</formula1>
    </dataValidation>
  </dataValidations>
  <pageMargins left="0.33846153846153848" right="0.59583333333333333" top="0.78740157499999996" bottom="0.78740157499999996" header="0.3" footer="0.3"/>
  <pageSetup paperSize="9" scale="88" fitToWidth="0" fitToHeight="2" orientation="portrait" r:id="rId1"/>
  <rowBreaks count="2" manualBreakCount="2">
    <brk id="41" max="16383" man="1"/>
    <brk id="8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3">
    <tabColor theme="3" tint="0.59999389629810485"/>
    <pageSetUpPr fitToPage="1"/>
  </sheetPr>
  <dimension ref="A1:E133"/>
  <sheetViews>
    <sheetView zoomScaleNormal="100" zoomScaleSheetLayoutView="100" workbookViewId="0">
      <selection sqref="A1:C5"/>
    </sheetView>
  </sheetViews>
  <sheetFormatPr baseColWidth="10" defaultRowHeight="15" x14ac:dyDescent="0.25"/>
  <cols>
    <col min="1" max="1" width="18.5703125" customWidth="1"/>
    <col min="2" max="2" width="64.7109375" customWidth="1"/>
    <col min="3" max="4" width="21.42578125" customWidth="1"/>
    <col min="5" max="5" width="22.5703125" customWidth="1"/>
  </cols>
  <sheetData>
    <row r="1" spans="1:4" ht="15" customHeight="1" x14ac:dyDescent="0.25">
      <c r="A1" s="652" t="s">
        <v>27</v>
      </c>
      <c r="B1" s="653"/>
      <c r="C1" s="654"/>
      <c r="D1" s="258"/>
    </row>
    <row r="2" spans="1:4" ht="15" customHeight="1" x14ac:dyDescent="0.25">
      <c r="A2" s="655"/>
      <c r="B2" s="656"/>
      <c r="C2" s="657"/>
      <c r="D2" s="258"/>
    </row>
    <row r="3" spans="1:4" ht="15" customHeight="1" x14ac:dyDescent="0.25">
      <c r="A3" s="655"/>
      <c r="B3" s="656"/>
      <c r="C3" s="657"/>
      <c r="D3" s="258"/>
    </row>
    <row r="4" spans="1:4" ht="15" customHeight="1" x14ac:dyDescent="0.25">
      <c r="A4" s="655"/>
      <c r="B4" s="656"/>
      <c r="C4" s="657"/>
      <c r="D4" s="258"/>
    </row>
    <row r="5" spans="1:4" ht="15.75" customHeight="1" thickBot="1" x14ac:dyDescent="0.3">
      <c r="A5" s="658"/>
      <c r="B5" s="659"/>
      <c r="C5" s="660"/>
      <c r="D5" s="258"/>
    </row>
    <row r="6" spans="1:4" ht="21" customHeight="1" x14ac:dyDescent="0.25">
      <c r="A6" s="645" t="s">
        <v>24092</v>
      </c>
      <c r="B6" s="268" t="s">
        <v>24086</v>
      </c>
      <c r="C6" s="269" t="str">
        <f>IFERROR(VLOOKUP('Antrag SoLD'!$F$9,tab_SATLISTE[],3,FALSE),"")</f>
        <v/>
      </c>
    </row>
    <row r="7" spans="1:4" ht="21" customHeight="1" x14ac:dyDescent="0.25">
      <c r="A7" s="646"/>
      <c r="B7" s="227" t="s">
        <v>24067</v>
      </c>
      <c r="C7" s="270" t="str">
        <f>IFERROR(VLOOKUP('Antrag SoLD'!$F$9,tab_SATLISTE[],4,FALSE),"")</f>
        <v/>
      </c>
    </row>
    <row r="8" spans="1:4" ht="21" customHeight="1" x14ac:dyDescent="0.25">
      <c r="A8" s="646"/>
      <c r="B8" s="227" t="s">
        <v>24079</v>
      </c>
      <c r="C8" s="270" t="str">
        <f>IFERROR(VLOOKUP('Antrag SoLD'!$F$9,tab_SATLISTE[],5,FALSE),"")</f>
        <v/>
      </c>
    </row>
    <row r="9" spans="1:4" s="147" customFormat="1" ht="21" customHeight="1" x14ac:dyDescent="0.25">
      <c r="A9" s="647"/>
      <c r="B9" s="230" t="s">
        <v>24089</v>
      </c>
      <c r="C9" s="271" t="str">
        <f>IFERROR(VLOOKUP('Antrag SoLD'!$F$9,tab_SATLISTE[],6,FALSE),"")</f>
        <v/>
      </c>
    </row>
    <row r="10" spans="1:4" s="147" customFormat="1" ht="21" customHeight="1" x14ac:dyDescent="0.25">
      <c r="A10" s="648" t="s">
        <v>4310</v>
      </c>
      <c r="B10" s="281" t="s">
        <v>24058</v>
      </c>
      <c r="C10" s="282">
        <f>'Antrag SoLD'!H42</f>
        <v>0</v>
      </c>
      <c r="D10" s="259"/>
    </row>
    <row r="11" spans="1:4" s="147" customFormat="1" ht="21" customHeight="1" x14ac:dyDescent="0.25">
      <c r="A11" s="649"/>
      <c r="B11" s="266" t="s">
        <v>24138</v>
      </c>
      <c r="C11" s="272">
        <f>'Antrag SoLD'!H40</f>
        <v>0</v>
      </c>
      <c r="D11" s="259"/>
    </row>
    <row r="12" spans="1:4" s="147" customFormat="1" ht="21" customHeight="1" x14ac:dyDescent="0.25">
      <c r="A12" s="649"/>
      <c r="B12" s="266" t="s">
        <v>24130</v>
      </c>
      <c r="C12" s="273" t="str">
        <f>IF('Antrag SoLD'!H46&gt;0,'Antrag SoLD'!H46,"Keine Teilnahme")</f>
        <v>Keine Teilnahme</v>
      </c>
      <c r="D12" s="259"/>
    </row>
    <row r="13" spans="1:4" s="147" customFormat="1" ht="21" customHeight="1" x14ac:dyDescent="0.25">
      <c r="A13" s="649"/>
      <c r="B13" s="266" t="s">
        <v>24139</v>
      </c>
      <c r="C13" s="272">
        <f>'Antrag SoLD'!H44</f>
        <v>0</v>
      </c>
      <c r="D13" s="259"/>
    </row>
    <row r="14" spans="1:4" s="147" customFormat="1" ht="21" customHeight="1" x14ac:dyDescent="0.25">
      <c r="A14" s="650"/>
      <c r="B14" s="283" t="s">
        <v>4412</v>
      </c>
      <c r="C14" s="284" t="b">
        <v>1</v>
      </c>
      <c r="D14" s="259"/>
    </row>
    <row r="15" spans="1:4" s="147" customFormat="1" ht="21" customHeight="1" x14ac:dyDescent="0.25">
      <c r="A15" s="664" t="s">
        <v>24056</v>
      </c>
      <c r="B15" s="264" t="s">
        <v>24057</v>
      </c>
      <c r="C15" s="274">
        <f>C10</f>
        <v>0</v>
      </c>
      <c r="D15" s="196" t="s">
        <v>4423</v>
      </c>
    </row>
    <row r="16" spans="1:4" s="147" customFormat="1" ht="21" customHeight="1" x14ac:dyDescent="0.25">
      <c r="A16" s="664"/>
      <c r="B16" s="228" t="s">
        <v>24059</v>
      </c>
      <c r="C16" s="275">
        <f>C11</f>
        <v>0</v>
      </c>
      <c r="D16" s="196" t="s">
        <v>4423</v>
      </c>
    </row>
    <row r="17" spans="1:5" s="147" customFormat="1" ht="21" customHeight="1" x14ac:dyDescent="0.25">
      <c r="A17" s="664"/>
      <c r="B17" s="263" t="s">
        <v>24063</v>
      </c>
      <c r="C17" s="276">
        <f>IFERROR(IF(AND(C126=TRUE,C127=TRUE),C16,0),"")</f>
        <v>0</v>
      </c>
    </row>
    <row r="18" spans="1:5" s="147" customFormat="1" ht="21" customHeight="1" x14ac:dyDescent="0.25">
      <c r="A18" s="665" t="s">
        <v>24125</v>
      </c>
      <c r="B18" s="285" t="s">
        <v>24060</v>
      </c>
      <c r="C18" s="286"/>
      <c r="D18" s="196"/>
      <c r="E18" s="196"/>
    </row>
    <row r="19" spans="1:5" s="147" customFormat="1" ht="21" customHeight="1" x14ac:dyDescent="0.25">
      <c r="A19" s="666"/>
      <c r="B19" s="267" t="s">
        <v>24129</v>
      </c>
      <c r="C19" s="277">
        <f>IF(C18&gt;0,C18*1000,0)</f>
        <v>0</v>
      </c>
      <c r="D19" s="196"/>
      <c r="E19" s="196"/>
    </row>
    <row r="20" spans="1:5" s="147" customFormat="1" ht="21" customHeight="1" x14ac:dyDescent="0.25">
      <c r="A20" s="667"/>
      <c r="B20" s="287" t="s">
        <v>24064</v>
      </c>
      <c r="C20" s="288">
        <f>IF(C19&gt;0,IF(AND(C126=TRUE,C127=TRUE),C19,0),0)</f>
        <v>0</v>
      </c>
    </row>
    <row r="21" spans="1:5" s="147" customFormat="1" ht="21" customHeight="1" x14ac:dyDescent="0.25">
      <c r="A21" s="665" t="s">
        <v>24126</v>
      </c>
      <c r="B21" s="285" t="s">
        <v>24060</v>
      </c>
      <c r="C21" s="286"/>
      <c r="D21" s="196"/>
      <c r="E21" s="196"/>
    </row>
    <row r="22" spans="1:5" s="147" customFormat="1" ht="21" customHeight="1" x14ac:dyDescent="0.25">
      <c r="A22" s="666"/>
      <c r="B22" s="267" t="s">
        <v>24129</v>
      </c>
      <c r="C22" s="277">
        <f>IF(C21&gt;0,C21*1000,0)</f>
        <v>0</v>
      </c>
      <c r="D22" s="196"/>
      <c r="E22" s="196"/>
    </row>
    <row r="23" spans="1:5" s="147" customFormat="1" ht="21" customHeight="1" x14ac:dyDescent="0.25">
      <c r="A23" s="667"/>
      <c r="B23" s="287" t="s">
        <v>24064</v>
      </c>
      <c r="C23" s="288">
        <f>IF(C22&gt;0,IF(AND(C126=TRUE,C127=TRUE),C22,0),0)</f>
        <v>0</v>
      </c>
    </row>
    <row r="24" spans="1:5" s="147" customFormat="1" ht="21" customHeight="1" x14ac:dyDescent="0.25">
      <c r="A24" s="651" t="s">
        <v>24065</v>
      </c>
      <c r="B24" s="265" t="s">
        <v>24061</v>
      </c>
      <c r="C24" s="278">
        <f>SUM(C15,C18,C21)</f>
        <v>0</v>
      </c>
    </row>
    <row r="25" spans="1:5" s="147" customFormat="1" ht="21" customHeight="1" x14ac:dyDescent="0.25">
      <c r="A25" s="651"/>
      <c r="B25" s="229" t="s">
        <v>24140</v>
      </c>
      <c r="C25" s="279">
        <f>SUM(C16,C19,C22)</f>
        <v>0</v>
      </c>
    </row>
    <row r="26" spans="1:5" s="147" customFormat="1" ht="21" customHeight="1" x14ac:dyDescent="0.25">
      <c r="A26" s="651"/>
      <c r="B26" s="230" t="s">
        <v>24062</v>
      </c>
      <c r="C26" s="280">
        <f>SUM(C17,C20,C23)</f>
        <v>0</v>
      </c>
      <c r="D26" s="255" t="s">
        <v>24080</v>
      </c>
    </row>
    <row r="27" spans="1:5" s="147" customFormat="1" ht="21" customHeight="1" x14ac:dyDescent="0.25">
      <c r="A27" s="663" t="s">
        <v>4417</v>
      </c>
      <c r="B27" s="345" t="str">
        <f>CONCATENATE("Zwischen 23.07.2020 und ",DAY(Abrechnungsdatum),".",MONTH(Abrechnungsdatum),".",YEAR(Abrechnungsdatum)," beauftragte Lehrerdienstgeräte …")</f>
        <v>Zwischen 23.07.2020 und 31.12.2021 beauftragte Lehrerdienstgeräte …</v>
      </c>
      <c r="C27" s="346">
        <f>SUMIFS(MD_Anzahl,MD_Gegenstand,$B$91,MD_Auftragsdatum,"&gt;22.07.2020",MD_Auftragsdatum,"&lt;="&amp;Abrechnungsdatum)+SUMIFS(MD_Anzahl,MD_Gegenstand,$B$92,MD_Auftragsdatum,"&gt;22.07.2020",MD_Auftragsdatum,"&lt;="&amp;Abrechnungsdatum)</f>
        <v>0</v>
      </c>
      <c r="D27" s="247">
        <v>44561</v>
      </c>
    </row>
    <row r="28" spans="1:5" s="147" customFormat="1" ht="21" customHeight="1" x14ac:dyDescent="0.25">
      <c r="A28" s="664"/>
      <c r="B28" s="347" t="s">
        <v>24133</v>
      </c>
      <c r="C28" s="348">
        <f>SUMIFS(MD_Auftragswert,MD_Auftragsdatum,"&gt;22.07.2020",MD_Auftragsdatum,"&lt;="&amp;Abrechnungsdatum)</f>
        <v>0</v>
      </c>
    </row>
    <row r="29" spans="1:5" s="147" customFormat="1" ht="21" customHeight="1" x14ac:dyDescent="0.25">
      <c r="A29" s="661" t="s">
        <v>4395</v>
      </c>
      <c r="B29" s="289" t="s">
        <v>4394</v>
      </c>
      <c r="C29" s="349">
        <f>SUM(MD_Ausgaben_ges)</f>
        <v>0</v>
      </c>
    </row>
    <row r="30" spans="1:5" s="147" customFormat="1" ht="21" customHeight="1" x14ac:dyDescent="0.25">
      <c r="A30" s="662"/>
      <c r="B30" s="283" t="s">
        <v>24120</v>
      </c>
      <c r="C30" s="290">
        <f>SUM(MD_Ausgaben_zuw)</f>
        <v>0</v>
      </c>
    </row>
    <row r="31" spans="1:5" s="147" customFormat="1" ht="21" customHeight="1" x14ac:dyDescent="0.25">
      <c r="A31" s="642" t="s">
        <v>24118</v>
      </c>
      <c r="B31" s="306" t="s">
        <v>24127</v>
      </c>
      <c r="C31" s="338">
        <f>SUM(A100,A101)</f>
        <v>0</v>
      </c>
      <c r="D31" s="350" t="s">
        <v>24187</v>
      </c>
    </row>
    <row r="32" spans="1:5" s="147" customFormat="1" ht="21" customHeight="1" x14ac:dyDescent="0.25">
      <c r="A32" s="643"/>
      <c r="B32" s="307" t="s">
        <v>24121</v>
      </c>
      <c r="C32" s="303">
        <f>MIN(C31,C24)*1000</f>
        <v>0</v>
      </c>
      <c r="D32" s="351" t="str">
        <f>IF(Maßnahmendurchführung!N1="durchgeführt","ja","nein")</f>
        <v>nein</v>
      </c>
    </row>
    <row r="33" spans="1:5" s="147" customFormat="1" ht="21" customHeight="1" x14ac:dyDescent="0.25">
      <c r="A33" s="643"/>
      <c r="B33" s="307" t="s">
        <v>24122</v>
      </c>
      <c r="C33" s="303">
        <f>IFERROR(IF(D34="x",0,C32/4),"")</f>
        <v>0</v>
      </c>
      <c r="D33" s="350" t="s">
        <v>24196</v>
      </c>
    </row>
    <row r="34" spans="1:5" s="147" customFormat="1" ht="21" customHeight="1" x14ac:dyDescent="0.25">
      <c r="A34" s="643"/>
      <c r="B34" s="299" t="s">
        <v>24124</v>
      </c>
      <c r="C34" s="300">
        <f>IF($D$32="ja",SUM(PR_Ausgaben),0)</f>
        <v>0</v>
      </c>
      <c r="D34" s="352" t="str">
        <f>MID('Antrag SoLD'!F9,2,1)</f>
        <v/>
      </c>
    </row>
    <row r="35" spans="1:5" s="147" customFormat="1" ht="21" customHeight="1" x14ac:dyDescent="0.25">
      <c r="A35" s="643"/>
      <c r="B35" s="306" t="s">
        <v>24132</v>
      </c>
      <c r="C35" s="302">
        <f>MIN(C32,C25,SUM(C34,C37))</f>
        <v>0</v>
      </c>
    </row>
    <row r="36" spans="1:5" s="147" customFormat="1" ht="21" customHeight="1" x14ac:dyDescent="0.25">
      <c r="A36" s="643"/>
      <c r="B36" s="307" t="s">
        <v>24131</v>
      </c>
      <c r="C36" s="303">
        <f>C35-C37</f>
        <v>0</v>
      </c>
      <c r="D36" s="304" t="str">
        <f>IFERROR(C36/C35,"")</f>
        <v/>
      </c>
    </row>
    <row r="37" spans="1:5" s="147" customFormat="1" ht="21" customHeight="1" x14ac:dyDescent="0.25">
      <c r="A37" s="643"/>
      <c r="B37" s="307" t="s">
        <v>24123</v>
      </c>
      <c r="C37" s="303">
        <f>MIN(C33,MAX(0,C32-C34))</f>
        <v>0</v>
      </c>
      <c r="D37" s="304" t="str">
        <f>IFERROR(C37/C35,"")</f>
        <v/>
      </c>
      <c r="E37" s="305"/>
    </row>
    <row r="38" spans="1:5" s="147" customFormat="1" ht="21" customHeight="1" x14ac:dyDescent="0.25">
      <c r="A38" s="643"/>
      <c r="B38" s="310" t="s">
        <v>24128</v>
      </c>
      <c r="C38" s="311">
        <f>IFERROR(MAX(0,C34-SUM(C26,C39)),"FEHLER")</f>
        <v>0</v>
      </c>
    </row>
    <row r="39" spans="1:5" s="147" customFormat="1" ht="21" customHeight="1" thickBot="1" x14ac:dyDescent="0.3">
      <c r="A39" s="644"/>
      <c r="B39" s="308" t="s">
        <v>4389</v>
      </c>
      <c r="C39" s="309">
        <f>MIN(C35,C25)-C26</f>
        <v>0</v>
      </c>
    </row>
    <row r="41" spans="1:5" hidden="1" x14ac:dyDescent="0.25"/>
    <row r="42" spans="1:5" hidden="1" x14ac:dyDescent="0.25"/>
    <row r="43" spans="1:5" hidden="1" x14ac:dyDescent="0.25">
      <c r="A43" s="30" t="s">
        <v>42</v>
      </c>
      <c r="B43" s="31" t="s">
        <v>43</v>
      </c>
    </row>
    <row r="44" spans="1:5" hidden="1" x14ac:dyDescent="0.25">
      <c r="A44" s="32">
        <v>1</v>
      </c>
      <c r="B44" s="33" t="s">
        <v>48</v>
      </c>
    </row>
    <row r="45" spans="1:5" hidden="1" x14ac:dyDescent="0.25">
      <c r="A45" s="32">
        <v>2</v>
      </c>
      <c r="B45" s="33" t="s">
        <v>68</v>
      </c>
    </row>
    <row r="46" spans="1:5" hidden="1" x14ac:dyDescent="0.25">
      <c r="A46" s="32">
        <v>3</v>
      </c>
      <c r="B46" s="33" t="s">
        <v>54</v>
      </c>
    </row>
    <row r="47" spans="1:5" hidden="1" x14ac:dyDescent="0.25">
      <c r="A47" s="32">
        <v>4</v>
      </c>
      <c r="B47" s="33" t="s">
        <v>51</v>
      </c>
    </row>
    <row r="48" spans="1:5" hidden="1" x14ac:dyDescent="0.25">
      <c r="A48" s="32">
        <v>5</v>
      </c>
      <c r="B48" s="33" t="s">
        <v>58</v>
      </c>
    </row>
    <row r="49" spans="1:2" hidden="1" x14ac:dyDescent="0.25">
      <c r="A49" s="32">
        <v>6</v>
      </c>
      <c r="B49" s="33" t="s">
        <v>56</v>
      </c>
    </row>
    <row r="50" spans="1:2" hidden="1" x14ac:dyDescent="0.25">
      <c r="A50" s="34">
        <v>7</v>
      </c>
      <c r="B50" s="35" t="s">
        <v>61</v>
      </c>
    </row>
    <row r="51" spans="1:2" hidden="1" x14ac:dyDescent="0.25">
      <c r="A51" s="36" t="s">
        <v>38</v>
      </c>
      <c r="B51" s="31" t="s">
        <v>4296</v>
      </c>
    </row>
    <row r="52" spans="1:2" hidden="1" x14ac:dyDescent="0.25">
      <c r="A52" s="37" t="s">
        <v>4280</v>
      </c>
      <c r="B52" s="33" t="s">
        <v>44</v>
      </c>
    </row>
    <row r="53" spans="1:2" hidden="1" x14ac:dyDescent="0.25">
      <c r="A53" s="38" t="s">
        <v>4282</v>
      </c>
      <c r="B53" s="35" t="s">
        <v>4297</v>
      </c>
    </row>
    <row r="54" spans="1:2" ht="15.75" hidden="1" thickBot="1" x14ac:dyDescent="0.3"/>
    <row r="55" spans="1:2" hidden="1" x14ac:dyDescent="0.25">
      <c r="A55" s="5" t="s">
        <v>32</v>
      </c>
      <c r="B55" s="28" t="s">
        <v>16</v>
      </c>
    </row>
    <row r="56" spans="1:2" hidden="1" x14ac:dyDescent="0.25">
      <c r="A56" s="10"/>
      <c r="B56" s="29" t="s">
        <v>13</v>
      </c>
    </row>
    <row r="57" spans="1:2" hidden="1" x14ac:dyDescent="0.25">
      <c r="A57" s="10"/>
      <c r="B57" s="29" t="s">
        <v>14</v>
      </c>
    </row>
    <row r="58" spans="1:2" s="7" customFormat="1" ht="15.75" hidden="1" thickBot="1" x14ac:dyDescent="0.3">
      <c r="A58" s="27"/>
      <c r="B58" s="50" t="s">
        <v>17</v>
      </c>
    </row>
    <row r="59" spans="1:2" ht="34.5" hidden="1" customHeight="1" thickBot="1" x14ac:dyDescent="0.3">
      <c r="A59" s="51" t="s">
        <v>15</v>
      </c>
      <c r="B59" s="52" t="s">
        <v>4309</v>
      </c>
    </row>
    <row r="60" spans="1:2" s="1" customFormat="1" ht="30" hidden="1" x14ac:dyDescent="0.25">
      <c r="A60" s="5" t="s">
        <v>33</v>
      </c>
      <c r="B60" s="40" t="s">
        <v>4307</v>
      </c>
    </row>
    <row r="61" spans="1:2" hidden="1" x14ac:dyDescent="0.25">
      <c r="A61" s="10"/>
      <c r="B61" s="8" t="s">
        <v>4300</v>
      </c>
    </row>
    <row r="62" spans="1:2" ht="15.75" hidden="1" thickBot="1" x14ac:dyDescent="0.3">
      <c r="A62" s="11"/>
      <c r="B62" s="9" t="s">
        <v>4308</v>
      </c>
    </row>
    <row r="63" spans="1:2" ht="30" hidden="1" x14ac:dyDescent="0.25">
      <c r="A63" s="5" t="s">
        <v>31</v>
      </c>
      <c r="B63" s="39" t="s">
        <v>4301</v>
      </c>
    </row>
    <row r="64" spans="1:2" hidden="1" x14ac:dyDescent="0.25">
      <c r="A64" s="10"/>
      <c r="B64" s="8" t="s">
        <v>10</v>
      </c>
    </row>
    <row r="65" spans="1:2" hidden="1" x14ac:dyDescent="0.25">
      <c r="A65" s="10"/>
      <c r="B65" s="8" t="s">
        <v>9</v>
      </c>
    </row>
    <row r="66" spans="1:2" s="7" customFormat="1" ht="15.75" hidden="1" thickBot="1" x14ac:dyDescent="0.3">
      <c r="A66" s="10"/>
      <c r="B66" s="8" t="s">
        <v>4302</v>
      </c>
    </row>
    <row r="67" spans="1:2" s="1" customFormat="1" ht="30" hidden="1" x14ac:dyDescent="0.25">
      <c r="A67" s="5" t="s">
        <v>33</v>
      </c>
      <c r="B67" s="40" t="s">
        <v>30</v>
      </c>
    </row>
    <row r="68" spans="1:2" hidden="1" x14ac:dyDescent="0.25">
      <c r="A68" s="10"/>
      <c r="B68" s="8" t="s">
        <v>9</v>
      </c>
    </row>
    <row r="69" spans="1:2" ht="15.75" hidden="1" thickBot="1" x14ac:dyDescent="0.3">
      <c r="A69" s="11"/>
      <c r="B69" s="9" t="s">
        <v>10</v>
      </c>
    </row>
    <row r="70" spans="1:2" s="1" customFormat="1" hidden="1" x14ac:dyDescent="0.25">
      <c r="A70" s="5" t="s">
        <v>34</v>
      </c>
      <c r="B70" s="6" t="s">
        <v>4390</v>
      </c>
    </row>
    <row r="71" spans="1:2" hidden="1" x14ac:dyDescent="0.25">
      <c r="A71" s="10"/>
      <c r="B71" s="8" t="s">
        <v>4391</v>
      </c>
    </row>
    <row r="72" spans="1:2" ht="15.75" hidden="1" thickBot="1" x14ac:dyDescent="0.3">
      <c r="A72" s="10"/>
      <c r="B72" s="8" t="s">
        <v>4392</v>
      </c>
    </row>
    <row r="73" spans="1:2" s="1" customFormat="1" ht="60" hidden="1" x14ac:dyDescent="0.25">
      <c r="A73" s="5" t="s">
        <v>35</v>
      </c>
      <c r="B73" s="6" t="s">
        <v>12</v>
      </c>
    </row>
    <row r="74" spans="1:2" hidden="1" x14ac:dyDescent="0.25">
      <c r="A74" s="10"/>
      <c r="B74" s="8" t="s">
        <v>9</v>
      </c>
    </row>
    <row r="75" spans="1:2" ht="15.75" hidden="1" thickBot="1" x14ac:dyDescent="0.3">
      <c r="A75" s="10"/>
      <c r="B75" s="8" t="s">
        <v>10</v>
      </c>
    </row>
    <row r="76" spans="1:2" ht="60" hidden="1" x14ac:dyDescent="0.25">
      <c r="A76" s="5" t="s">
        <v>36</v>
      </c>
      <c r="B76" s="6" t="s">
        <v>11</v>
      </c>
    </row>
    <row r="77" spans="1:2" hidden="1" x14ac:dyDescent="0.25">
      <c r="A77" s="10"/>
      <c r="B77" s="8" t="s">
        <v>9</v>
      </c>
    </row>
    <row r="78" spans="1:2" hidden="1" x14ac:dyDescent="0.25">
      <c r="A78" s="10"/>
      <c r="B78" s="8" t="s">
        <v>10</v>
      </c>
    </row>
    <row r="79" spans="1:2" ht="15.75" hidden="1" thickBot="1" x14ac:dyDescent="0.3"/>
    <row r="80" spans="1:2" hidden="1" x14ac:dyDescent="0.25">
      <c r="A80" s="41"/>
      <c r="B80" s="42" t="s">
        <v>4340</v>
      </c>
    </row>
    <row r="81" spans="1:4" hidden="1" x14ac:dyDescent="0.25">
      <c r="A81" s="43"/>
      <c r="B81" s="44" t="s">
        <v>4341</v>
      </c>
    </row>
    <row r="82" spans="1:4" hidden="1" x14ac:dyDescent="0.25">
      <c r="A82" s="43"/>
      <c r="B82" s="44" t="s">
        <v>4342</v>
      </c>
    </row>
    <row r="83" spans="1:4" hidden="1" x14ac:dyDescent="0.25">
      <c r="A83" s="43"/>
      <c r="B83" s="44" t="s">
        <v>46</v>
      </c>
    </row>
    <row r="84" spans="1:4" hidden="1" x14ac:dyDescent="0.25">
      <c r="A84" s="43"/>
      <c r="B84" s="44" t="s">
        <v>4343</v>
      </c>
    </row>
    <row r="85" spans="1:4" hidden="1" x14ac:dyDescent="0.25">
      <c r="A85" s="43"/>
      <c r="B85" s="44" t="s">
        <v>70</v>
      </c>
    </row>
    <row r="86" spans="1:4" hidden="1" x14ac:dyDescent="0.25">
      <c r="A86" s="43"/>
      <c r="B86" s="44" t="s">
        <v>286</v>
      </c>
    </row>
    <row r="87" spans="1:4" hidden="1" x14ac:dyDescent="0.25">
      <c r="A87" s="43"/>
      <c r="B87" s="44" t="s">
        <v>4345</v>
      </c>
    </row>
    <row r="88" spans="1:4" ht="15.75" hidden="1" thickBot="1" x14ac:dyDescent="0.3">
      <c r="A88" s="45"/>
      <c r="B88" s="46" t="s">
        <v>4344</v>
      </c>
    </row>
    <row r="89" spans="1:4" hidden="1" x14ac:dyDescent="0.25"/>
    <row r="90" spans="1:4" x14ac:dyDescent="0.25">
      <c r="A90" s="314" t="s">
        <v>4396</v>
      </c>
      <c r="B90" s="315" t="s">
        <v>24141</v>
      </c>
      <c r="C90" s="316" t="s">
        <v>24096</v>
      </c>
      <c r="D90" s="312" t="s">
        <v>24149</v>
      </c>
    </row>
    <row r="91" spans="1:4" x14ac:dyDescent="0.25">
      <c r="A91" s="317">
        <f>SUMIFS(MD_Anzahl,MD_Gegenstand,$B91,MD_Auftragsdatum,"&gt;22.07.2020")</f>
        <v>0</v>
      </c>
      <c r="B91" s="318" t="s">
        <v>24071</v>
      </c>
      <c r="C91" s="320">
        <f t="shared" ref="C91:C97" si="0">SUMIFS(MD_Ausgaben_zuw,MD_Gegenstand,$B91,MD_Auftragsdatum,"&gt;22.07.2020")</f>
        <v>0</v>
      </c>
      <c r="D91" s="313">
        <f t="shared" ref="D91:D97" si="1">SUMIFS(MD_Auftragswert,MD_Gegenstand,B91,MD_Auftragsdatum,"&gt;22.07.2020")</f>
        <v>0</v>
      </c>
    </row>
    <row r="92" spans="1:4" x14ac:dyDescent="0.25">
      <c r="A92" s="317">
        <f t="shared" ref="A92:A94" si="2">SUMIFS(MD_Anzahl,MD_Gegenstand,$B92,MD_Auftragsdatum,"&gt;22.07.2020")</f>
        <v>0</v>
      </c>
      <c r="B92" s="318" t="s">
        <v>24070</v>
      </c>
      <c r="C92" s="320">
        <f t="shared" si="0"/>
        <v>0</v>
      </c>
      <c r="D92" s="313">
        <f t="shared" si="1"/>
        <v>0</v>
      </c>
    </row>
    <row r="93" spans="1:4" x14ac:dyDescent="0.25">
      <c r="A93" s="353">
        <f>COUNTIFS(MD_Gegenstand,$B93,MD_Auftragsdatum,"&gt;22.07.2020")</f>
        <v>0</v>
      </c>
      <c r="B93" s="318" t="s">
        <v>24160</v>
      </c>
      <c r="C93" s="320">
        <f t="shared" si="0"/>
        <v>0</v>
      </c>
      <c r="D93" s="313">
        <f t="shared" si="1"/>
        <v>0</v>
      </c>
    </row>
    <row r="94" spans="1:4" x14ac:dyDescent="0.25">
      <c r="A94" s="353">
        <f t="shared" si="2"/>
        <v>0</v>
      </c>
      <c r="B94" s="318" t="s">
        <v>24161</v>
      </c>
      <c r="C94" s="320">
        <f t="shared" si="0"/>
        <v>0</v>
      </c>
      <c r="D94" s="313">
        <f t="shared" si="1"/>
        <v>0</v>
      </c>
    </row>
    <row r="95" spans="1:4" x14ac:dyDescent="0.25">
      <c r="A95" s="353">
        <f>COUNTIFS(MD_Gegenstand,$B95,MD_Auftragsdatum,"&gt;22.07.2020")</f>
        <v>0</v>
      </c>
      <c r="B95" s="318" t="s">
        <v>24073</v>
      </c>
      <c r="C95" s="320">
        <f t="shared" si="0"/>
        <v>0</v>
      </c>
      <c r="D95" s="313">
        <f t="shared" si="1"/>
        <v>0</v>
      </c>
    </row>
    <row r="96" spans="1:4" x14ac:dyDescent="0.25">
      <c r="A96" s="353">
        <f>COUNTIFS(MD_Gegenstand,$B96,MD_Auftragsdatum,"&gt;22.07.2020")</f>
        <v>0</v>
      </c>
      <c r="B96" s="318" t="s">
        <v>24077</v>
      </c>
      <c r="C96" s="320">
        <f t="shared" si="0"/>
        <v>0</v>
      </c>
      <c r="D96" s="313">
        <f t="shared" si="1"/>
        <v>0</v>
      </c>
    </row>
    <row r="97" spans="1:4" x14ac:dyDescent="0.25">
      <c r="A97" s="353">
        <f>COUNTIFS(MD_Gegenstand,$B97,MD_Auftragsdatum,"&gt;22.07.2020")</f>
        <v>0</v>
      </c>
      <c r="B97" s="319" t="s">
        <v>24074</v>
      </c>
      <c r="C97" s="320">
        <f t="shared" si="0"/>
        <v>0</v>
      </c>
      <c r="D97" s="313">
        <f t="shared" si="1"/>
        <v>0</v>
      </c>
    </row>
    <row r="99" spans="1:4" ht="30" x14ac:dyDescent="0.25">
      <c r="A99" s="321" t="s">
        <v>24114</v>
      </c>
      <c r="B99" s="322" t="s">
        <v>24141</v>
      </c>
      <c r="C99" s="323" t="s">
        <v>24115</v>
      </c>
    </row>
    <row r="100" spans="1:4" x14ac:dyDescent="0.25">
      <c r="A100" s="324" t="str">
        <f>IF($D$32="ja",SUMIFS(PR_Anzahl,MD_Gegenstand,B100,tab_PRUEFUNG[Maßnahme berück-sichtigungs-fähig],"&lt;&gt;nein"),"")</f>
        <v/>
      </c>
      <c r="B100" s="325" t="s">
        <v>24071</v>
      </c>
      <c r="C100" s="326" t="str">
        <f t="shared" ref="C100:C106" si="3">IF($D$32="ja",SUMIFS(PR_Ausgaben,MD_Gegenstand,B100,PR_Entscheidung,"&lt;&gt;nein"),"")</f>
        <v/>
      </c>
    </row>
    <row r="101" spans="1:4" x14ac:dyDescent="0.25">
      <c r="A101" s="324" t="str">
        <f>IF($D$32="ja",SUMIFS(PR_Anzahl,MD_Gegenstand,B101,tab_PRUEFUNG[Maßnahme berück-sichtigungs-fähig],"&lt;&gt;nein"),"")</f>
        <v/>
      </c>
      <c r="B101" s="325" t="s">
        <v>24070</v>
      </c>
      <c r="C101" s="326" t="str">
        <f t="shared" si="3"/>
        <v/>
      </c>
    </row>
    <row r="102" spans="1:4" x14ac:dyDescent="0.25">
      <c r="A102" s="354" t="str">
        <f>IF($D$32="ja",COUNTIFS(MD_Gegenstand,B102,tab_PRUEFUNG[Maßnahme berück-sichtigungs-fähig],"&lt;&gt;nein"),"")</f>
        <v/>
      </c>
      <c r="B102" s="325" t="s">
        <v>24160</v>
      </c>
      <c r="C102" s="326" t="str">
        <f t="shared" si="3"/>
        <v/>
      </c>
    </row>
    <row r="103" spans="1:4" x14ac:dyDescent="0.25">
      <c r="A103" s="354" t="str">
        <f>IF($D$32="ja",COUNTIFS(MD_Gegenstand,B103,tab_PRUEFUNG[Maßnahme berück-sichtigungs-fähig],"&lt;&gt;nein"),"")</f>
        <v/>
      </c>
      <c r="B103" s="325" t="s">
        <v>24161</v>
      </c>
      <c r="C103" s="326" t="str">
        <f t="shared" si="3"/>
        <v/>
      </c>
    </row>
    <row r="104" spans="1:4" x14ac:dyDescent="0.25">
      <c r="A104" s="354" t="str">
        <f>IF($D$32="ja",COUNTIFS(MD_Gegenstand,B104,tab_PRUEFUNG[Maßnahme berück-sichtigungs-fähig],"&lt;&gt;nein"),"")</f>
        <v/>
      </c>
      <c r="B104" s="325" t="s">
        <v>24073</v>
      </c>
      <c r="C104" s="326" t="str">
        <f t="shared" si="3"/>
        <v/>
      </c>
    </row>
    <row r="105" spans="1:4" x14ac:dyDescent="0.25">
      <c r="A105" s="354" t="str">
        <f>IF($D$32="ja",COUNTIFS(MD_Gegenstand,B105,tab_PRUEFUNG[Maßnahme berück-sichtigungs-fähig],"&lt;&gt;nein"),"")</f>
        <v/>
      </c>
      <c r="B105" s="325" t="s">
        <v>24077</v>
      </c>
      <c r="C105" s="326" t="str">
        <f t="shared" si="3"/>
        <v/>
      </c>
    </row>
    <row r="106" spans="1:4" x14ac:dyDescent="0.25">
      <c r="A106" s="354" t="str">
        <f>IF($D$32="ja",COUNTIFS(MD_Gegenstand,B106,tab_PRUEFUNG[Maßnahme berück-sichtigungs-fähig],"&lt;&gt;nein"),"")</f>
        <v/>
      </c>
      <c r="B106" s="327" t="s">
        <v>24074</v>
      </c>
      <c r="C106" s="326" t="str">
        <f t="shared" si="3"/>
        <v/>
      </c>
    </row>
    <row r="111" spans="1:4" hidden="1" x14ac:dyDescent="0.25">
      <c r="C111" s="226" t="s">
        <v>24085</v>
      </c>
    </row>
    <row r="112" spans="1:4" hidden="1" x14ac:dyDescent="0.25">
      <c r="A112" s="2" t="s">
        <v>4424</v>
      </c>
      <c r="C112" s="2" t="s">
        <v>4427</v>
      </c>
    </row>
    <row r="113" spans="1:3" hidden="1" x14ac:dyDescent="0.25">
      <c r="A113" t="s">
        <v>4425</v>
      </c>
      <c r="B113" t="s">
        <v>4426</v>
      </c>
      <c r="C113" t="b">
        <v>0</v>
      </c>
    </row>
    <row r="114" spans="1:3" hidden="1" x14ac:dyDescent="0.25">
      <c r="A114" t="s">
        <v>4425</v>
      </c>
      <c r="B114" t="s">
        <v>24046</v>
      </c>
      <c r="C114" t="b">
        <v>0</v>
      </c>
    </row>
    <row r="115" spans="1:3" hidden="1" x14ac:dyDescent="0.25">
      <c r="A115" t="s">
        <v>4425</v>
      </c>
      <c r="B115" t="s">
        <v>4428</v>
      </c>
      <c r="C115" t="b">
        <v>0</v>
      </c>
    </row>
    <row r="116" spans="1:3" hidden="1" x14ac:dyDescent="0.25">
      <c r="A116" t="s">
        <v>4425</v>
      </c>
      <c r="B116" t="s">
        <v>4429</v>
      </c>
      <c r="C116" t="b">
        <v>0</v>
      </c>
    </row>
    <row r="117" spans="1:3" hidden="1" x14ac:dyDescent="0.25">
      <c r="A117" t="s">
        <v>4425</v>
      </c>
      <c r="B117" t="s">
        <v>24049</v>
      </c>
      <c r="C117" t="b">
        <v>0</v>
      </c>
    </row>
    <row r="118" spans="1:3" hidden="1" x14ac:dyDescent="0.25">
      <c r="A118" t="s">
        <v>4425</v>
      </c>
      <c r="B118" t="s">
        <v>24050</v>
      </c>
      <c r="C118" t="b">
        <v>0</v>
      </c>
    </row>
    <row r="119" spans="1:3" hidden="1" x14ac:dyDescent="0.25">
      <c r="A119" t="s">
        <v>4425</v>
      </c>
      <c r="B119" t="s">
        <v>24051</v>
      </c>
      <c r="C119" t="b">
        <v>0</v>
      </c>
    </row>
    <row r="120" spans="1:3" hidden="1" x14ac:dyDescent="0.25">
      <c r="A120" t="s">
        <v>4425</v>
      </c>
      <c r="B120" t="s">
        <v>24052</v>
      </c>
      <c r="C120" t="b">
        <v>0</v>
      </c>
    </row>
    <row r="121" spans="1:3" hidden="1" x14ac:dyDescent="0.25">
      <c r="A121" t="s">
        <v>4425</v>
      </c>
      <c r="B121" t="s">
        <v>24053</v>
      </c>
      <c r="C121" t="b">
        <v>0</v>
      </c>
    </row>
    <row r="122" spans="1:3" hidden="1" x14ac:dyDescent="0.25">
      <c r="A122" s="2" t="s">
        <v>4430</v>
      </c>
      <c r="C122" s="201" t="b">
        <f>AND(C113:C121)</f>
        <v>0</v>
      </c>
    </row>
    <row r="123" spans="1:3" hidden="1" x14ac:dyDescent="0.25">
      <c r="A123" t="s">
        <v>4425</v>
      </c>
      <c r="B123" t="s">
        <v>24047</v>
      </c>
      <c r="C123" t="b">
        <v>0</v>
      </c>
    </row>
    <row r="124" spans="1:3" hidden="1" x14ac:dyDescent="0.25">
      <c r="A124" t="s">
        <v>4425</v>
      </c>
      <c r="B124" t="s">
        <v>24048</v>
      </c>
      <c r="C124" t="b">
        <v>0</v>
      </c>
    </row>
    <row r="125" spans="1:3" hidden="1" x14ac:dyDescent="0.25">
      <c r="A125" s="2" t="s">
        <v>4430</v>
      </c>
      <c r="C125" s="201" t="b">
        <f>IF(OR(AND(C123=FALSE,C124=TRUE),AND(C123=TRUE,C124=FALSE)),TRUE,FALSE)</f>
        <v>0</v>
      </c>
    </row>
    <row r="126" spans="1:3" hidden="1" x14ac:dyDescent="0.25">
      <c r="A126" t="s">
        <v>4433</v>
      </c>
      <c r="B126" s="200" t="s">
        <v>4431</v>
      </c>
      <c r="C126" t="b">
        <v>1</v>
      </c>
    </row>
    <row r="127" spans="1:3" hidden="1" x14ac:dyDescent="0.25">
      <c r="A127" t="s">
        <v>4433</v>
      </c>
      <c r="B127" s="200" t="s">
        <v>24055</v>
      </c>
      <c r="C127" t="b">
        <v>0</v>
      </c>
    </row>
    <row r="128" spans="1:3" hidden="1" x14ac:dyDescent="0.25">
      <c r="A128" t="s">
        <v>4433</v>
      </c>
      <c r="B128" s="200" t="s">
        <v>4432</v>
      </c>
      <c r="C128" t="b">
        <v>0</v>
      </c>
    </row>
    <row r="129" spans="1:3" hidden="1" x14ac:dyDescent="0.25">
      <c r="A129" t="s">
        <v>4433</v>
      </c>
      <c r="B129" s="200" t="s">
        <v>24054</v>
      </c>
      <c r="C129" t="b">
        <v>0</v>
      </c>
    </row>
    <row r="130" spans="1:3" hidden="1" x14ac:dyDescent="0.25">
      <c r="A130" s="2" t="s">
        <v>4430</v>
      </c>
      <c r="C130" s="201" t="b">
        <f>IF(OR(AND(C126=TRUE,C127=TRUE,C128=FALSE,C129=FALSE),AND(C126=FALSE,C127=FALSE,C128=TRUE,C129=TRUE)),TRUE,FALSE)</f>
        <v>0</v>
      </c>
    </row>
    <row r="131" spans="1:3" hidden="1" x14ac:dyDescent="0.25">
      <c r="A131" t="s">
        <v>24107</v>
      </c>
      <c r="B131" s="200" t="s">
        <v>24110</v>
      </c>
      <c r="C131" t="b">
        <v>1</v>
      </c>
    </row>
    <row r="132" spans="1:3" hidden="1" x14ac:dyDescent="0.25">
      <c r="A132" t="s">
        <v>24108</v>
      </c>
      <c r="B132" s="200" t="s">
        <v>24109</v>
      </c>
      <c r="C132" t="b">
        <v>1</v>
      </c>
    </row>
    <row r="133" spans="1:3" hidden="1" x14ac:dyDescent="0.25"/>
  </sheetData>
  <protectedRanges>
    <protectedRange algorithmName="SHA-512" hashValue="XcflX3M7vB1fwM5IcjodE5IAwiWl1NLW3dWR5iouA52P5xhHF4RUqy44FFndrPE1/tN3r1UTjVaQMJfkVqsEOA==" saltValue="diUsur4CTDHXVVaXDn8m+A==" spinCount="100000" sqref="D27 C18:C23" name="Nachbewilligung"/>
  </protectedRanges>
  <mergeCells count="10">
    <mergeCell ref="A31:A39"/>
    <mergeCell ref="A6:A9"/>
    <mergeCell ref="A10:A14"/>
    <mergeCell ref="A24:A26"/>
    <mergeCell ref="A1:C5"/>
    <mergeCell ref="A29:A30"/>
    <mergeCell ref="A27:A28"/>
    <mergeCell ref="A18:A20"/>
    <mergeCell ref="A15:A17"/>
    <mergeCell ref="A21:A23"/>
  </mergeCells>
  <conditionalFormatting sqref="C39">
    <cfRule type="cellIs" dxfId="1" priority="1" operator="greaterThan">
      <formula>0</formula>
    </cfRule>
    <cfRule type="cellIs" dxfId="0" priority="2" operator="lessThan">
      <formula>0</formula>
    </cfRule>
  </conditionalFormatting>
  <pageMargins left="0.7" right="0.7" top="0.78740157499999996" bottom="0.78740157499999996" header="0.3" footer="0.3"/>
  <pageSetup paperSize="9" fitToHeight="0" orientation="landscape" horizontalDpi="300" verticalDpi="300" r:id="rId1"/>
  <ignoredErrors>
    <ignoredError sqref="A93:A94" formula="1"/>
  </ignoredErrors>
  <tableParts count="9">
    <tablePart r:id="rId2"/>
    <tablePart r:id="rId3"/>
    <tablePart r:id="rId4"/>
    <tablePart r:id="rId5"/>
    <tablePart r:id="rId6"/>
    <tablePart r:id="rId7"/>
    <tablePart r:id="rId8"/>
    <tablePart r:id="rId9"/>
    <tablePart r:id="rId10"/>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6"/>
  <dimension ref="A1:C359"/>
  <sheetViews>
    <sheetView showGridLines="0" zoomScale="130" zoomScaleNormal="130" zoomScaleSheetLayoutView="130" zoomScalePageLayoutView="120" workbookViewId="0">
      <selection activeCell="C25" sqref="C25"/>
    </sheetView>
  </sheetViews>
  <sheetFormatPr baseColWidth="10" defaultRowHeight="15" x14ac:dyDescent="0.25"/>
  <cols>
    <col min="1" max="1" width="6.42578125" customWidth="1"/>
    <col min="2" max="2" width="10.42578125" customWidth="1"/>
    <col min="3" max="3" width="72" customWidth="1"/>
  </cols>
  <sheetData>
    <row r="1" spans="1:3" ht="23.25" x14ac:dyDescent="0.35">
      <c r="A1" s="56" t="s">
        <v>4385</v>
      </c>
      <c r="B1" s="56"/>
      <c r="C1" s="56"/>
    </row>
    <row r="2" spans="1:3" ht="16.5" customHeight="1" thickBot="1" x14ac:dyDescent="0.3">
      <c r="A2" s="99"/>
      <c r="B2" s="99"/>
      <c r="C2" s="99"/>
    </row>
    <row r="3" spans="1:3" s="3" customFormat="1" ht="32.1" customHeight="1" x14ac:dyDescent="0.25">
      <c r="A3" s="670" t="s">
        <v>4325</v>
      </c>
      <c r="B3" s="671"/>
      <c r="C3" s="672"/>
    </row>
    <row r="4" spans="1:3" s="3" customFormat="1" ht="17.25" customHeight="1" x14ac:dyDescent="0.25">
      <c r="A4" s="673"/>
      <c r="B4" s="674"/>
      <c r="C4" s="675"/>
    </row>
    <row r="5" spans="1:3" s="1" customFormat="1" ht="30.75" thickBot="1" x14ac:dyDescent="0.3">
      <c r="A5" s="139" t="s">
        <v>4299</v>
      </c>
      <c r="B5" s="140" t="s">
        <v>26</v>
      </c>
      <c r="C5" s="141" t="s">
        <v>37</v>
      </c>
    </row>
    <row r="6" spans="1:3" ht="15.95" customHeight="1" x14ac:dyDescent="0.25">
      <c r="A6" s="244">
        <v>0</v>
      </c>
      <c r="B6" s="246" t="s">
        <v>24076</v>
      </c>
      <c r="C6" s="245" t="s">
        <v>24075</v>
      </c>
    </row>
    <row r="7" spans="1:3" ht="15.95" customHeight="1" x14ac:dyDescent="0.25">
      <c r="A7" s="100">
        <v>1</v>
      </c>
      <c r="B7" s="225" t="str">
        <f>IFERROR(INDEX(tab_SCHULLISTE[SNR],_xlfn.AGGREGATE(15,6,ROW(tab_SCHULLISTE[SNR])/(FIND('Antrag SoLD'!$F$9,tab_SCHULLISTE[TKZ],1)&gt;0),ROW()-6)-1,1),"")</f>
        <v>0001</v>
      </c>
      <c r="C7" s="137" t="str">
        <f>IF(tab_SCHULEN_SAT[[#This Row],[Schul-nummer]]="","",VLOOKUP(tab_SCHULEN_SAT[[#This Row],[Schul-nummer]],tab_SCHULLISTE[],3,FALSE))</f>
        <v>0001 - Leibniz-Gymnasium Altdorf</v>
      </c>
    </row>
    <row r="8" spans="1:3" ht="15.95" customHeight="1" x14ac:dyDescent="0.25">
      <c r="A8" s="100">
        <f>A7+1</f>
        <v>2</v>
      </c>
      <c r="B8" s="225" t="str">
        <f>IFERROR(INDEX(tab_SCHULLISTE[SNR],_xlfn.AGGREGATE(15,6,ROW(tab_SCHULLISTE[SNR])/(FIND('Antrag SoLD'!$F$9,tab_SCHULLISTE[TKZ],1)&gt;0),ROW()-6)-1,1),"")</f>
        <v>0002</v>
      </c>
      <c r="C8" s="137" t="str">
        <f>IF(tab_SCHULEN_SAT[[#This Row],[Schul-nummer]]="","",VLOOKUP(tab_SCHULEN_SAT[[#This Row],[Schul-nummer]],tab_SCHULLISTE[],3,FALSE))</f>
        <v>0002 - Maria-Ward-Gymnasium Altötting der Maria-Ward-Schulstiftung Passau</v>
      </c>
    </row>
    <row r="9" spans="1:3" ht="15.95" customHeight="1" x14ac:dyDescent="0.25">
      <c r="A9" s="100">
        <f>A8+1</f>
        <v>3</v>
      </c>
      <c r="B9" s="225" t="str">
        <f>IFERROR(INDEX(tab_SCHULLISTE[SNR],_xlfn.AGGREGATE(15,6,ROW(tab_SCHULLISTE[SNR])/(FIND('Antrag SoLD'!$F$9,tab_SCHULLISTE[TKZ],1)&gt;0),ROW()-6)-1,1),"")</f>
        <v>0003</v>
      </c>
      <c r="C9" s="137" t="str">
        <f>IF(tab_SCHULEN_SAT[[#This Row],[Schul-nummer]]="","",VLOOKUP(tab_SCHULEN_SAT[[#This Row],[Schul-nummer]],tab_SCHULLISTE[],3,FALSE))</f>
        <v>0003 - Spessart-Gymnasium Alzenau</v>
      </c>
    </row>
    <row r="10" spans="1:3" ht="15.95" customHeight="1" x14ac:dyDescent="0.25">
      <c r="A10" s="100">
        <f t="shared" ref="A10:A73" si="0">A9+1</f>
        <v>4</v>
      </c>
      <c r="B10" s="225" t="str">
        <f>IFERROR(INDEX(tab_SCHULLISTE[SNR],_xlfn.AGGREGATE(15,6,ROW(tab_SCHULLISTE[SNR])/(FIND('Antrag SoLD'!$F$9,tab_SCHULLISTE[TKZ],1)&gt;0),ROW()-6)-1,1),"")</f>
        <v>0004</v>
      </c>
      <c r="C10" s="137" t="str">
        <f>IF(tab_SCHULEN_SAT[[#This Row],[Schul-nummer]]="","",VLOOKUP(tab_SCHULEN_SAT[[#This Row],[Schul-nummer]],tab_SCHULLISTE[],3,FALSE))</f>
        <v>0004 - Erasmus-Gymnasium Amberg</v>
      </c>
    </row>
    <row r="11" spans="1:3" ht="15.95" customHeight="1" x14ac:dyDescent="0.25">
      <c r="A11" s="100">
        <f t="shared" si="0"/>
        <v>5</v>
      </c>
      <c r="B11" s="225" t="str">
        <f>IFERROR(INDEX(tab_SCHULLISTE[SNR],_xlfn.AGGREGATE(15,6,ROW(tab_SCHULLISTE[SNR])/(FIND('Antrag SoLD'!$F$9,tab_SCHULLISTE[TKZ],1)&gt;0),ROW()-6)-1,1),"")</f>
        <v>0005</v>
      </c>
      <c r="C11" s="137" t="str">
        <f>IF(tab_SCHULEN_SAT[[#This Row],[Schul-nummer]]="","",VLOOKUP(tab_SCHULEN_SAT[[#This Row],[Schul-nummer]],tab_SCHULLISTE[],3,FALSE))</f>
        <v>0005 - Gregor-Mendel-Gymnasium Amberg</v>
      </c>
    </row>
    <row r="12" spans="1:3" ht="15.95" customHeight="1" x14ac:dyDescent="0.25">
      <c r="A12" s="100">
        <f t="shared" si="0"/>
        <v>6</v>
      </c>
      <c r="B12" s="225" t="str">
        <f>IFERROR(INDEX(tab_SCHULLISTE[SNR],_xlfn.AGGREGATE(15,6,ROW(tab_SCHULLISTE[SNR])/(FIND('Antrag SoLD'!$F$9,tab_SCHULLISTE[TKZ],1)&gt;0),ROW()-6)-1,1),"")</f>
        <v>0006</v>
      </c>
      <c r="C12" s="137" t="str">
        <f>IF(tab_SCHULEN_SAT[[#This Row],[Schul-nummer]]="","",VLOOKUP(tab_SCHULEN_SAT[[#This Row],[Schul-nummer]],tab_SCHULLISTE[],3,FALSE))</f>
        <v>0006 - Max-Reger-Gymnasium Amberg</v>
      </c>
    </row>
    <row r="13" spans="1:3" ht="15.95" customHeight="1" x14ac:dyDescent="0.25">
      <c r="A13" s="100">
        <f t="shared" si="0"/>
        <v>7</v>
      </c>
      <c r="B13" s="225" t="str">
        <f>IFERROR(INDEX(tab_SCHULLISTE[SNR],_xlfn.AGGREGATE(15,6,ROW(tab_SCHULLISTE[SNR])/(FIND('Antrag SoLD'!$F$9,tab_SCHULLISTE[TKZ],1)&gt;0),ROW()-6)-1,1),"")</f>
        <v>0007</v>
      </c>
      <c r="C13" s="137" t="str">
        <f>IF(tab_SCHULEN_SAT[[#This Row],[Schul-nummer]]="","",VLOOKUP(tab_SCHULEN_SAT[[#This Row],[Schul-nummer]],tab_SCHULLISTE[],3,FALSE))</f>
        <v>0007 - Dr.-Johanna-Decker-Gymnasium Amberg der Schulstiftung der Diözese Regensburg</v>
      </c>
    </row>
    <row r="14" spans="1:3" ht="15.95" customHeight="1" x14ac:dyDescent="0.25">
      <c r="A14" s="100">
        <f t="shared" si="0"/>
        <v>8</v>
      </c>
      <c r="B14" s="225" t="str">
        <f>IFERROR(INDEX(tab_SCHULLISTE[SNR],_xlfn.AGGREGATE(15,6,ROW(tab_SCHULLISTE[SNR])/(FIND('Antrag SoLD'!$F$9,tab_SCHULLISTE[TKZ],1)&gt;0),ROW()-6)-1,1),"")</f>
        <v>0008</v>
      </c>
      <c r="C14" s="137" t="str">
        <f>IF(tab_SCHULEN_SAT[[#This Row],[Schul-nummer]]="","",VLOOKUP(tab_SCHULEN_SAT[[#This Row],[Schul-nummer]],tab_SCHULLISTE[],3,FALSE))</f>
        <v>0008 - Deutschherren-Gymnasium Aichach</v>
      </c>
    </row>
    <row r="15" spans="1:3" ht="15.95" customHeight="1" x14ac:dyDescent="0.25">
      <c r="A15" s="100">
        <f t="shared" si="0"/>
        <v>9</v>
      </c>
      <c r="B15" s="225" t="str">
        <f>IFERROR(INDEX(tab_SCHULLISTE[SNR],_xlfn.AGGREGATE(15,6,ROW(tab_SCHULLISTE[SNR])/(FIND('Antrag SoLD'!$F$9,tab_SCHULLISTE[TKZ],1)&gt;0),ROW()-6)-1,1),"")</f>
        <v>0009</v>
      </c>
      <c r="C15" s="137" t="str">
        <f>IF(tab_SCHULEN_SAT[[#This Row],[Schul-nummer]]="","",VLOOKUP(tab_SCHULEN_SAT[[#This Row],[Schul-nummer]],tab_SCHULLISTE[],3,FALSE))</f>
        <v>0009 - Karl-Ernst-Gymnasium Amorbach</v>
      </c>
    </row>
    <row r="16" spans="1:3" ht="15.95" customHeight="1" x14ac:dyDescent="0.25">
      <c r="A16" s="100">
        <f t="shared" si="0"/>
        <v>10</v>
      </c>
      <c r="B16" s="225" t="str">
        <f>IFERROR(INDEX(tab_SCHULLISTE[SNR],_xlfn.AGGREGATE(15,6,ROW(tab_SCHULLISTE[SNR])/(FIND('Antrag SoLD'!$F$9,tab_SCHULLISTE[TKZ],1)&gt;0),ROW()-6)-1,1),"")</f>
        <v>0010</v>
      </c>
      <c r="C16" s="137" t="str">
        <f>IF(tab_SCHULEN_SAT[[#This Row],[Schul-nummer]]="","",VLOOKUP(tab_SCHULEN_SAT[[#This Row],[Schul-nummer]],tab_SCHULLISTE[],3,FALSE))</f>
        <v>0010 - Gymnasium Carolinum Ansbach</v>
      </c>
    </row>
    <row r="17" spans="1:3" ht="15.95" customHeight="1" x14ac:dyDescent="0.25">
      <c r="A17" s="100">
        <f t="shared" si="0"/>
        <v>11</v>
      </c>
      <c r="B17" s="225" t="str">
        <f>IFERROR(INDEX(tab_SCHULLISTE[SNR],_xlfn.AGGREGATE(15,6,ROW(tab_SCHULLISTE[SNR])/(FIND('Antrag SoLD'!$F$9,tab_SCHULLISTE[TKZ],1)&gt;0),ROW()-6)-1,1),"")</f>
        <v>0011</v>
      </c>
      <c r="C17" s="137" t="str">
        <f>IF(tab_SCHULEN_SAT[[#This Row],[Schul-nummer]]="","",VLOOKUP(tab_SCHULEN_SAT[[#This Row],[Schul-nummer]],tab_SCHULLISTE[],3,FALSE))</f>
        <v>0011 - Platen-Gymnasium Ansbach</v>
      </c>
    </row>
    <row r="18" spans="1:3" ht="15.95" customHeight="1" x14ac:dyDescent="0.25">
      <c r="A18" s="100">
        <f t="shared" si="0"/>
        <v>12</v>
      </c>
      <c r="B18" s="225" t="str">
        <f>IFERROR(INDEX(tab_SCHULLISTE[SNR],_xlfn.AGGREGATE(15,6,ROW(tab_SCHULLISTE[SNR])/(FIND('Antrag SoLD'!$F$9,tab_SCHULLISTE[TKZ],1)&gt;0),ROW()-6)-1,1),"")</f>
        <v>0012</v>
      </c>
      <c r="C18" s="137" t="str">
        <f>IF(tab_SCHULEN_SAT[[#This Row],[Schul-nummer]]="","",VLOOKUP(tab_SCHULEN_SAT[[#This Row],[Schul-nummer]],tab_SCHULLISTE[],3,FALSE))</f>
        <v>0012 - Theresien-Gymnasium Ansbach</v>
      </c>
    </row>
    <row r="19" spans="1:3" ht="15.95" customHeight="1" x14ac:dyDescent="0.25">
      <c r="A19" s="100">
        <f t="shared" si="0"/>
        <v>13</v>
      </c>
      <c r="B19" s="225" t="str">
        <f>IFERROR(INDEX(tab_SCHULLISTE[SNR],_xlfn.AGGREGATE(15,6,ROW(tab_SCHULLISTE[SNR])/(FIND('Antrag SoLD'!$F$9,tab_SCHULLISTE[TKZ],1)&gt;0),ROW()-6)-1,1),"")</f>
        <v>0013</v>
      </c>
      <c r="C19" s="137" t="str">
        <f>IF(tab_SCHULEN_SAT[[#This Row],[Schul-nummer]]="","",VLOOKUP(tab_SCHULEN_SAT[[#This Row],[Schul-nummer]],tab_SCHULLISTE[],3,FALSE))</f>
        <v>0013 - Kronberg-Gymnasium Aschaffenburg</v>
      </c>
    </row>
    <row r="20" spans="1:3" ht="15.95" customHeight="1" x14ac:dyDescent="0.25">
      <c r="A20" s="100">
        <f t="shared" si="0"/>
        <v>14</v>
      </c>
      <c r="B20" s="225" t="str">
        <f>IFERROR(INDEX(tab_SCHULLISTE[SNR],_xlfn.AGGREGATE(15,6,ROW(tab_SCHULLISTE[SNR])/(FIND('Antrag SoLD'!$F$9,tab_SCHULLISTE[TKZ],1)&gt;0),ROW()-6)-1,1),"")</f>
        <v>0014</v>
      </c>
      <c r="C20" s="137" t="str">
        <f>IF(tab_SCHULEN_SAT[[#This Row],[Schul-nummer]]="","",VLOOKUP(tab_SCHULEN_SAT[[#This Row],[Schul-nummer]],tab_SCHULLISTE[],3,FALSE))</f>
        <v>0014 - Friedrich-Dessauer-Gymnasium Aschaffenburg</v>
      </c>
    </row>
    <row r="21" spans="1:3" ht="15.95" customHeight="1" x14ac:dyDescent="0.25">
      <c r="A21" s="100">
        <f t="shared" si="0"/>
        <v>15</v>
      </c>
      <c r="B21" s="225" t="str">
        <f>IFERROR(INDEX(tab_SCHULLISTE[SNR],_xlfn.AGGREGATE(15,6,ROW(tab_SCHULLISTE[SNR])/(FIND('Antrag SoLD'!$F$9,tab_SCHULLISTE[TKZ],1)&gt;0),ROW()-6)-1,1),"")</f>
        <v>0015</v>
      </c>
      <c r="C21" s="137" t="str">
        <f>IF(tab_SCHULEN_SAT[[#This Row],[Schul-nummer]]="","",VLOOKUP(tab_SCHULEN_SAT[[#This Row],[Schul-nummer]],tab_SCHULLISTE[],3,FALSE))</f>
        <v>0015 - Karl-Theodor-von-Dalberg-Gymnasium Aschaffenburg</v>
      </c>
    </row>
    <row r="22" spans="1:3" ht="15.95" customHeight="1" x14ac:dyDescent="0.25">
      <c r="A22" s="100">
        <f t="shared" si="0"/>
        <v>16</v>
      </c>
      <c r="B22" s="225" t="str">
        <f>IFERROR(INDEX(tab_SCHULLISTE[SNR],_xlfn.AGGREGATE(15,6,ROW(tab_SCHULLISTE[SNR])/(FIND('Antrag SoLD'!$F$9,tab_SCHULLISTE[TKZ],1)&gt;0),ROW()-6)-1,1),"")</f>
        <v>0016</v>
      </c>
      <c r="C22" s="137" t="str">
        <f>IF(tab_SCHULEN_SAT[[#This Row],[Schul-nummer]]="","",VLOOKUP(tab_SCHULEN_SAT[[#This Row],[Schul-nummer]],tab_SCHULLISTE[],3,FALSE))</f>
        <v>0016 - Maria-Ward-Schule Mädchengymnasium der Maria-Ward-Stiftung Aschaffenburg</v>
      </c>
    </row>
    <row r="23" spans="1:3" ht="15.95" customHeight="1" x14ac:dyDescent="0.25">
      <c r="A23" s="100">
        <f t="shared" si="0"/>
        <v>17</v>
      </c>
      <c r="B23" s="225" t="str">
        <f>IFERROR(INDEX(tab_SCHULLISTE[SNR],_xlfn.AGGREGATE(15,6,ROW(tab_SCHULLISTE[SNR])/(FIND('Antrag SoLD'!$F$9,tab_SCHULLISTE[TKZ],1)&gt;0),ROW()-6)-1,1),"")</f>
        <v>0017</v>
      </c>
      <c r="C23" s="137" t="str">
        <f>IF(tab_SCHULEN_SAT[[#This Row],[Schul-nummer]]="","",VLOOKUP(tab_SCHULEN_SAT[[#This Row],[Schul-nummer]],tab_SCHULLISTE[],3,FALSE))</f>
        <v>0017 - Gymnasium bei St.Anna Augsburg</v>
      </c>
    </row>
    <row r="24" spans="1:3" ht="15.95" customHeight="1" x14ac:dyDescent="0.25">
      <c r="A24" s="100">
        <f t="shared" si="0"/>
        <v>18</v>
      </c>
      <c r="B24" s="225" t="str">
        <f>IFERROR(INDEX(tab_SCHULLISTE[SNR],_xlfn.AGGREGATE(15,6,ROW(tab_SCHULLISTE[SNR])/(FIND('Antrag SoLD'!$F$9,tab_SCHULLISTE[TKZ],1)&gt;0),ROW()-6)-1,1),"")</f>
        <v>0018</v>
      </c>
      <c r="C24" s="137" t="str">
        <f>IF(tab_SCHULEN_SAT[[#This Row],[Schul-nummer]]="","",VLOOKUP(tab_SCHULEN_SAT[[#This Row],[Schul-nummer]],tab_SCHULLISTE[],3,FALSE))</f>
        <v>0018 - Gymnasium bei St.Stephan Augsburg</v>
      </c>
    </row>
    <row r="25" spans="1:3" ht="15.95" customHeight="1" x14ac:dyDescent="0.25">
      <c r="A25" s="100">
        <f t="shared" si="0"/>
        <v>19</v>
      </c>
      <c r="B25" s="225" t="str">
        <f>IFERROR(INDEX(tab_SCHULLISTE[SNR],_xlfn.AGGREGATE(15,6,ROW(tab_SCHULLISTE[SNR])/(FIND('Antrag SoLD'!$F$9,tab_SCHULLISTE[TKZ],1)&gt;0),ROW()-6)-1,1),"")</f>
        <v>0019</v>
      </c>
      <c r="C25" s="137" t="str">
        <f>IF(tab_SCHULEN_SAT[[#This Row],[Schul-nummer]]="","",VLOOKUP(tab_SCHULEN_SAT[[#This Row],[Schul-nummer]],tab_SCHULLISTE[],3,FALSE))</f>
        <v>0019 - Peutinger-Gymnasium Augsburg</v>
      </c>
    </row>
    <row r="26" spans="1:3" ht="15.95" customHeight="1" x14ac:dyDescent="0.25">
      <c r="A26" s="100">
        <f t="shared" si="0"/>
        <v>20</v>
      </c>
      <c r="B26" s="225" t="str">
        <f>IFERROR(INDEX(tab_SCHULLISTE[SNR],_xlfn.AGGREGATE(15,6,ROW(tab_SCHULLISTE[SNR])/(FIND('Antrag SoLD'!$F$9,tab_SCHULLISTE[TKZ],1)&gt;0),ROW()-6)-1,1),"")</f>
        <v>0020</v>
      </c>
      <c r="C26" s="137" t="str">
        <f>IF(tab_SCHULEN_SAT[[#This Row],[Schul-nummer]]="","",VLOOKUP(tab_SCHULEN_SAT[[#This Row],[Schul-nummer]],tab_SCHULLISTE[],3,FALSE))</f>
        <v>0020 - Holbein-Gymnasium Augsburg</v>
      </c>
    </row>
    <row r="27" spans="1:3" ht="15.95" customHeight="1" x14ac:dyDescent="0.25">
      <c r="A27" s="100">
        <f t="shared" si="0"/>
        <v>21</v>
      </c>
      <c r="B27" s="225" t="str">
        <f>IFERROR(INDEX(tab_SCHULLISTE[SNR],_xlfn.AGGREGATE(15,6,ROW(tab_SCHULLISTE[SNR])/(FIND('Antrag SoLD'!$F$9,tab_SCHULLISTE[TKZ],1)&gt;0),ROW()-6)-1,1),"")</f>
        <v>0021</v>
      </c>
      <c r="C27" s="137" t="str">
        <f>IF(tab_SCHULEN_SAT[[#This Row],[Schul-nummer]]="","",VLOOKUP(tab_SCHULEN_SAT[[#This Row],[Schul-nummer]],tab_SCHULLISTE[],3,FALSE))</f>
        <v>0021 - Städtisches Maria-Theresia-Gymnasium Augsburg</v>
      </c>
    </row>
    <row r="28" spans="1:3" ht="15.95" customHeight="1" x14ac:dyDescent="0.25">
      <c r="A28" s="100">
        <f t="shared" si="0"/>
        <v>22</v>
      </c>
      <c r="B28" s="225" t="str">
        <f>IFERROR(INDEX(tab_SCHULLISTE[SNR],_xlfn.AGGREGATE(15,6,ROW(tab_SCHULLISTE[SNR])/(FIND('Antrag SoLD'!$F$9,tab_SCHULLISTE[TKZ],1)&gt;0),ROW()-6)-1,1),"")</f>
        <v>0022</v>
      </c>
      <c r="C28" s="137" t="str">
        <f>IF(tab_SCHULEN_SAT[[#This Row],[Schul-nummer]]="","",VLOOKUP(tab_SCHULEN_SAT[[#This Row],[Schul-nummer]],tab_SCHULLISTE[],3,FALSE))</f>
        <v>0022 - Städtisches Jakob-Fugger-Gymnasium Augsburg</v>
      </c>
    </row>
    <row r="29" spans="1:3" ht="15.95" customHeight="1" x14ac:dyDescent="0.25">
      <c r="A29" s="100">
        <f t="shared" si="0"/>
        <v>23</v>
      </c>
      <c r="B29" s="225" t="str">
        <f>IFERROR(INDEX(tab_SCHULLISTE[SNR],_xlfn.AGGREGATE(15,6,ROW(tab_SCHULLISTE[SNR])/(FIND('Antrag SoLD'!$F$9,tab_SCHULLISTE[TKZ],1)&gt;0),ROW()-6)-1,1),"")</f>
        <v>0023</v>
      </c>
      <c r="C29" s="137" t="str">
        <f>IF(tab_SCHULEN_SAT[[#This Row],[Schul-nummer]]="","",VLOOKUP(tab_SCHULEN_SAT[[#This Row],[Schul-nummer]],tab_SCHULLISTE[],3,FALSE))</f>
        <v>0023 - Maria-Ward-Gymnasium Augsburg d. Schulwerks d. Diözese Augsburg</v>
      </c>
    </row>
    <row r="30" spans="1:3" ht="15.95" customHeight="1" x14ac:dyDescent="0.25">
      <c r="A30" s="100">
        <f t="shared" si="0"/>
        <v>24</v>
      </c>
      <c r="B30" s="225" t="str">
        <f>IFERROR(INDEX(tab_SCHULLISTE[SNR],_xlfn.AGGREGATE(15,6,ROW(tab_SCHULLISTE[SNR])/(FIND('Antrag SoLD'!$F$9,tab_SCHULLISTE[TKZ],1)&gt;0),ROW()-6)-1,1),"")</f>
        <v>0024</v>
      </c>
      <c r="C30" s="137" t="str">
        <f>IF(tab_SCHULEN_SAT[[#This Row],[Schul-nummer]]="","",VLOOKUP(tab_SCHULEN_SAT[[#This Row],[Schul-nummer]],tab_SCHULLISTE[],3,FALSE))</f>
        <v>0024 - A.B. von Stettensches Institut Augsburg -Gymnasium-</v>
      </c>
    </row>
    <row r="31" spans="1:3" ht="15.95" customHeight="1" x14ac:dyDescent="0.25">
      <c r="A31" s="100">
        <f t="shared" si="0"/>
        <v>25</v>
      </c>
      <c r="B31" s="225" t="str">
        <f>IFERROR(INDEX(tab_SCHULLISTE[SNR],_xlfn.AGGREGATE(15,6,ROW(tab_SCHULLISTE[SNR])/(FIND('Antrag SoLD'!$F$9,tab_SCHULLISTE[TKZ],1)&gt;0),ROW()-6)-1,1),"")</f>
        <v>0025</v>
      </c>
      <c r="C31" s="137" t="str">
        <f>IF(tab_SCHULEN_SAT[[#This Row],[Schul-nummer]]="","",VLOOKUP(tab_SCHULEN_SAT[[#This Row],[Schul-nummer]],tab_SCHULLISTE[],3,FALSE))</f>
        <v>0025 - Franz-Miltenberger-Gymnasium Bad Brückenau</v>
      </c>
    </row>
    <row r="32" spans="1:3" ht="15.95" hidden="1" customHeight="1" x14ac:dyDescent="0.25">
      <c r="A32" s="100">
        <f t="shared" si="0"/>
        <v>26</v>
      </c>
      <c r="B32" s="225" t="str">
        <f>IFERROR(INDEX(tab_SCHULLISTE[SNR],_xlfn.AGGREGATE(15,6,ROW(tab_SCHULLISTE[SNR])/(FIND('Antrag SoLD'!$F$9,tab_SCHULLISTE[TKZ],1)&gt;0),ROW()-6)-1,1),"")</f>
        <v>0026</v>
      </c>
      <c r="C32" s="137" t="str">
        <f>IF(tab_SCHULEN_SAT[[#This Row],[Schul-nummer]]="","",VLOOKUP(tab_SCHULEN_SAT[[#This Row],[Schul-nummer]],tab_SCHULLISTE[],3,FALSE))</f>
        <v>0026 - Jack-Steinberger-Gymnasium Bad Kissingen</v>
      </c>
    </row>
    <row r="33" spans="1:3" ht="15.95" hidden="1" customHeight="1" x14ac:dyDescent="0.25">
      <c r="A33" s="100">
        <f t="shared" si="0"/>
        <v>27</v>
      </c>
      <c r="B33" s="225" t="str">
        <f>IFERROR(INDEX(tab_SCHULLISTE[SNR],_xlfn.AGGREGATE(15,6,ROW(tab_SCHULLISTE[SNR])/(FIND('Antrag SoLD'!$F$9,tab_SCHULLISTE[TKZ],1)&gt;0),ROW()-6)-1,1),"")</f>
        <v>0027</v>
      </c>
      <c r="C33" s="137" t="str">
        <f>IF(tab_SCHULEN_SAT[[#This Row],[Schul-nummer]]="","",VLOOKUP(tab_SCHULEN_SAT[[#This Row],[Schul-nummer]],tab_SCHULLISTE[],3,FALSE))</f>
        <v>0027 - Rhön-Gymnasium Bad Neustadt</v>
      </c>
    </row>
    <row r="34" spans="1:3" ht="15.95" hidden="1" customHeight="1" x14ac:dyDescent="0.25">
      <c r="A34" s="100">
        <f t="shared" si="0"/>
        <v>28</v>
      </c>
      <c r="B34" s="225" t="str">
        <f>IFERROR(INDEX(tab_SCHULLISTE[SNR],_xlfn.AGGREGATE(15,6,ROW(tab_SCHULLISTE[SNR])/(FIND('Antrag SoLD'!$F$9,tab_SCHULLISTE[TKZ],1)&gt;0),ROW()-6)-1,1),"")</f>
        <v>0028</v>
      </c>
      <c r="C34" s="137" t="str">
        <f>IF(tab_SCHULEN_SAT[[#This Row],[Schul-nummer]]="","",VLOOKUP(tab_SCHULEN_SAT[[#This Row],[Schul-nummer]],tab_SCHULLISTE[],3,FALSE))</f>
        <v>0028 - Karlsgymnasium Bad Reichenhall</v>
      </c>
    </row>
    <row r="35" spans="1:3" ht="15.95" hidden="1" customHeight="1" x14ac:dyDescent="0.25">
      <c r="A35" s="100">
        <f t="shared" si="0"/>
        <v>29</v>
      </c>
      <c r="B35" s="225" t="str">
        <f>IFERROR(INDEX(tab_SCHULLISTE[SNR],_xlfn.AGGREGATE(15,6,ROW(tab_SCHULLISTE[SNR])/(FIND('Antrag SoLD'!$F$9,tab_SCHULLISTE[TKZ],1)&gt;0),ROW()-6)-1,1),"")</f>
        <v>0029</v>
      </c>
      <c r="C35" s="137" t="str">
        <f>IF(tab_SCHULEN_SAT[[#This Row],[Schul-nummer]]="","",VLOOKUP(tab_SCHULEN_SAT[[#This Row],[Schul-nummer]],tab_SCHULLISTE[],3,FALSE))</f>
        <v>0029 - Gabriel-von-Seidl-Gymnasium Bad Tölz</v>
      </c>
    </row>
    <row r="36" spans="1:3" ht="15.95" hidden="1" customHeight="1" x14ac:dyDescent="0.25">
      <c r="A36" s="100">
        <f t="shared" si="0"/>
        <v>30</v>
      </c>
      <c r="B36" s="225" t="str">
        <f>IFERROR(INDEX(tab_SCHULLISTE[SNR],_xlfn.AGGREGATE(15,6,ROW(tab_SCHULLISTE[SNR])/(FIND('Antrag SoLD'!$F$9,tab_SCHULLISTE[TKZ],1)&gt;0),ROW()-6)-1,1),"")</f>
        <v>0030</v>
      </c>
      <c r="C36" s="137" t="str">
        <f>IF(tab_SCHULEN_SAT[[#This Row],[Schul-nummer]]="","",VLOOKUP(tab_SCHULEN_SAT[[#This Row],[Schul-nummer]],tab_SCHULLISTE[],3,FALSE))</f>
        <v>0030 - Georg-Wilhelm-Steller-Gymnasium Bad Windsheim</v>
      </c>
    </row>
    <row r="37" spans="1:3" ht="15.95" hidden="1" customHeight="1" x14ac:dyDescent="0.25">
      <c r="A37" s="100">
        <f t="shared" si="0"/>
        <v>31</v>
      </c>
      <c r="B37" s="225" t="str">
        <f>IFERROR(INDEX(tab_SCHULLISTE[SNR],_xlfn.AGGREGATE(15,6,ROW(tab_SCHULLISTE[SNR])/(FIND('Antrag SoLD'!$F$9,tab_SCHULLISTE[TKZ],1)&gt;0),ROW()-6)-1,1),"")</f>
        <v>0031</v>
      </c>
      <c r="C37" s="137" t="str">
        <f>IF(tab_SCHULEN_SAT[[#This Row],[Schul-nummer]]="","",VLOOKUP(tab_SCHULEN_SAT[[#This Row],[Schul-nummer]],tab_SCHULLISTE[],3,FALSE))</f>
        <v>0031 - Kaiser-Heinrich-Gymnasium Bamberg</v>
      </c>
    </row>
    <row r="38" spans="1:3" ht="15.95" hidden="1" customHeight="1" x14ac:dyDescent="0.25">
      <c r="A38" s="100">
        <f t="shared" si="0"/>
        <v>32</v>
      </c>
      <c r="B38" s="225" t="str">
        <f>IFERROR(INDEX(tab_SCHULLISTE[SNR],_xlfn.AGGREGATE(15,6,ROW(tab_SCHULLISTE[SNR])/(FIND('Antrag SoLD'!$F$9,tab_SCHULLISTE[TKZ],1)&gt;0),ROW()-6)-1,1),"")</f>
        <v>0032</v>
      </c>
      <c r="C38" s="137" t="str">
        <f>IF(tab_SCHULEN_SAT[[#This Row],[Schul-nummer]]="","",VLOOKUP(tab_SCHULEN_SAT[[#This Row],[Schul-nummer]],tab_SCHULLISTE[],3,FALSE))</f>
        <v>0032 - Franz-Ludwig-Gymnasium Bamberg</v>
      </c>
    </row>
    <row r="39" spans="1:3" ht="15.95" hidden="1" customHeight="1" x14ac:dyDescent="0.25">
      <c r="A39" s="100">
        <f t="shared" si="0"/>
        <v>33</v>
      </c>
      <c r="B39" s="225" t="str">
        <f>IFERROR(INDEX(tab_SCHULLISTE[SNR],_xlfn.AGGREGATE(15,6,ROW(tab_SCHULLISTE[SNR])/(FIND('Antrag SoLD'!$F$9,tab_SCHULLISTE[TKZ],1)&gt;0),ROW()-6)-1,1),"")</f>
        <v>0033</v>
      </c>
      <c r="C39" s="137" t="str">
        <f>IF(tab_SCHULEN_SAT[[#This Row],[Schul-nummer]]="","",VLOOKUP(tab_SCHULEN_SAT[[#This Row],[Schul-nummer]],tab_SCHULLISTE[],3,FALSE))</f>
        <v>0033 - Clavius-Gymnasium Bamberg</v>
      </c>
    </row>
    <row r="40" spans="1:3" ht="15.95" hidden="1" customHeight="1" x14ac:dyDescent="0.25">
      <c r="A40" s="100">
        <f t="shared" si="0"/>
        <v>34</v>
      </c>
      <c r="B40" s="225" t="str">
        <f>IFERROR(INDEX(tab_SCHULLISTE[SNR],_xlfn.AGGREGATE(15,6,ROW(tab_SCHULLISTE[SNR])/(FIND('Antrag SoLD'!$F$9,tab_SCHULLISTE[TKZ],1)&gt;0),ROW()-6)-1,1),"")</f>
        <v>0034</v>
      </c>
      <c r="C40" s="137" t="str">
        <f>IF(tab_SCHULEN_SAT[[#This Row],[Schul-nummer]]="","",VLOOKUP(tab_SCHULEN_SAT[[#This Row],[Schul-nummer]],tab_SCHULLISTE[],3,FALSE))</f>
        <v>0034 - Dientzenhofer-Gymnasium Bamberg</v>
      </c>
    </row>
    <row r="41" spans="1:3" ht="15.95" hidden="1" customHeight="1" x14ac:dyDescent="0.25">
      <c r="A41" s="100">
        <f t="shared" si="0"/>
        <v>35</v>
      </c>
      <c r="B41" s="225" t="str">
        <f>IFERROR(INDEX(tab_SCHULLISTE[SNR],_xlfn.AGGREGATE(15,6,ROW(tab_SCHULLISTE[SNR])/(FIND('Antrag SoLD'!$F$9,tab_SCHULLISTE[TKZ],1)&gt;0),ROW()-6)-1,1),"")</f>
        <v>0035</v>
      </c>
      <c r="C41" s="137" t="str">
        <f>IF(tab_SCHULEN_SAT[[#This Row],[Schul-nummer]]="","",VLOOKUP(tab_SCHULEN_SAT[[#This Row],[Schul-nummer]],tab_SCHULLISTE[],3,FALSE))</f>
        <v>0035 - E.T.A.Hoffmann-Gymnasium Bamberg</v>
      </c>
    </row>
    <row r="42" spans="1:3" ht="15.95" hidden="1" customHeight="1" x14ac:dyDescent="0.25">
      <c r="A42" s="100">
        <f t="shared" si="0"/>
        <v>36</v>
      </c>
      <c r="B42" s="225" t="str">
        <f>IFERROR(INDEX(tab_SCHULLISTE[SNR],_xlfn.AGGREGATE(15,6,ROW(tab_SCHULLISTE[SNR])/(FIND('Antrag SoLD'!$F$9,tab_SCHULLISTE[TKZ],1)&gt;0),ROW()-6)-1,1),"")</f>
        <v>0036</v>
      </c>
      <c r="C42" s="137" t="str">
        <f>IF(tab_SCHULEN_SAT[[#This Row],[Schul-nummer]]="","",VLOOKUP(tab_SCHULEN_SAT[[#This Row],[Schul-nummer]],tab_SCHULLISTE[],3,FALSE))</f>
        <v>0036 - Städtisches Eichendorff-Gymnasium Bamberg</v>
      </c>
    </row>
    <row r="43" spans="1:3" ht="15.95" hidden="1" customHeight="1" x14ac:dyDescent="0.25">
      <c r="A43" s="100">
        <f t="shared" si="0"/>
        <v>37</v>
      </c>
      <c r="B43" s="225" t="str">
        <f>IFERROR(INDEX(tab_SCHULLISTE[SNR],_xlfn.AGGREGATE(15,6,ROW(tab_SCHULLISTE[SNR])/(FIND('Antrag SoLD'!$F$9,tab_SCHULLISTE[TKZ],1)&gt;0),ROW()-6)-1,1),"")</f>
        <v>0037</v>
      </c>
      <c r="C43" s="137" t="str">
        <f>IF(tab_SCHULEN_SAT[[#This Row],[Schul-nummer]]="","",VLOOKUP(tab_SCHULEN_SAT[[#This Row],[Schul-nummer]],tab_SCHULLISTE[],3,FALSE))</f>
        <v>0037 - Maria-Ward-Gymnasium Bamberg der Erzdiözese Bamberg</v>
      </c>
    </row>
    <row r="44" spans="1:3" ht="15.95" hidden="1" customHeight="1" x14ac:dyDescent="0.25">
      <c r="A44" s="100">
        <f t="shared" si="0"/>
        <v>38</v>
      </c>
      <c r="B44" s="225" t="str">
        <f>IFERROR(INDEX(tab_SCHULLISTE[SNR],_xlfn.AGGREGATE(15,6,ROW(tab_SCHULLISTE[SNR])/(FIND('Antrag SoLD'!$F$9,tab_SCHULLISTE[TKZ],1)&gt;0),ROW()-6)-1,1),"")</f>
        <v>0038</v>
      </c>
      <c r="C44" s="137" t="str">
        <f>IF(tab_SCHULEN_SAT[[#This Row],[Schul-nummer]]="","",VLOOKUP(tab_SCHULEN_SAT[[#This Row],[Schul-nummer]],tab_SCHULLISTE[],3,FALSE))</f>
        <v>0038 - Theresianum Bamberg - Spätberufenengymnasium der Caritas-Schulen gGmbH</v>
      </c>
    </row>
    <row r="45" spans="1:3" ht="15.95" hidden="1" customHeight="1" x14ac:dyDescent="0.25">
      <c r="A45" s="100">
        <f t="shared" si="0"/>
        <v>39</v>
      </c>
      <c r="B45" s="225" t="str">
        <f>IFERROR(INDEX(tab_SCHULLISTE[SNR],_xlfn.AGGREGATE(15,6,ROW(tab_SCHULLISTE[SNR])/(FIND('Antrag SoLD'!$F$9,tab_SCHULLISTE[TKZ],1)&gt;0),ROW()-6)-1,1),"")</f>
        <v>0039</v>
      </c>
      <c r="C45" s="137" t="str">
        <f>IF(tab_SCHULEN_SAT[[#This Row],[Schul-nummer]]="","",VLOOKUP(tab_SCHULEN_SAT[[#This Row],[Schul-nummer]],tab_SCHULLISTE[],3,FALSE))</f>
        <v>0039 - Gymnasium Christian-Ernestinum Bayreuth</v>
      </c>
    </row>
    <row r="46" spans="1:3" ht="15.95" hidden="1" customHeight="1" x14ac:dyDescent="0.25">
      <c r="A46" s="100">
        <f t="shared" si="0"/>
        <v>40</v>
      </c>
      <c r="B46" s="225" t="str">
        <f>IFERROR(INDEX(tab_SCHULLISTE[SNR],_xlfn.AGGREGATE(15,6,ROW(tab_SCHULLISTE[SNR])/(FIND('Antrag SoLD'!$F$9,tab_SCHULLISTE[TKZ],1)&gt;0),ROW()-6)-1,1),"")</f>
        <v>0040</v>
      </c>
      <c r="C46" s="137" t="str">
        <f>IF(tab_SCHULEN_SAT[[#This Row],[Schul-nummer]]="","",VLOOKUP(tab_SCHULEN_SAT[[#This Row],[Schul-nummer]],tab_SCHULLISTE[],3,FALSE))</f>
        <v>0040 - Graf-Münster-Gymnasium Bayreuth</v>
      </c>
    </row>
    <row r="47" spans="1:3" ht="15.95" hidden="1" customHeight="1" x14ac:dyDescent="0.25">
      <c r="A47" s="100">
        <f t="shared" si="0"/>
        <v>41</v>
      </c>
      <c r="B47" s="225" t="str">
        <f>IFERROR(INDEX(tab_SCHULLISTE[SNR],_xlfn.AGGREGATE(15,6,ROW(tab_SCHULLISTE[SNR])/(FIND('Antrag SoLD'!$F$9,tab_SCHULLISTE[TKZ],1)&gt;0),ROW()-6)-1,1),"")</f>
        <v>0041</v>
      </c>
      <c r="C47" s="137" t="str">
        <f>IF(tab_SCHULEN_SAT[[#This Row],[Schul-nummer]]="","",VLOOKUP(tab_SCHULEN_SAT[[#This Row],[Schul-nummer]],tab_SCHULLISTE[],3,FALSE))</f>
        <v>0041 - Markgräfin-Wilhelmine-Gymnasium Bayreuth</v>
      </c>
    </row>
    <row r="48" spans="1:3" ht="15.95" hidden="1" customHeight="1" x14ac:dyDescent="0.25">
      <c r="A48" s="100">
        <f t="shared" si="0"/>
        <v>42</v>
      </c>
      <c r="B48" s="225" t="str">
        <f>IFERROR(INDEX(tab_SCHULLISTE[SNR],_xlfn.AGGREGATE(15,6,ROW(tab_SCHULLISTE[SNR])/(FIND('Antrag SoLD'!$F$9,tab_SCHULLISTE[TKZ],1)&gt;0),ROW()-6)-1,1),"")</f>
        <v>0042</v>
      </c>
      <c r="C48" s="137" t="str">
        <f>IF(tab_SCHULEN_SAT[[#This Row],[Schul-nummer]]="","",VLOOKUP(tab_SCHULEN_SAT[[#This Row],[Schul-nummer]],tab_SCHULLISTE[],3,FALSE))</f>
        <v>0042 - Richard-Wagner-Gymnasium Bayreuth</v>
      </c>
    </row>
    <row r="49" spans="1:3" ht="15.95" hidden="1" customHeight="1" x14ac:dyDescent="0.25">
      <c r="A49" s="100">
        <f t="shared" si="0"/>
        <v>43</v>
      </c>
      <c r="B49" s="225" t="str">
        <f>IFERROR(INDEX(tab_SCHULLISTE[SNR],_xlfn.AGGREGATE(15,6,ROW(tab_SCHULLISTE[SNR])/(FIND('Antrag SoLD'!$F$9,tab_SCHULLISTE[TKZ],1)&gt;0),ROW()-6)-1,1),"")</f>
        <v>0043</v>
      </c>
      <c r="C49" s="137" t="str">
        <f>IF(tab_SCHULEN_SAT[[#This Row],[Schul-nummer]]="","",VLOOKUP(tab_SCHULEN_SAT[[#This Row],[Schul-nummer]],tab_SCHULLISTE[],3,FALSE))</f>
        <v>0043 - Städt. Wirtschaftswissenschaftl. Gymnasium Bayreuth</v>
      </c>
    </row>
    <row r="50" spans="1:3" ht="15.95" hidden="1" customHeight="1" x14ac:dyDescent="0.25">
      <c r="A50" s="100">
        <f t="shared" si="0"/>
        <v>44</v>
      </c>
      <c r="B50" s="225" t="str">
        <f>IFERROR(INDEX(tab_SCHULLISTE[SNR],_xlfn.AGGREGATE(15,6,ROW(tab_SCHULLISTE[SNR])/(FIND('Antrag SoLD'!$F$9,tab_SCHULLISTE[TKZ],1)&gt;0),ROW()-6)-1,1),"")</f>
        <v>0044</v>
      </c>
      <c r="C50" s="137" t="str">
        <f>IF(tab_SCHULEN_SAT[[#This Row],[Schul-nummer]]="","",VLOOKUP(tab_SCHULEN_SAT[[#This Row],[Schul-nummer]],tab_SCHULLISTE[],3,FALSE))</f>
        <v>0044 - Gymnasium Berchtesgaden</v>
      </c>
    </row>
    <row r="51" spans="1:3" ht="15.95" hidden="1" customHeight="1" x14ac:dyDescent="0.25">
      <c r="A51" s="100">
        <f t="shared" si="0"/>
        <v>45</v>
      </c>
      <c r="B51" s="225" t="str">
        <f>IFERROR(INDEX(tab_SCHULLISTE[SNR],_xlfn.AGGREGATE(15,6,ROW(tab_SCHULLISTE[SNR])/(FIND('Antrag SoLD'!$F$9,tab_SCHULLISTE[TKZ],1)&gt;0),ROW()-6)-1,1),"")</f>
        <v>0045</v>
      </c>
      <c r="C51" s="137" t="str">
        <f>IF(tab_SCHULEN_SAT[[#This Row],[Schul-nummer]]="","",VLOOKUP(tab_SCHULEN_SAT[[#This Row],[Schul-nummer]],tab_SCHULLISTE[],3,FALSE))</f>
        <v>0045 - CJD Christophorusschulen Berchtesgaden - Gymnasium d.CJD in Schönau am Königssee</v>
      </c>
    </row>
    <row r="52" spans="1:3" ht="15.95" hidden="1" customHeight="1" x14ac:dyDescent="0.25">
      <c r="A52" s="100">
        <f t="shared" si="0"/>
        <v>46</v>
      </c>
      <c r="B52" s="225" t="str">
        <f>IFERROR(INDEX(tab_SCHULLISTE[SNR],_xlfn.AGGREGATE(15,6,ROW(tab_SCHULLISTE[SNR])/(FIND('Antrag SoLD'!$F$9,tab_SCHULLISTE[TKZ],1)&gt;0),ROW()-6)-1,1),"")</f>
        <v>0046</v>
      </c>
      <c r="C52" s="137" t="str">
        <f>IF(tab_SCHULEN_SAT[[#This Row],[Schul-nummer]]="","",VLOOKUP(tab_SCHULEN_SAT[[#This Row],[Schul-nummer]],tab_SCHULLISTE[],3,FALSE))</f>
        <v>0046 - Gymnasium Burgkunstadt</v>
      </c>
    </row>
    <row r="53" spans="1:3" ht="15.95" hidden="1" customHeight="1" x14ac:dyDescent="0.25">
      <c r="A53" s="100">
        <f t="shared" si="0"/>
        <v>47</v>
      </c>
      <c r="B53" s="225" t="str">
        <f>IFERROR(INDEX(tab_SCHULLISTE[SNR],_xlfn.AGGREGATE(15,6,ROW(tab_SCHULLISTE[SNR])/(FIND('Antrag SoLD'!$F$9,tab_SCHULLISTE[TKZ],1)&gt;0),ROW()-6)-1,1),"")</f>
        <v>0047</v>
      </c>
      <c r="C53" s="137" t="str">
        <f>IF(tab_SCHULEN_SAT[[#This Row],[Schul-nummer]]="","",VLOOKUP(tab_SCHULEN_SAT[[#This Row],[Schul-nummer]],tab_SCHULLISTE[],3,FALSE))</f>
        <v>0047 - Staatl. Gymnasium Lappersdorf</v>
      </c>
    </row>
    <row r="54" spans="1:3" ht="15.95" hidden="1" customHeight="1" x14ac:dyDescent="0.25">
      <c r="A54" s="100">
        <f t="shared" si="0"/>
        <v>48</v>
      </c>
      <c r="B54" s="225" t="str">
        <f>IFERROR(INDEX(tab_SCHULLISTE[SNR],_xlfn.AGGREGATE(15,6,ROW(tab_SCHULLISTE[SNR])/(FIND('Antrag SoLD'!$F$9,tab_SCHULLISTE[TKZ],1)&gt;0),ROW()-6)-1,1),"")</f>
        <v>0048</v>
      </c>
      <c r="C54" s="137" t="str">
        <f>IF(tab_SCHULEN_SAT[[#This Row],[Schul-nummer]]="","",VLOOKUP(tab_SCHULEN_SAT[[#This Row],[Schul-nummer]],tab_SCHULLISTE[],3,FALSE))</f>
        <v>0048 - Kurfürst-Maximilian-Gymnasium Burghausen</v>
      </c>
    </row>
    <row r="55" spans="1:3" ht="15.95" hidden="1" customHeight="1" x14ac:dyDescent="0.25">
      <c r="A55" s="100">
        <f t="shared" si="0"/>
        <v>49</v>
      </c>
      <c r="B55" s="225" t="str">
        <f>IFERROR(INDEX(tab_SCHULLISTE[SNR],_xlfn.AGGREGATE(15,6,ROW(tab_SCHULLISTE[SNR])/(FIND('Antrag SoLD'!$F$9,tab_SCHULLISTE[TKZ],1)&gt;0),ROW()-6)-1,1),"")</f>
        <v>0049</v>
      </c>
      <c r="C55" s="137" t="str">
        <f>IF(tab_SCHULEN_SAT[[#This Row],[Schul-nummer]]="","",VLOOKUP(tab_SCHULEN_SAT[[#This Row],[Schul-nummer]],tab_SCHULLISTE[],3,FALSE))</f>
        <v>0049 - Aventinus-Gymnasium Burghausen</v>
      </c>
    </row>
    <row r="56" spans="1:3" ht="15.95" hidden="1" customHeight="1" x14ac:dyDescent="0.25">
      <c r="A56" s="100">
        <f t="shared" si="0"/>
        <v>50</v>
      </c>
      <c r="B56" s="225" t="str">
        <f>IFERROR(INDEX(tab_SCHULLISTE[SNR],_xlfn.AGGREGATE(15,6,ROW(tab_SCHULLISTE[SNR])/(FIND('Antrag SoLD'!$F$9,tab_SCHULLISTE[TKZ],1)&gt;0),ROW()-6)-1,1),"")</f>
        <v>0050</v>
      </c>
      <c r="C56" s="137" t="str">
        <f>IF(tab_SCHULEN_SAT[[#This Row],[Schul-nummer]]="","",VLOOKUP(tab_SCHULEN_SAT[[#This Row],[Schul-nummer]],tab_SCHULLISTE[],3,FALSE))</f>
        <v>0050 - Johann-Michael-Fischer-Gymnasium Burglengenfeld</v>
      </c>
    </row>
    <row r="57" spans="1:3" ht="15.95" hidden="1" customHeight="1" x14ac:dyDescent="0.25">
      <c r="A57" s="100">
        <f t="shared" si="0"/>
        <v>51</v>
      </c>
      <c r="B57" s="225" t="str">
        <f>IFERROR(INDEX(tab_SCHULLISTE[SNR],_xlfn.AGGREGATE(15,6,ROW(tab_SCHULLISTE[SNR])/(FIND('Antrag SoLD'!$F$9,tab_SCHULLISTE[TKZ],1)&gt;0),ROW()-6)-1,1),"")</f>
        <v>0051</v>
      </c>
      <c r="C57" s="137" t="str">
        <f>IF(tab_SCHULEN_SAT[[#This Row],[Schul-nummer]]="","",VLOOKUP(tab_SCHULEN_SAT[[#This Row],[Schul-nummer]],tab_SCHULLISTE[],3,FALSE))</f>
        <v>0051 - Marianum Buxheim Gymnasium des Schulwerks der Diözese Augsburg</v>
      </c>
    </row>
    <row r="58" spans="1:3" ht="15.95" hidden="1" customHeight="1" x14ac:dyDescent="0.25">
      <c r="A58" s="100">
        <f t="shared" si="0"/>
        <v>52</v>
      </c>
      <c r="B58" s="225" t="str">
        <f>IFERROR(INDEX(tab_SCHULLISTE[SNR],_xlfn.AGGREGATE(15,6,ROW(tab_SCHULLISTE[SNR])/(FIND('Antrag SoLD'!$F$9,tab_SCHULLISTE[TKZ],1)&gt;0),ROW()-6)-1,1),"")</f>
        <v>0052</v>
      </c>
      <c r="C58" s="137" t="str">
        <f>IF(tab_SCHULEN_SAT[[#This Row],[Schul-nummer]]="","",VLOOKUP(tab_SCHULEN_SAT[[#This Row],[Schul-nummer]],tab_SCHULLISTE[],3,FALSE))</f>
        <v>0052 - Robert-Schuman-Gymnasium Cham</v>
      </c>
    </row>
    <row r="59" spans="1:3" ht="15.95" hidden="1" customHeight="1" x14ac:dyDescent="0.25">
      <c r="A59" s="100">
        <f t="shared" si="0"/>
        <v>53</v>
      </c>
      <c r="B59" s="225" t="str">
        <f>IFERROR(INDEX(tab_SCHULLISTE[SNR],_xlfn.AGGREGATE(15,6,ROW(tab_SCHULLISTE[SNR])/(FIND('Antrag SoLD'!$F$9,tab_SCHULLISTE[TKZ],1)&gt;0),ROW()-6)-1,1),"")</f>
        <v>0053</v>
      </c>
      <c r="C59" s="137" t="str">
        <f>IF(tab_SCHULEN_SAT[[#This Row],[Schul-nummer]]="","",VLOOKUP(tab_SCHULEN_SAT[[#This Row],[Schul-nummer]],tab_SCHULLISTE[],3,FALSE))</f>
        <v>0053 - Joseph-von-Fraunhofer-Gymnasium Cham</v>
      </c>
    </row>
    <row r="60" spans="1:3" ht="15.95" hidden="1" customHeight="1" x14ac:dyDescent="0.25">
      <c r="A60" s="100">
        <f t="shared" si="0"/>
        <v>54</v>
      </c>
      <c r="B60" s="225" t="str">
        <f>IFERROR(INDEX(tab_SCHULLISTE[SNR],_xlfn.AGGREGATE(15,6,ROW(tab_SCHULLISTE[SNR])/(FIND('Antrag SoLD'!$F$9,tab_SCHULLISTE[TKZ],1)&gt;0),ROW()-6)-1,1),"")</f>
        <v>0054</v>
      </c>
      <c r="C60" s="137" t="str">
        <f>IF(tab_SCHULEN_SAT[[#This Row],[Schul-nummer]]="","",VLOOKUP(tab_SCHULEN_SAT[[#This Row],[Schul-nummer]],tab_SCHULLISTE[],3,FALSE))</f>
        <v>0054 - Gymnasium Casimirianum Coburg</v>
      </c>
    </row>
    <row r="61" spans="1:3" ht="15.95" hidden="1" customHeight="1" x14ac:dyDescent="0.25">
      <c r="A61" s="100">
        <f t="shared" si="0"/>
        <v>55</v>
      </c>
      <c r="B61" s="225" t="str">
        <f>IFERROR(INDEX(tab_SCHULLISTE[SNR],_xlfn.AGGREGATE(15,6,ROW(tab_SCHULLISTE[SNR])/(FIND('Antrag SoLD'!$F$9,tab_SCHULLISTE[TKZ],1)&gt;0),ROW()-6)-1,1),"")</f>
        <v>0055</v>
      </c>
      <c r="C61" s="137" t="str">
        <f>IF(tab_SCHULEN_SAT[[#This Row],[Schul-nummer]]="","",VLOOKUP(tab_SCHULEN_SAT[[#This Row],[Schul-nummer]],tab_SCHULLISTE[],3,FALSE))</f>
        <v>0055 - Gymnasium Ernestinum Coburg</v>
      </c>
    </row>
    <row r="62" spans="1:3" ht="15.95" hidden="1" customHeight="1" x14ac:dyDescent="0.25">
      <c r="A62" s="100">
        <f t="shared" si="0"/>
        <v>56</v>
      </c>
      <c r="B62" s="225" t="str">
        <f>IFERROR(INDEX(tab_SCHULLISTE[SNR],_xlfn.AGGREGATE(15,6,ROW(tab_SCHULLISTE[SNR])/(FIND('Antrag SoLD'!$F$9,tab_SCHULLISTE[TKZ],1)&gt;0),ROW()-6)-1,1),"")</f>
        <v>0056</v>
      </c>
      <c r="C62" s="137" t="str">
        <f>IF(tab_SCHULEN_SAT[[#This Row],[Schul-nummer]]="","",VLOOKUP(tab_SCHULEN_SAT[[#This Row],[Schul-nummer]],tab_SCHULLISTE[],3,FALSE))</f>
        <v>0056 - Gymnasium Alexandrinum Coburg</v>
      </c>
    </row>
    <row r="63" spans="1:3" ht="15.95" hidden="1" customHeight="1" x14ac:dyDescent="0.25">
      <c r="A63" s="100">
        <f t="shared" si="0"/>
        <v>57</v>
      </c>
      <c r="B63" s="225" t="str">
        <f>IFERROR(INDEX(tab_SCHULLISTE[SNR],_xlfn.AGGREGATE(15,6,ROW(tab_SCHULLISTE[SNR])/(FIND('Antrag SoLD'!$F$9,tab_SCHULLISTE[TKZ],1)&gt;0),ROW()-6)-1,1),"")</f>
        <v>0057</v>
      </c>
      <c r="C63" s="137" t="str">
        <f>IF(tab_SCHULEN_SAT[[#This Row],[Schul-nummer]]="","",VLOOKUP(tab_SCHULEN_SAT[[#This Row],[Schul-nummer]],tab_SCHULLISTE[],3,FALSE))</f>
        <v>0057 - Gymnasium Albertinum Coburg</v>
      </c>
    </row>
    <row r="64" spans="1:3" ht="15.95" hidden="1" customHeight="1" x14ac:dyDescent="0.25">
      <c r="A64" s="100">
        <f t="shared" si="0"/>
        <v>58</v>
      </c>
      <c r="B64" s="225" t="str">
        <f>IFERROR(INDEX(tab_SCHULLISTE[SNR],_xlfn.AGGREGATE(15,6,ROW(tab_SCHULLISTE[SNR])/(FIND('Antrag SoLD'!$F$9,tab_SCHULLISTE[TKZ],1)&gt;0),ROW()-6)-1,1),"")</f>
        <v>0058</v>
      </c>
      <c r="C64" s="137" t="str">
        <f>IF(tab_SCHULEN_SAT[[#This Row],[Schul-nummer]]="","",VLOOKUP(tab_SCHULEN_SAT[[#This Row],[Schul-nummer]],tab_SCHULLISTE[],3,FALSE))</f>
        <v>0058 - Josef-Effner-Gymnasium Dachau</v>
      </c>
    </row>
    <row r="65" spans="1:3" ht="15.95" hidden="1" customHeight="1" x14ac:dyDescent="0.25">
      <c r="A65" s="100">
        <f t="shared" si="0"/>
        <v>59</v>
      </c>
      <c r="B65" s="225" t="str">
        <f>IFERROR(INDEX(tab_SCHULLISTE[SNR],_xlfn.AGGREGATE(15,6,ROW(tab_SCHULLISTE[SNR])/(FIND('Antrag SoLD'!$F$9,tab_SCHULLISTE[TKZ],1)&gt;0),ROW()-6)-1,1),"")</f>
        <v>0059</v>
      </c>
      <c r="C65" s="137" t="str">
        <f>IF(tab_SCHULEN_SAT[[#This Row],[Schul-nummer]]="","",VLOOKUP(tab_SCHULEN_SAT[[#This Row],[Schul-nummer]],tab_SCHULLISTE[],3,FALSE))</f>
        <v>0059 - Comenius-Gymnasium Deggendorf</v>
      </c>
    </row>
    <row r="66" spans="1:3" ht="15.95" hidden="1" customHeight="1" x14ac:dyDescent="0.25">
      <c r="A66" s="100">
        <f t="shared" si="0"/>
        <v>60</v>
      </c>
      <c r="B66" s="225" t="str">
        <f>IFERROR(INDEX(tab_SCHULLISTE[SNR],_xlfn.AGGREGATE(15,6,ROW(tab_SCHULLISTE[SNR])/(FIND('Antrag SoLD'!$F$9,tab_SCHULLISTE[TKZ],1)&gt;0),ROW()-6)-1,1),"")</f>
        <v>0060</v>
      </c>
      <c r="C66" s="137" t="str">
        <f>IF(tab_SCHULEN_SAT[[#This Row],[Schul-nummer]]="","",VLOOKUP(tab_SCHULEN_SAT[[#This Row],[Schul-nummer]],tab_SCHULLISTE[],3,FALSE))</f>
        <v>0060 - Johann-Michael-Sailer-Gymnasium Dillingen</v>
      </c>
    </row>
    <row r="67" spans="1:3" ht="15.95" hidden="1" customHeight="1" x14ac:dyDescent="0.25">
      <c r="A67" s="100">
        <f t="shared" si="0"/>
        <v>61</v>
      </c>
      <c r="B67" s="225" t="str">
        <f>IFERROR(INDEX(tab_SCHULLISTE[SNR],_xlfn.AGGREGATE(15,6,ROW(tab_SCHULLISTE[SNR])/(FIND('Antrag SoLD'!$F$9,tab_SCHULLISTE[TKZ],1)&gt;0),ROW()-6)-1,1),"")</f>
        <v>0061</v>
      </c>
      <c r="C67" s="137" t="str">
        <f>IF(tab_SCHULEN_SAT[[#This Row],[Schul-nummer]]="","",VLOOKUP(tab_SCHULEN_SAT[[#This Row],[Schul-nummer]],tab_SCHULLISTE[],3,FALSE))</f>
        <v>0061 - St.-Bonaventura-Gymnasium Dillingen des Schulwerks der Diözese Augsburg</v>
      </c>
    </row>
    <row r="68" spans="1:3" ht="15.95" hidden="1" customHeight="1" x14ac:dyDescent="0.25">
      <c r="A68" s="100">
        <f t="shared" si="0"/>
        <v>62</v>
      </c>
      <c r="B68" s="225" t="str">
        <f>IFERROR(INDEX(tab_SCHULLISTE[SNR],_xlfn.AGGREGATE(15,6,ROW(tab_SCHULLISTE[SNR])/(FIND('Antrag SoLD'!$F$9,tab_SCHULLISTE[TKZ],1)&gt;0),ROW()-6)-1,1),"")</f>
        <v>0062</v>
      </c>
      <c r="C68" s="137" t="str">
        <f>IF(tab_SCHULEN_SAT[[#This Row],[Schul-nummer]]="","",VLOOKUP(tab_SCHULEN_SAT[[#This Row],[Schul-nummer]],tab_SCHULLISTE[],3,FALSE))</f>
        <v>0062 - Gymnasium Dingolfing</v>
      </c>
    </row>
    <row r="69" spans="1:3" ht="15.95" hidden="1" customHeight="1" x14ac:dyDescent="0.25">
      <c r="A69" s="100">
        <f t="shared" si="0"/>
        <v>63</v>
      </c>
      <c r="B69" s="225" t="str">
        <f>IFERROR(INDEX(tab_SCHULLISTE[SNR],_xlfn.AGGREGATE(15,6,ROW(tab_SCHULLISTE[SNR])/(FIND('Antrag SoLD'!$F$9,tab_SCHULLISTE[TKZ],1)&gt;0),ROW()-6)-1,1),"")</f>
        <v>0063</v>
      </c>
      <c r="C69" s="137" t="str">
        <f>IF(tab_SCHULEN_SAT[[#This Row],[Schul-nummer]]="","",VLOOKUP(tab_SCHULEN_SAT[[#This Row],[Schul-nummer]],tab_SCHULLISTE[],3,FALSE))</f>
        <v>0063 - Gymnasium Dinkelsbühl</v>
      </c>
    </row>
    <row r="70" spans="1:3" ht="15.95" hidden="1" customHeight="1" x14ac:dyDescent="0.25">
      <c r="A70" s="100">
        <f t="shared" si="0"/>
        <v>64</v>
      </c>
      <c r="B70" s="225" t="str">
        <f>IFERROR(INDEX(tab_SCHULLISTE[SNR],_xlfn.AGGREGATE(15,6,ROW(tab_SCHULLISTE[SNR])/(FIND('Antrag SoLD'!$F$9,tab_SCHULLISTE[TKZ],1)&gt;0),ROW()-6)-1,1),"")</f>
        <v>0064</v>
      </c>
      <c r="C70" s="137" t="str">
        <f>IF(tab_SCHULEN_SAT[[#This Row],[Schul-nummer]]="","",VLOOKUP(tab_SCHULEN_SAT[[#This Row],[Schul-nummer]],tab_SCHULLISTE[],3,FALSE))</f>
        <v>0064 - Gymnasium Donauwörth</v>
      </c>
    </row>
    <row r="71" spans="1:3" ht="15.95" hidden="1" customHeight="1" x14ac:dyDescent="0.25">
      <c r="A71" s="100">
        <f t="shared" si="0"/>
        <v>65</v>
      </c>
      <c r="B71" s="225" t="str">
        <f>IFERROR(INDEX(tab_SCHULLISTE[SNR],_xlfn.AGGREGATE(15,6,ROW(tab_SCHULLISTE[SNR])/(FIND('Antrag SoLD'!$F$9,tab_SCHULLISTE[TKZ],1)&gt;0),ROW()-6)-1,1),"")</f>
        <v>0065</v>
      </c>
      <c r="C71" s="137" t="str">
        <f>IF(tab_SCHULEN_SAT[[#This Row],[Schul-nummer]]="","",VLOOKUP(tab_SCHULEN_SAT[[#This Row],[Schul-nummer]],tab_SCHULLISTE[],3,FALSE))</f>
        <v>0065 - Friedrich-Rückert-Gymnasium Ebern</v>
      </c>
    </row>
    <row r="72" spans="1:3" ht="15.95" hidden="1" customHeight="1" x14ac:dyDescent="0.25">
      <c r="A72" s="100">
        <f t="shared" si="0"/>
        <v>66</v>
      </c>
      <c r="B72" s="225" t="str">
        <f>IFERROR(INDEX(tab_SCHULLISTE[SNR],_xlfn.AGGREGATE(15,6,ROW(tab_SCHULLISTE[SNR])/(FIND('Antrag SoLD'!$F$9,tab_SCHULLISTE[TKZ],1)&gt;0),ROW()-6)-1,1),"")</f>
        <v>0066</v>
      </c>
      <c r="C72" s="137" t="str">
        <f>IF(tab_SCHULEN_SAT[[#This Row],[Schul-nummer]]="","",VLOOKUP(tab_SCHULEN_SAT[[#This Row],[Schul-nummer]],tab_SCHULLISTE[],3,FALSE))</f>
        <v>0066 - Karl-von-Closen-Gymnasium Eggenfelden</v>
      </c>
    </row>
    <row r="73" spans="1:3" ht="15.95" hidden="1" customHeight="1" x14ac:dyDescent="0.25">
      <c r="A73" s="100">
        <f t="shared" si="0"/>
        <v>67</v>
      </c>
      <c r="B73" s="225" t="str">
        <f>IFERROR(INDEX(tab_SCHULLISTE[SNR],_xlfn.AGGREGATE(15,6,ROW(tab_SCHULLISTE[SNR])/(FIND('Antrag SoLD'!$F$9,tab_SCHULLISTE[TKZ],1)&gt;0),ROW()-6)-1,1),"")</f>
        <v>0067</v>
      </c>
      <c r="C73" s="137" t="str">
        <f>IF(tab_SCHULEN_SAT[[#This Row],[Schul-nummer]]="","",VLOOKUP(tab_SCHULEN_SAT[[#This Row],[Schul-nummer]],tab_SCHULLISTE[],3,FALSE))</f>
        <v>0067 - Willibald-Gymnasium Eichstätt</v>
      </c>
    </row>
    <row r="74" spans="1:3" ht="15.95" hidden="1" customHeight="1" x14ac:dyDescent="0.25">
      <c r="A74" s="100">
        <f t="shared" ref="A74:A137" si="1">A73+1</f>
        <v>68</v>
      </c>
      <c r="B74" s="225" t="str">
        <f>IFERROR(INDEX(tab_SCHULLISTE[SNR],_xlfn.AGGREGATE(15,6,ROW(tab_SCHULLISTE[SNR])/(FIND('Antrag SoLD'!$F$9,tab_SCHULLISTE[TKZ],1)&gt;0),ROW()-6)-1,1),"")</f>
        <v>0068</v>
      </c>
      <c r="C74" s="137" t="str">
        <f>IF(tab_SCHULEN_SAT[[#This Row],[Schul-nummer]]="","",VLOOKUP(tab_SCHULEN_SAT[[#This Row],[Schul-nummer]],tab_SCHULLISTE[],3,FALSE))</f>
        <v>0068 - Gabrieli-Gymnasium Eichstätt</v>
      </c>
    </row>
    <row r="75" spans="1:3" ht="15.95" hidden="1" customHeight="1" x14ac:dyDescent="0.25">
      <c r="A75" s="100">
        <f t="shared" si="1"/>
        <v>69</v>
      </c>
      <c r="B75" s="225" t="str">
        <f>IFERROR(INDEX(tab_SCHULLISTE[SNR],_xlfn.AGGREGATE(15,6,ROW(tab_SCHULLISTE[SNR])/(FIND('Antrag SoLD'!$F$9,tab_SCHULLISTE[TKZ],1)&gt;0),ROW()-6)-1,1),"")</f>
        <v>0069</v>
      </c>
      <c r="C75" s="137" t="str">
        <f>IF(tab_SCHULEN_SAT[[#This Row],[Schul-nummer]]="","",VLOOKUP(tab_SCHULEN_SAT[[#This Row],[Schul-nummer]],tab_SCHULLISTE[],3,FALSE))</f>
        <v>0069 - Schmuttertal-Gymnasium Diedorf</v>
      </c>
    </row>
    <row r="76" spans="1:3" ht="15.95" hidden="1" customHeight="1" x14ac:dyDescent="0.25">
      <c r="A76" s="100">
        <f t="shared" si="1"/>
        <v>70</v>
      </c>
      <c r="B76" s="225" t="str">
        <f>IFERROR(INDEX(tab_SCHULLISTE[SNR],_xlfn.AGGREGATE(15,6,ROW(tab_SCHULLISTE[SNR])/(FIND('Antrag SoLD'!$F$9,tab_SCHULLISTE[TKZ],1)&gt;0),ROW()-6)-1,1),"")</f>
        <v>0070</v>
      </c>
      <c r="C76" s="137" t="str">
        <f>IF(tab_SCHULEN_SAT[[#This Row],[Schul-nummer]]="","",VLOOKUP(tab_SCHULEN_SAT[[#This Row],[Schul-nummer]],tab_SCHULLISTE[],3,FALSE))</f>
        <v>0070 - Anne-Frank-Gymnasium Erding</v>
      </c>
    </row>
    <row r="77" spans="1:3" ht="15.95" hidden="1" customHeight="1" x14ac:dyDescent="0.25">
      <c r="A77" s="100">
        <f t="shared" si="1"/>
        <v>71</v>
      </c>
      <c r="B77" s="225" t="str">
        <f>IFERROR(INDEX(tab_SCHULLISTE[SNR],_xlfn.AGGREGATE(15,6,ROW(tab_SCHULLISTE[SNR])/(FIND('Antrag SoLD'!$F$9,tab_SCHULLISTE[TKZ],1)&gt;0),ROW()-6)-1,1),"")</f>
        <v>0071</v>
      </c>
      <c r="C77" s="137" t="str">
        <f>IF(tab_SCHULEN_SAT[[#This Row],[Schul-nummer]]="","",VLOOKUP(tab_SCHULEN_SAT[[#This Row],[Schul-nummer]],tab_SCHULLISTE[],3,FALSE))</f>
        <v>0071 - Gymnasium Fridericianum Erlangen</v>
      </c>
    </row>
    <row r="78" spans="1:3" ht="15.95" hidden="1" customHeight="1" x14ac:dyDescent="0.25">
      <c r="A78" s="100">
        <f t="shared" si="1"/>
        <v>72</v>
      </c>
      <c r="B78" s="225" t="str">
        <f>IFERROR(INDEX(tab_SCHULLISTE[SNR],_xlfn.AGGREGATE(15,6,ROW(tab_SCHULLISTE[SNR])/(FIND('Antrag SoLD'!$F$9,tab_SCHULLISTE[TKZ],1)&gt;0),ROW()-6)-1,1),"")</f>
        <v>0072</v>
      </c>
      <c r="C78" s="137" t="str">
        <f>IF(tab_SCHULEN_SAT[[#This Row],[Schul-nummer]]="","",VLOOKUP(tab_SCHULEN_SAT[[#This Row],[Schul-nummer]],tab_SCHULLISTE[],3,FALSE))</f>
        <v>0072 - Albert-Schweitzer-Gymnasium Erlangen</v>
      </c>
    </row>
    <row r="79" spans="1:3" ht="15.95" hidden="1" customHeight="1" x14ac:dyDescent="0.25">
      <c r="A79" s="100">
        <f t="shared" si="1"/>
        <v>73</v>
      </c>
      <c r="B79" s="225" t="str">
        <f>IFERROR(INDEX(tab_SCHULLISTE[SNR],_xlfn.AGGREGATE(15,6,ROW(tab_SCHULLISTE[SNR])/(FIND('Antrag SoLD'!$F$9,tab_SCHULLISTE[TKZ],1)&gt;0),ROW()-6)-1,1),"")</f>
        <v>0073</v>
      </c>
      <c r="C79" s="137" t="str">
        <f>IF(tab_SCHULEN_SAT[[#This Row],[Schul-nummer]]="","",VLOOKUP(tab_SCHULEN_SAT[[#This Row],[Schul-nummer]],tab_SCHULLISTE[],3,FALSE))</f>
        <v>0073 - Ohm-Gymnasium Erlangen</v>
      </c>
    </row>
    <row r="80" spans="1:3" ht="15.95" hidden="1" customHeight="1" x14ac:dyDescent="0.25">
      <c r="A80" s="100">
        <f t="shared" si="1"/>
        <v>74</v>
      </c>
      <c r="B80" s="225" t="str">
        <f>IFERROR(INDEX(tab_SCHULLISTE[SNR],_xlfn.AGGREGATE(15,6,ROW(tab_SCHULLISTE[SNR])/(FIND('Antrag SoLD'!$F$9,tab_SCHULLISTE[TKZ],1)&gt;0),ROW()-6)-1,1),"")</f>
        <v>0074</v>
      </c>
      <c r="C80" s="137" t="str">
        <f>IF(tab_SCHULEN_SAT[[#This Row],[Schul-nummer]]="","",VLOOKUP(tab_SCHULEN_SAT[[#This Row],[Schul-nummer]],tab_SCHULLISTE[],3,FALSE))</f>
        <v>0074 - Christian-Ernst-Gymnasium Erlangen</v>
      </c>
    </row>
    <row r="81" spans="1:3" ht="15.95" hidden="1" customHeight="1" x14ac:dyDescent="0.25">
      <c r="A81" s="100">
        <f t="shared" si="1"/>
        <v>75</v>
      </c>
      <c r="B81" s="225" t="str">
        <f>IFERROR(INDEX(tab_SCHULLISTE[SNR],_xlfn.AGGREGATE(15,6,ROW(tab_SCHULLISTE[SNR])/(FIND('Antrag SoLD'!$F$9,tab_SCHULLISTE[TKZ],1)&gt;0),ROW()-6)-1,1),"")</f>
        <v>0075</v>
      </c>
      <c r="C81" s="137" t="str">
        <f>IF(tab_SCHULEN_SAT[[#This Row],[Schul-nummer]]="","",VLOOKUP(tab_SCHULEN_SAT[[#This Row],[Schul-nummer]],tab_SCHULLISTE[],3,FALSE))</f>
        <v>0075 - Städtisches Marie-Therese- Gymnasium Erlangen</v>
      </c>
    </row>
    <row r="82" spans="1:3" ht="15.95" hidden="1" customHeight="1" x14ac:dyDescent="0.25">
      <c r="A82" s="100">
        <f t="shared" si="1"/>
        <v>76</v>
      </c>
      <c r="B82" s="225" t="str">
        <f>IFERROR(INDEX(tab_SCHULLISTE[SNR],_xlfn.AGGREGATE(15,6,ROW(tab_SCHULLISTE[SNR])/(FIND('Antrag SoLD'!$F$9,tab_SCHULLISTE[TKZ],1)&gt;0),ROW()-6)-1,1),"")</f>
        <v>0076</v>
      </c>
      <c r="C82" s="137" t="str">
        <f>IF(tab_SCHULEN_SAT[[#This Row],[Schul-nummer]]="","",VLOOKUP(tab_SCHULEN_SAT[[#This Row],[Schul-nummer]],tab_SCHULLISTE[],3,FALSE))</f>
        <v>0076 - Hermann-Staudinger-Gymnasium Erlenbach a.Main</v>
      </c>
    </row>
    <row r="83" spans="1:3" ht="15.95" hidden="1" customHeight="1" x14ac:dyDescent="0.25">
      <c r="A83" s="100">
        <f t="shared" si="1"/>
        <v>77</v>
      </c>
      <c r="B83" s="225" t="str">
        <f>IFERROR(INDEX(tab_SCHULLISTE[SNR],_xlfn.AGGREGATE(15,6,ROW(tab_SCHULLISTE[SNR])/(FIND('Antrag SoLD'!$F$9,tab_SCHULLISTE[TKZ],1)&gt;0),ROW()-6)-1,1),"")</f>
        <v>0077</v>
      </c>
      <c r="C83" s="137" t="str">
        <f>IF(tab_SCHULEN_SAT[[#This Row],[Schul-nummer]]="","",VLOOKUP(tab_SCHULEN_SAT[[#This Row],[Schul-nummer]],tab_SCHULLISTE[],3,FALSE))</f>
        <v>0077 - Gymnasium Eschenbach</v>
      </c>
    </row>
    <row r="84" spans="1:3" ht="15.95" hidden="1" customHeight="1" x14ac:dyDescent="0.25">
      <c r="A84" s="100">
        <f t="shared" si="1"/>
        <v>78</v>
      </c>
      <c r="B84" s="225" t="str">
        <f>IFERROR(INDEX(tab_SCHULLISTE[SNR],_xlfn.AGGREGATE(15,6,ROW(tab_SCHULLISTE[SNR])/(FIND('Antrag SoLD'!$F$9,tab_SCHULLISTE[TKZ],1)&gt;0),ROW()-6)-1,1),"")</f>
        <v>0078</v>
      </c>
      <c r="C84" s="137" t="str">
        <f>IF(tab_SCHULEN_SAT[[#This Row],[Schul-nummer]]="","",VLOOKUP(tab_SCHULEN_SAT[[#This Row],[Schul-nummer]],tab_SCHULLISTE[],3,FALSE))</f>
        <v>0078 - Benediktinergymnasium Ettal</v>
      </c>
    </row>
    <row r="85" spans="1:3" ht="15.95" hidden="1" customHeight="1" x14ac:dyDescent="0.25">
      <c r="A85" s="100">
        <f t="shared" si="1"/>
        <v>79</v>
      </c>
      <c r="B85" s="225" t="str">
        <f>IFERROR(INDEX(tab_SCHULLISTE[SNR],_xlfn.AGGREGATE(15,6,ROW(tab_SCHULLISTE[SNR])/(FIND('Antrag SoLD'!$F$9,tab_SCHULLISTE[TKZ],1)&gt;0),ROW()-6)-1,1),"")</f>
        <v>0079</v>
      </c>
      <c r="C85" s="137" t="str">
        <f>IF(tab_SCHULEN_SAT[[#This Row],[Schul-nummer]]="","",VLOOKUP(tab_SCHULEN_SAT[[#This Row],[Schul-nummer]],tab_SCHULLISTE[],3,FALSE))</f>
        <v>0079 - KISSori-Gymnasium Bad Kissingen Priv. naturwiss. -techn. Gymnasium der KISSori-Lernzentrum gGmbH</v>
      </c>
    </row>
    <row r="86" spans="1:3" ht="15.95" hidden="1" customHeight="1" x14ac:dyDescent="0.25">
      <c r="A86" s="100">
        <f t="shared" si="1"/>
        <v>80</v>
      </c>
      <c r="B86" s="225" t="str">
        <f>IFERROR(INDEX(tab_SCHULLISTE[SNR],_xlfn.AGGREGATE(15,6,ROW(tab_SCHULLISTE[SNR])/(FIND('Antrag SoLD'!$F$9,tab_SCHULLISTE[TKZ],1)&gt;0),ROW()-6)-1,1),"")</f>
        <v>0080</v>
      </c>
      <c r="C86" s="137" t="str">
        <f>IF(tab_SCHULEN_SAT[[#This Row],[Schul-nummer]]="","",VLOOKUP(tab_SCHULEN_SAT[[#This Row],[Schul-nummer]],tab_SCHULLISTE[],3,FALSE))</f>
        <v>0080 - Gymnasium Feuchtwangen</v>
      </c>
    </row>
    <row r="87" spans="1:3" ht="15.95" hidden="1" customHeight="1" x14ac:dyDescent="0.25">
      <c r="A87" s="100">
        <f t="shared" si="1"/>
        <v>81</v>
      </c>
      <c r="B87" s="225" t="str">
        <f>IFERROR(INDEX(tab_SCHULLISTE[SNR],_xlfn.AGGREGATE(15,6,ROW(tab_SCHULLISTE[SNR])/(FIND('Antrag SoLD'!$F$9,tab_SCHULLISTE[TKZ],1)&gt;0),ROW()-6)-1,1),"")</f>
        <v>0082</v>
      </c>
      <c r="C87" s="137" t="str">
        <f>IF(tab_SCHULEN_SAT[[#This Row],[Schul-nummer]]="","",VLOOKUP(tab_SCHULEN_SAT[[#This Row],[Schul-nummer]],tab_SCHULLISTE[],3,FALSE))</f>
        <v>0082 - Herder-Gymnasium Forchheim</v>
      </c>
    </row>
    <row r="88" spans="1:3" ht="15.95" hidden="1" customHeight="1" x14ac:dyDescent="0.25">
      <c r="A88" s="100">
        <f t="shared" si="1"/>
        <v>82</v>
      </c>
      <c r="B88" s="225" t="str">
        <f>IFERROR(INDEX(tab_SCHULLISTE[SNR],_xlfn.AGGREGATE(15,6,ROW(tab_SCHULLISTE[SNR])/(FIND('Antrag SoLD'!$F$9,tab_SCHULLISTE[TKZ],1)&gt;0),ROW()-6)-1,1),"")</f>
        <v>0083</v>
      </c>
      <c r="C88" s="137" t="str">
        <f>IF(tab_SCHULEN_SAT[[#This Row],[Schul-nummer]]="","",VLOOKUP(tab_SCHULEN_SAT[[#This Row],[Schul-nummer]],tab_SCHULLISTE[],3,FALSE))</f>
        <v>0083 - Gymnasium Buchloe</v>
      </c>
    </row>
    <row r="89" spans="1:3" ht="15.95" hidden="1" customHeight="1" x14ac:dyDescent="0.25">
      <c r="A89" s="100">
        <f t="shared" si="1"/>
        <v>83</v>
      </c>
      <c r="B89" s="225" t="str">
        <f>IFERROR(INDEX(tab_SCHULLISTE[SNR],_xlfn.AGGREGATE(15,6,ROW(tab_SCHULLISTE[SNR])/(FIND('Antrag SoLD'!$F$9,tab_SCHULLISTE[TKZ],1)&gt;0),ROW()-6)-1,1),"")</f>
        <v>0084</v>
      </c>
      <c r="C89" s="137" t="str">
        <f>IF(tab_SCHULEN_SAT[[#This Row],[Schul-nummer]]="","",VLOOKUP(tab_SCHULEN_SAT[[#This Row],[Schul-nummer]],tab_SCHULLISTE[],3,FALSE))</f>
        <v>0084 - Dom-Gymnasium Freising</v>
      </c>
    </row>
    <row r="90" spans="1:3" ht="15.95" hidden="1" customHeight="1" x14ac:dyDescent="0.25">
      <c r="A90" s="100">
        <f t="shared" si="1"/>
        <v>84</v>
      </c>
      <c r="B90" s="225" t="str">
        <f>IFERROR(INDEX(tab_SCHULLISTE[SNR],_xlfn.AGGREGATE(15,6,ROW(tab_SCHULLISTE[SNR])/(FIND('Antrag SoLD'!$F$9,tab_SCHULLISTE[TKZ],1)&gt;0),ROW()-6)-1,1),"")</f>
        <v>0085</v>
      </c>
      <c r="C90" s="137" t="str">
        <f>IF(tab_SCHULEN_SAT[[#This Row],[Schul-nummer]]="","",VLOOKUP(tab_SCHULEN_SAT[[#This Row],[Schul-nummer]],tab_SCHULLISTE[],3,FALSE))</f>
        <v>0085 - Josef-Hofmiller-Gymnasium Freising</v>
      </c>
    </row>
    <row r="91" spans="1:3" ht="15.95" hidden="1" customHeight="1" x14ac:dyDescent="0.25">
      <c r="A91" s="100">
        <f t="shared" si="1"/>
        <v>85</v>
      </c>
      <c r="B91" s="225" t="str">
        <f>IFERROR(INDEX(tab_SCHULLISTE[SNR],_xlfn.AGGREGATE(15,6,ROW(tab_SCHULLISTE[SNR])/(FIND('Antrag SoLD'!$F$9,tab_SCHULLISTE[TKZ],1)&gt;0),ROW()-6)-1,1),"")</f>
        <v>0086</v>
      </c>
      <c r="C91" s="137" t="str">
        <f>IF(tab_SCHULEN_SAT[[#This Row],[Schul-nummer]]="","",VLOOKUP(tab_SCHULEN_SAT[[#This Row],[Schul-nummer]],tab_SCHULLISTE[],3,FALSE))</f>
        <v>0086 - Camerloher-Gymnasium Freising</v>
      </c>
    </row>
    <row r="92" spans="1:3" ht="15.95" hidden="1" customHeight="1" x14ac:dyDescent="0.25">
      <c r="A92" s="100">
        <f t="shared" si="1"/>
        <v>86</v>
      </c>
      <c r="B92" s="225" t="str">
        <f>IFERROR(INDEX(tab_SCHULLISTE[SNR],_xlfn.AGGREGATE(15,6,ROW(tab_SCHULLISTE[SNR])/(FIND('Antrag SoLD'!$F$9,tab_SCHULLISTE[TKZ],1)&gt;0),ROW()-6)-1,1),"")</f>
        <v>0087</v>
      </c>
      <c r="C92" s="137" t="str">
        <f>IF(tab_SCHULEN_SAT[[#This Row],[Schul-nummer]]="","",VLOOKUP(tab_SCHULEN_SAT[[#This Row],[Schul-nummer]],tab_SCHULLISTE[],3,FALSE))</f>
        <v>0087 - Emmy-Noether-Gymnasium Erlangen</v>
      </c>
    </row>
    <row r="93" spans="1:3" ht="15.95" hidden="1" customHeight="1" x14ac:dyDescent="0.25">
      <c r="A93" s="100">
        <f t="shared" si="1"/>
        <v>87</v>
      </c>
      <c r="B93" s="225" t="str">
        <f>IFERROR(INDEX(tab_SCHULLISTE[SNR],_xlfn.AGGREGATE(15,6,ROW(tab_SCHULLISTE[SNR])/(FIND('Antrag SoLD'!$F$9,tab_SCHULLISTE[TKZ],1)&gt;0),ROW()-6)-1,1),"")</f>
        <v>0088</v>
      </c>
      <c r="C93" s="137" t="str">
        <f>IF(tab_SCHULEN_SAT[[#This Row],[Schul-nummer]]="","",VLOOKUP(tab_SCHULEN_SAT[[#This Row],[Schul-nummer]],tab_SCHULLISTE[],3,FALSE))</f>
        <v>0088 - Gymnasium Freyung</v>
      </c>
    </row>
    <row r="94" spans="1:3" ht="15.95" hidden="1" customHeight="1" x14ac:dyDescent="0.25">
      <c r="A94" s="100">
        <f t="shared" si="1"/>
        <v>88</v>
      </c>
      <c r="B94" s="225" t="str">
        <f>IFERROR(INDEX(tab_SCHULLISTE[SNR],_xlfn.AGGREGATE(15,6,ROW(tab_SCHULLISTE[SNR])/(FIND('Antrag SoLD'!$F$9,tab_SCHULLISTE[TKZ],1)&gt;0),ROW()-6)-1,1),"")</f>
        <v>0089</v>
      </c>
      <c r="C94" s="137" t="str">
        <f>IF(tab_SCHULEN_SAT[[#This Row],[Schul-nummer]]="","",VLOOKUP(tab_SCHULEN_SAT[[#This Row],[Schul-nummer]],tab_SCHULLISTE[],3,FALSE))</f>
        <v>0089 - Graf-Rasso-Gymnasium Fürstenfeldbruck</v>
      </c>
    </row>
    <row r="95" spans="1:3" ht="15.95" hidden="1" customHeight="1" x14ac:dyDescent="0.25">
      <c r="A95" s="100">
        <f t="shared" si="1"/>
        <v>89</v>
      </c>
      <c r="B95" s="225" t="str">
        <f>IFERROR(INDEX(tab_SCHULLISTE[SNR],_xlfn.AGGREGATE(15,6,ROW(tab_SCHULLISTE[SNR])/(FIND('Antrag SoLD'!$F$9,tab_SCHULLISTE[TKZ],1)&gt;0),ROW()-6)-1,1),"")</f>
        <v>0090</v>
      </c>
      <c r="C95" s="137" t="str">
        <f>IF(tab_SCHULEN_SAT[[#This Row],[Schul-nummer]]="","",VLOOKUP(tab_SCHULEN_SAT[[#This Row],[Schul-nummer]],tab_SCHULLISTE[],3,FALSE))</f>
        <v>0090 - Maristengymnasium Fürstenzell</v>
      </c>
    </row>
    <row r="96" spans="1:3" ht="15.95" hidden="1" customHeight="1" x14ac:dyDescent="0.25">
      <c r="A96" s="100">
        <f t="shared" si="1"/>
        <v>90</v>
      </c>
      <c r="B96" s="225" t="str">
        <f>IFERROR(INDEX(tab_SCHULLISTE[SNR],_xlfn.AGGREGATE(15,6,ROW(tab_SCHULLISTE[SNR])/(FIND('Antrag SoLD'!$F$9,tab_SCHULLISTE[TKZ],1)&gt;0),ROW()-6)-1,1),"")</f>
        <v>0091</v>
      </c>
      <c r="C96" s="137" t="str">
        <f>IF(tab_SCHULEN_SAT[[#This Row],[Schul-nummer]]="","",VLOOKUP(tab_SCHULEN_SAT[[#This Row],[Schul-nummer]],tab_SCHULLISTE[],3,FALSE))</f>
        <v>0091 - Heinrich-Schliemann-Gymnasium Fürth</v>
      </c>
    </row>
    <row r="97" spans="1:3" ht="15.95" hidden="1" customHeight="1" x14ac:dyDescent="0.25">
      <c r="A97" s="100">
        <f t="shared" si="1"/>
        <v>91</v>
      </c>
      <c r="B97" s="225" t="str">
        <f>IFERROR(INDEX(tab_SCHULLISTE[SNR],_xlfn.AGGREGATE(15,6,ROW(tab_SCHULLISTE[SNR])/(FIND('Antrag SoLD'!$F$9,tab_SCHULLISTE[TKZ],1)&gt;0),ROW()-6)-1,1),"")</f>
        <v>0092</v>
      </c>
      <c r="C97" s="137" t="str">
        <f>IF(tab_SCHULEN_SAT[[#This Row],[Schul-nummer]]="","",VLOOKUP(tab_SCHULEN_SAT[[#This Row],[Schul-nummer]],tab_SCHULLISTE[],3,FALSE))</f>
        <v>0092 - Hardenberg-Gymnasium Fürth</v>
      </c>
    </row>
    <row r="98" spans="1:3" ht="15.95" hidden="1" customHeight="1" x14ac:dyDescent="0.25">
      <c r="A98" s="100">
        <f t="shared" si="1"/>
        <v>92</v>
      </c>
      <c r="B98" s="225" t="str">
        <f>IFERROR(INDEX(tab_SCHULLISTE[SNR],_xlfn.AGGREGATE(15,6,ROW(tab_SCHULLISTE[SNR])/(FIND('Antrag SoLD'!$F$9,tab_SCHULLISTE[TKZ],1)&gt;0),ROW()-6)-1,1),"")</f>
        <v>0093</v>
      </c>
      <c r="C98" s="137" t="str">
        <f>IF(tab_SCHULEN_SAT[[#This Row],[Schul-nummer]]="","",VLOOKUP(tab_SCHULEN_SAT[[#This Row],[Schul-nummer]],tab_SCHULLISTE[],3,FALSE))</f>
        <v>0093 - Helene-Lange-Gymnasium Fürth</v>
      </c>
    </row>
    <row r="99" spans="1:3" ht="15.95" hidden="1" customHeight="1" x14ac:dyDescent="0.25">
      <c r="A99" s="100">
        <f t="shared" si="1"/>
        <v>93</v>
      </c>
      <c r="B99" s="225" t="str">
        <f>IFERROR(INDEX(tab_SCHULLISTE[SNR],_xlfn.AGGREGATE(15,6,ROW(tab_SCHULLISTE[SNR])/(FIND('Antrag SoLD'!$F$9,tab_SCHULLISTE[TKZ],1)&gt;0),ROW()-6)-1,1),"")</f>
        <v>0094</v>
      </c>
      <c r="C99" s="137" t="str">
        <f>IF(tab_SCHULEN_SAT[[#This Row],[Schul-nummer]]="","",VLOOKUP(tab_SCHULEN_SAT[[#This Row],[Schul-nummer]],tab_SCHULLISTE[],3,FALSE))</f>
        <v>0094 - Gymnasium Füssen</v>
      </c>
    </row>
    <row r="100" spans="1:3" ht="15.95" hidden="1" customHeight="1" x14ac:dyDescent="0.25">
      <c r="A100" s="100">
        <f t="shared" si="1"/>
        <v>94</v>
      </c>
      <c r="B100" s="225" t="str">
        <f>IFERROR(INDEX(tab_SCHULLISTE[SNR],_xlfn.AGGREGATE(15,6,ROW(tab_SCHULLISTE[SNR])/(FIND('Antrag SoLD'!$F$9,tab_SCHULLISTE[TKZ],1)&gt;0),ROW()-6)-1,1),"")</f>
        <v>0095</v>
      </c>
      <c r="C100" s="137" t="str">
        <f>IF(tab_SCHULEN_SAT[[#This Row],[Schul-nummer]]="","",VLOOKUP(tab_SCHULEN_SAT[[#This Row],[Schul-nummer]],tab_SCHULLISTE[],3,FALSE))</f>
        <v>0095 - Maristen-Gymnasium Furth</v>
      </c>
    </row>
    <row r="101" spans="1:3" ht="15.95" hidden="1" customHeight="1" x14ac:dyDescent="0.25">
      <c r="A101" s="100">
        <f t="shared" si="1"/>
        <v>95</v>
      </c>
      <c r="B101" s="225" t="str">
        <f>IFERROR(INDEX(tab_SCHULLISTE[SNR],_xlfn.AGGREGATE(15,6,ROW(tab_SCHULLISTE[SNR])/(FIND('Antrag SoLD'!$F$9,tab_SCHULLISTE[TKZ],1)&gt;0),ROW()-6)-1,1),"")</f>
        <v>0096</v>
      </c>
      <c r="C101" s="137" t="str">
        <f>IF(tab_SCHULEN_SAT[[#This Row],[Schul-nummer]]="","",VLOOKUP(tab_SCHULEN_SAT[[#This Row],[Schul-nummer]],tab_SCHULLISTE[],3,FALSE))</f>
        <v>0096 - Franken-Landschulheim Schloss Gaibach öffentliches Gymnasium Volkach</v>
      </c>
    </row>
    <row r="102" spans="1:3" ht="15.95" hidden="1" customHeight="1" x14ac:dyDescent="0.25">
      <c r="A102" s="100">
        <f t="shared" si="1"/>
        <v>96</v>
      </c>
      <c r="B102" s="225" t="str">
        <f>IFERROR(INDEX(tab_SCHULLISTE[SNR],_xlfn.AGGREGATE(15,6,ROW(tab_SCHULLISTE[SNR])/(FIND('Antrag SoLD'!$F$9,tab_SCHULLISTE[TKZ],1)&gt;0),ROW()-6)-1,1),"")</f>
        <v>0097</v>
      </c>
      <c r="C102" s="137" t="str">
        <f>IF(tab_SCHULEN_SAT[[#This Row],[Schul-nummer]]="","",VLOOKUP(tab_SCHULEN_SAT[[#This Row],[Schul-nummer]],tab_SCHULLISTE[],3,FALSE))</f>
        <v>0097 - Werdenfels-Gymnasium Garmisch-Partenkirchen</v>
      </c>
    </row>
    <row r="103" spans="1:3" ht="15.95" hidden="1" customHeight="1" x14ac:dyDescent="0.25">
      <c r="A103" s="100">
        <f t="shared" si="1"/>
        <v>97</v>
      </c>
      <c r="B103" s="225" t="str">
        <f>IFERROR(INDEX(tab_SCHULLISTE[SNR],_xlfn.AGGREGATE(15,6,ROW(tab_SCHULLISTE[SNR])/(FIND('Antrag SoLD'!$F$9,tab_SCHULLISTE[TKZ],1)&gt;0),ROW()-6)-1,1),"")</f>
        <v>0098</v>
      </c>
      <c r="C103" s="137" t="str">
        <f>IF(tab_SCHULEN_SAT[[#This Row],[Schul-nummer]]="","",VLOOKUP(tab_SCHULEN_SAT[[#This Row],[Schul-nummer]],tab_SCHULLISTE[],3,FALSE))</f>
        <v>0098 - Erzbischöfliches St.-Irmengard-Gymnasium Garmisch-Partenkirchen</v>
      </c>
    </row>
    <row r="104" spans="1:3" ht="15.95" hidden="1" customHeight="1" x14ac:dyDescent="0.25">
      <c r="A104" s="100">
        <f t="shared" si="1"/>
        <v>98</v>
      </c>
      <c r="B104" s="225" t="str">
        <f>IFERROR(INDEX(tab_SCHULLISTE[SNR],_xlfn.AGGREGATE(15,6,ROW(tab_SCHULLISTE[SNR])/(FIND('Antrag SoLD'!$F$9,tab_SCHULLISTE[TKZ],1)&gt;0),ROW()-6)-1,1),"")</f>
        <v>0099</v>
      </c>
      <c r="C104" s="137" t="str">
        <f>IF(tab_SCHULEN_SAT[[#This Row],[Schul-nummer]]="","",VLOOKUP(tab_SCHULEN_SAT[[#This Row],[Schul-nummer]],tab_SCHULLISTE[],3,FALSE))</f>
        <v>0099 - Gymnasium Gars a.Inn</v>
      </c>
    </row>
    <row r="105" spans="1:3" ht="15.95" hidden="1" customHeight="1" x14ac:dyDescent="0.25">
      <c r="A105" s="100">
        <f t="shared" si="1"/>
        <v>99</v>
      </c>
      <c r="B105" s="225" t="str">
        <f>IFERROR(INDEX(tab_SCHULLISTE[SNR],_xlfn.AGGREGATE(15,6,ROW(tab_SCHULLISTE[SNR])/(FIND('Antrag SoLD'!$F$9,tab_SCHULLISTE[TKZ],1)&gt;0),ROW()-6)-1,1),"")</f>
        <v>0100</v>
      </c>
      <c r="C105" s="137" t="str">
        <f>IF(tab_SCHULEN_SAT[[#This Row],[Schul-nummer]]="","",VLOOKUP(tab_SCHULEN_SAT[[#This Row],[Schul-nummer]],tab_SCHULLISTE[],3,FALSE))</f>
        <v>0100 - Otto-von-Taube-Gymnasium Gauting</v>
      </c>
    </row>
    <row r="106" spans="1:3" ht="15.95" hidden="1" customHeight="1" x14ac:dyDescent="0.25">
      <c r="A106" s="100">
        <f t="shared" si="1"/>
        <v>100</v>
      </c>
      <c r="B106" s="225" t="str">
        <f>IFERROR(INDEX(tab_SCHULLISTE[SNR],_xlfn.AGGREGATE(15,6,ROW(tab_SCHULLISTE[SNR])/(FIND('Antrag SoLD'!$F$9,tab_SCHULLISTE[TKZ],1)&gt;0),ROW()-6)-1,1),"")</f>
        <v>0101</v>
      </c>
      <c r="C106" s="137" t="str">
        <f>IF(tab_SCHULEN_SAT[[#This Row],[Schul-nummer]]="","",VLOOKUP(tab_SCHULEN_SAT[[#This Row],[Schul-nummer]],tab_SCHULLISTE[],3,FALSE))</f>
        <v>0101 - Friedrich-List-Gymnasium Gemünden</v>
      </c>
    </row>
    <row r="107" spans="1:3" ht="15.95" hidden="1" customHeight="1" x14ac:dyDescent="0.25">
      <c r="A107" s="100">
        <f t="shared" si="1"/>
        <v>101</v>
      </c>
      <c r="B107" s="225" t="str">
        <f>IFERROR(INDEX(tab_SCHULLISTE[SNR],_xlfn.AGGREGATE(15,6,ROW(tab_SCHULLISTE[SNR])/(FIND('Antrag SoLD'!$F$9,tab_SCHULLISTE[TKZ],1)&gt;0),ROW()-6)-1,1),"")</f>
        <v>0102</v>
      </c>
      <c r="C107" s="137" t="str">
        <f>IF(tab_SCHULEN_SAT[[#This Row],[Schul-nummer]]="","",VLOOKUP(tab_SCHULEN_SAT[[#This Row],[Schul-nummer]],tab_SCHULLISTE[],3,FALSE))</f>
        <v>0102 - Max-Born-Gymnasium Germering</v>
      </c>
    </row>
    <row r="108" spans="1:3" ht="15.95" hidden="1" customHeight="1" x14ac:dyDescent="0.25">
      <c r="A108" s="100">
        <f t="shared" si="1"/>
        <v>102</v>
      </c>
      <c r="B108" s="225" t="str">
        <f>IFERROR(INDEX(tab_SCHULLISTE[SNR],_xlfn.AGGREGATE(15,6,ROW(tab_SCHULLISTE[SNR])/(FIND('Antrag SoLD'!$F$9,tab_SCHULLISTE[TKZ],1)&gt;0),ROW()-6)-1,1),"")</f>
        <v>0103</v>
      </c>
      <c r="C108" s="137" t="str">
        <f>IF(tab_SCHULEN_SAT[[#This Row],[Schul-nummer]]="","",VLOOKUP(tab_SCHULEN_SAT[[#This Row],[Schul-nummer]],tab_SCHULLISTE[],3,FALSE))</f>
        <v>0103 - Gymnasium Maria Stern Augsburg des Schulwerks der Diözese Augsburg</v>
      </c>
    </row>
    <row r="109" spans="1:3" ht="15.95" hidden="1" customHeight="1" x14ac:dyDescent="0.25">
      <c r="A109" s="100">
        <f t="shared" si="1"/>
        <v>103</v>
      </c>
      <c r="B109" s="225" t="str">
        <f>IFERROR(INDEX(tab_SCHULLISTE[SNR],_xlfn.AGGREGATE(15,6,ROW(tab_SCHULLISTE[SNR])/(FIND('Antrag SoLD'!$F$9,tab_SCHULLISTE[TKZ],1)&gt;0),ROW()-6)-1,1),"")</f>
        <v>0104</v>
      </c>
      <c r="C109" s="137" t="str">
        <f>IF(tab_SCHULEN_SAT[[#This Row],[Schul-nummer]]="","",VLOOKUP(tab_SCHULEN_SAT[[#This Row],[Schul-nummer]],tab_SCHULLISTE[],3,FALSE))</f>
        <v>0104 - Kurt-Huber-Gymnasium Gräfelfing</v>
      </c>
    </row>
    <row r="110" spans="1:3" ht="15.95" hidden="1" customHeight="1" x14ac:dyDescent="0.25">
      <c r="A110" s="100">
        <f t="shared" si="1"/>
        <v>104</v>
      </c>
      <c r="B110" s="225" t="str">
        <f>IFERROR(INDEX(tab_SCHULLISTE[SNR],_xlfn.AGGREGATE(15,6,ROW(tab_SCHULLISTE[SNR])/(FIND('Antrag SoLD'!$F$9,tab_SCHULLISTE[TKZ],1)&gt;0),ROW()-6)-1,1),"")</f>
        <v>0105</v>
      </c>
      <c r="C110" s="137" t="str">
        <f>IF(tab_SCHULEN_SAT[[#This Row],[Schul-nummer]]="","",VLOOKUP(tab_SCHULEN_SAT[[#This Row],[Schul-nummer]],tab_SCHULLISTE[],3,FALSE))</f>
        <v>0105 - Landgraf-Leuchtenberg-Gymnasium Grafenau</v>
      </c>
    </row>
    <row r="111" spans="1:3" ht="15.95" hidden="1" customHeight="1" x14ac:dyDescent="0.25">
      <c r="A111" s="100">
        <f t="shared" si="1"/>
        <v>105</v>
      </c>
      <c r="B111" s="225" t="str">
        <f>IFERROR(INDEX(tab_SCHULLISTE[SNR],_xlfn.AGGREGATE(15,6,ROW(tab_SCHULLISTE[SNR])/(FIND('Antrag SoLD'!$F$9,tab_SCHULLISTE[TKZ],1)&gt;0),ROW()-6)-1,1),"")</f>
        <v>0106</v>
      </c>
      <c r="C111" s="137" t="str">
        <f>IF(tab_SCHULEN_SAT[[#This Row],[Schul-nummer]]="","",VLOOKUP(tab_SCHULEN_SAT[[#This Row],[Schul-nummer]],tab_SCHULLISTE[],3,FALSE))</f>
        <v>0106 - Max-Mannheimer-Gymnasium Grafing</v>
      </c>
    </row>
    <row r="112" spans="1:3" ht="15.95" hidden="1" customHeight="1" x14ac:dyDescent="0.25">
      <c r="A112" s="100">
        <f t="shared" si="1"/>
        <v>106</v>
      </c>
      <c r="B112" s="225" t="str">
        <f>IFERROR(INDEX(tab_SCHULLISTE[SNR],_xlfn.AGGREGATE(15,6,ROW(tab_SCHULLISTE[SNR])/(FIND('Antrag SoLD'!$F$9,tab_SCHULLISTE[TKZ],1)&gt;0),ROW()-6)-1,1),"")</f>
        <v>0107</v>
      </c>
      <c r="C112" s="137" t="str">
        <f>IF(tab_SCHULEN_SAT[[#This Row],[Schul-nummer]]="","",VLOOKUP(tab_SCHULEN_SAT[[#This Row],[Schul-nummer]],tab_SCHULLISTE[],3,FALSE))</f>
        <v>0107 - Dossenberger-Gymnasium Günzburg</v>
      </c>
    </row>
    <row r="113" spans="1:3" ht="15.95" hidden="1" customHeight="1" x14ac:dyDescent="0.25">
      <c r="A113" s="100">
        <f t="shared" si="1"/>
        <v>107</v>
      </c>
      <c r="B113" s="225" t="str">
        <f>IFERROR(INDEX(tab_SCHULLISTE[SNR],_xlfn.AGGREGATE(15,6,ROW(tab_SCHULLISTE[SNR])/(FIND('Antrag SoLD'!$F$9,tab_SCHULLISTE[TKZ],1)&gt;0),ROW()-6)-1,1),"")</f>
        <v>0108</v>
      </c>
      <c r="C113" s="137" t="str">
        <f>IF(tab_SCHULEN_SAT[[#This Row],[Schul-nummer]]="","",VLOOKUP(tab_SCHULEN_SAT[[#This Row],[Schul-nummer]],tab_SCHULLISTE[],3,FALSE))</f>
        <v>0108 - Maria-Ward-Gymnasium Günzburg d. Schulwerks d. Diözese Augsburg</v>
      </c>
    </row>
    <row r="114" spans="1:3" ht="15.95" hidden="1" customHeight="1" x14ac:dyDescent="0.25">
      <c r="A114" s="100">
        <f t="shared" si="1"/>
        <v>108</v>
      </c>
      <c r="B114" s="225" t="str">
        <f>IFERROR(INDEX(tab_SCHULLISTE[SNR],_xlfn.AGGREGATE(15,6,ROW(tab_SCHULLISTE[SNR])/(FIND('Antrag SoLD'!$F$9,tab_SCHULLISTE[TKZ],1)&gt;0),ROW()-6)-1,1),"")</f>
        <v>0109</v>
      </c>
      <c r="C114" s="137" t="str">
        <f>IF(tab_SCHULEN_SAT[[#This Row],[Schul-nummer]]="","",VLOOKUP(tab_SCHULEN_SAT[[#This Row],[Schul-nummer]],tab_SCHULLISTE[],3,FALSE))</f>
        <v>0109 - Simon-Marius-Gymnasium Gunzenhausen</v>
      </c>
    </row>
    <row r="115" spans="1:3" ht="15.95" hidden="1" customHeight="1" x14ac:dyDescent="0.25">
      <c r="A115" s="100">
        <f t="shared" si="1"/>
        <v>109</v>
      </c>
      <c r="B115" s="225" t="str">
        <f>IFERROR(INDEX(tab_SCHULLISTE[SNR],_xlfn.AGGREGATE(15,6,ROW(tab_SCHULLISTE[SNR])/(FIND('Antrag SoLD'!$F$9,tab_SCHULLISTE[TKZ],1)&gt;0),ROW()-6)-1,1),"")</f>
        <v>0110</v>
      </c>
      <c r="C115" s="137" t="str">
        <f>IF(tab_SCHULEN_SAT[[#This Row],[Schul-nummer]]="","",VLOOKUP(tab_SCHULEN_SAT[[#This Row],[Schul-nummer]],tab_SCHULLISTE[],3,FALSE))</f>
        <v>0110 - Frobenius-Gymnasium Hammelburg</v>
      </c>
    </row>
    <row r="116" spans="1:3" ht="15.95" hidden="1" customHeight="1" x14ac:dyDescent="0.25">
      <c r="A116" s="100">
        <f t="shared" si="1"/>
        <v>110</v>
      </c>
      <c r="B116" s="225" t="str">
        <f>IFERROR(INDEX(tab_SCHULLISTE[SNR],_xlfn.AGGREGATE(15,6,ROW(tab_SCHULLISTE[SNR])/(FIND('Antrag SoLD'!$F$9,tab_SCHULLISTE[TKZ],1)&gt;0),ROW()-6)-1,1),"")</f>
        <v>0111</v>
      </c>
      <c r="C116" s="137" t="str">
        <f>IF(tab_SCHULEN_SAT[[#This Row],[Schul-nummer]]="","",VLOOKUP(tab_SCHULEN_SAT[[#This Row],[Schul-nummer]],tab_SCHULLISTE[],3,FALSE))</f>
        <v>0111 - Regiomontanus-Gymnasium Haßfurt</v>
      </c>
    </row>
    <row r="117" spans="1:3" ht="15.95" hidden="1" customHeight="1" x14ac:dyDescent="0.25">
      <c r="A117" s="100">
        <f t="shared" si="1"/>
        <v>111</v>
      </c>
      <c r="B117" s="225" t="str">
        <f>IFERROR(INDEX(tab_SCHULLISTE[SNR],_xlfn.AGGREGATE(15,6,ROW(tab_SCHULLISTE[SNR])/(FIND('Antrag SoLD'!$F$9,tab_SCHULLISTE[TKZ],1)&gt;0),ROW()-6)-1,1),"")</f>
        <v>0112</v>
      </c>
      <c r="C117" s="137" t="str">
        <f>IF(tab_SCHULEN_SAT[[#This Row],[Schul-nummer]]="","",VLOOKUP(tab_SCHULEN_SAT[[#This Row],[Schul-nummer]],tab_SCHULLISTE[],3,FALSE))</f>
        <v>0112 - Paul-Pfinzing-Gymnasium Hersbruck</v>
      </c>
    </row>
    <row r="118" spans="1:3" ht="15.95" hidden="1" customHeight="1" x14ac:dyDescent="0.25">
      <c r="A118" s="100">
        <f t="shared" si="1"/>
        <v>112</v>
      </c>
      <c r="B118" s="225" t="str">
        <f>IFERROR(INDEX(tab_SCHULLISTE[SNR],_xlfn.AGGREGATE(15,6,ROW(tab_SCHULLISTE[SNR])/(FIND('Antrag SoLD'!$F$9,tab_SCHULLISTE[TKZ],1)&gt;0),ROW()-6)-1,1),"")</f>
        <v>0113</v>
      </c>
      <c r="C118" s="137" t="str">
        <f>IF(tab_SCHULEN_SAT[[#This Row],[Schul-nummer]]="","",VLOOKUP(tab_SCHULEN_SAT[[#This Row],[Schul-nummer]],tab_SCHULLISTE[],3,FALSE))</f>
        <v>0113 - Gymnasium Hilpoltstein</v>
      </c>
    </row>
    <row r="119" spans="1:3" ht="15.95" hidden="1" customHeight="1" x14ac:dyDescent="0.25">
      <c r="A119" s="100">
        <f t="shared" si="1"/>
        <v>113</v>
      </c>
      <c r="B119" s="225" t="str">
        <f>IFERROR(INDEX(tab_SCHULLISTE[SNR],_xlfn.AGGREGATE(15,6,ROW(tab_SCHULLISTE[SNR])/(FIND('Antrag SoLD'!$F$9,tab_SCHULLISTE[TKZ],1)&gt;0),ROW()-6)-1,1),"")</f>
        <v>0114</v>
      </c>
      <c r="C119" s="137" t="str">
        <f>IF(tab_SCHULEN_SAT[[#This Row],[Schul-nummer]]="","",VLOOKUP(tab_SCHULEN_SAT[[#This Row],[Schul-nummer]],tab_SCHULLISTE[],3,FALSE))</f>
        <v>0114 - Gymnasium Höchstadt a.d.Aisch</v>
      </c>
    </row>
    <row r="120" spans="1:3" ht="15.95" hidden="1" customHeight="1" x14ac:dyDescent="0.25">
      <c r="A120" s="100">
        <f t="shared" si="1"/>
        <v>114</v>
      </c>
      <c r="B120" s="225" t="str">
        <f>IFERROR(INDEX(tab_SCHULLISTE[SNR],_xlfn.AGGREGATE(15,6,ROW(tab_SCHULLISTE[SNR])/(FIND('Antrag SoLD'!$F$9,tab_SCHULLISTE[TKZ],1)&gt;0),ROW()-6)-1,1),"")</f>
        <v>0115</v>
      </c>
      <c r="C120" s="137" t="str">
        <f>IF(tab_SCHULEN_SAT[[#This Row],[Schul-nummer]]="","",VLOOKUP(tab_SCHULEN_SAT[[#This Row],[Schul-nummer]],tab_SCHULLISTE[],3,FALSE))</f>
        <v>0115 - Jean-Paul-Gymnasium Hof</v>
      </c>
    </row>
    <row r="121" spans="1:3" ht="15.95" hidden="1" customHeight="1" x14ac:dyDescent="0.25">
      <c r="A121" s="100">
        <f t="shared" si="1"/>
        <v>115</v>
      </c>
      <c r="B121" s="225" t="str">
        <f>IFERROR(INDEX(tab_SCHULLISTE[SNR],_xlfn.AGGREGATE(15,6,ROW(tab_SCHULLISTE[SNR])/(FIND('Antrag SoLD'!$F$9,tab_SCHULLISTE[TKZ],1)&gt;0),ROW()-6)-1,1),"")</f>
        <v>0116</v>
      </c>
      <c r="C121" s="137" t="str">
        <f>IF(tab_SCHULEN_SAT[[#This Row],[Schul-nummer]]="","",VLOOKUP(tab_SCHULEN_SAT[[#This Row],[Schul-nummer]],tab_SCHULLISTE[],3,FALSE))</f>
        <v>0116 - Schiller-Gymnasium Hof</v>
      </c>
    </row>
    <row r="122" spans="1:3" ht="15.95" hidden="1" customHeight="1" x14ac:dyDescent="0.25">
      <c r="A122" s="100">
        <f t="shared" si="1"/>
        <v>116</v>
      </c>
      <c r="B122" s="225" t="str">
        <f>IFERROR(INDEX(tab_SCHULLISTE[SNR],_xlfn.AGGREGATE(15,6,ROW(tab_SCHULLISTE[SNR])/(FIND('Antrag SoLD'!$F$9,tab_SCHULLISTE[TKZ],1)&gt;0),ROW()-6)-1,1),"")</f>
        <v>0117</v>
      </c>
      <c r="C122" s="137" t="str">
        <f>IF(tab_SCHULEN_SAT[[#This Row],[Schul-nummer]]="","",VLOOKUP(tab_SCHULEN_SAT[[#This Row],[Schul-nummer]],tab_SCHULLISTE[],3,FALSE))</f>
        <v>0117 - Johann-Christian-Reinhart- Gymnasium Hof</v>
      </c>
    </row>
    <row r="123" spans="1:3" ht="15.95" hidden="1" customHeight="1" x14ac:dyDescent="0.25">
      <c r="A123" s="100">
        <f t="shared" si="1"/>
        <v>117</v>
      </c>
      <c r="B123" s="225" t="str">
        <f>IFERROR(INDEX(tab_SCHULLISTE[SNR],_xlfn.AGGREGATE(15,6,ROW(tab_SCHULLISTE[SNR])/(FIND('Antrag SoLD'!$F$9,tab_SCHULLISTE[TKZ],1)&gt;0),ROW()-6)-1,1),"")</f>
        <v>0118</v>
      </c>
      <c r="C123" s="137" t="str">
        <f>IF(tab_SCHULEN_SAT[[#This Row],[Schul-nummer]]="","",VLOOKUP(tab_SCHULEN_SAT[[#This Row],[Schul-nummer]],tab_SCHULLISTE[],3,FALSE))</f>
        <v>0118 - Erzbischöfliches St.-Ursula-Gymnasium Schloss Hohenburg Lenggries</v>
      </c>
    </row>
    <row r="124" spans="1:3" ht="15.95" hidden="1" customHeight="1" x14ac:dyDescent="0.25">
      <c r="A124" s="100">
        <f t="shared" si="1"/>
        <v>118</v>
      </c>
      <c r="B124" s="225" t="str">
        <f>IFERROR(INDEX(tab_SCHULLISTE[SNR],_xlfn.AGGREGATE(15,6,ROW(tab_SCHULLISTE[SNR])/(FIND('Antrag SoLD'!$F$9,tab_SCHULLISTE[TKZ],1)&gt;0),ROW()-6)-1,1),"")</f>
        <v>0119</v>
      </c>
      <c r="C124" s="137" t="str">
        <f>IF(tab_SCHULEN_SAT[[#This Row],[Schul-nummer]]="","",VLOOKUP(tab_SCHULEN_SAT[[#This Row],[Schul-nummer]],tab_SCHULLISTE[],3,FALSE))</f>
        <v>0119 - Gymnasium Hohenschwangau</v>
      </c>
    </row>
    <row r="125" spans="1:3" ht="15.95" hidden="1" customHeight="1" x14ac:dyDescent="0.25">
      <c r="A125" s="100">
        <f t="shared" si="1"/>
        <v>119</v>
      </c>
      <c r="B125" s="225" t="str">
        <f>IFERROR(INDEX(tab_SCHULLISTE[SNR],_xlfn.AGGREGATE(15,6,ROW(tab_SCHULLISTE[SNR])/(FIND('Antrag SoLD'!$F$9,tab_SCHULLISTE[TKZ],1)&gt;0),ROW()-6)-1,1),"")</f>
        <v>0120</v>
      </c>
      <c r="C125" s="137" t="str">
        <f>IF(tab_SCHULEN_SAT[[#This Row],[Schul-nummer]]="","",VLOOKUP(tab_SCHULEN_SAT[[#This Row],[Schul-nummer]],tab_SCHULLISTE[],3,FALSE))</f>
        <v>0120 - Rainer-Maria-Rilke-Gymnasium Icking</v>
      </c>
    </row>
    <row r="126" spans="1:3" ht="15.95" hidden="1" customHeight="1" x14ac:dyDescent="0.25">
      <c r="A126" s="100">
        <f t="shared" si="1"/>
        <v>120</v>
      </c>
      <c r="B126" s="225" t="str">
        <f>IFERROR(INDEX(tab_SCHULLISTE[SNR],_xlfn.AGGREGATE(15,6,ROW(tab_SCHULLISTE[SNR])/(FIND('Antrag SoLD'!$F$9,tab_SCHULLISTE[TKZ],1)&gt;0),ROW()-6)-1,1),"")</f>
        <v>0121</v>
      </c>
      <c r="C126" s="137" t="str">
        <f>IF(tab_SCHULEN_SAT[[#This Row],[Schul-nummer]]="","",VLOOKUP(tab_SCHULEN_SAT[[#This Row],[Schul-nummer]],tab_SCHULLISTE[],3,FALSE))</f>
        <v>0121 - Kolleg der Schulbrüder Illertissen - Gymnasium - des Schulwerks der Diözese Augsburg</v>
      </c>
    </row>
    <row r="127" spans="1:3" ht="15.95" hidden="1" customHeight="1" x14ac:dyDescent="0.25">
      <c r="A127" s="100">
        <f t="shared" si="1"/>
        <v>121</v>
      </c>
      <c r="B127" s="225" t="str">
        <f>IFERROR(INDEX(tab_SCHULLISTE[SNR],_xlfn.AGGREGATE(15,6,ROW(tab_SCHULLISTE[SNR])/(FIND('Antrag SoLD'!$F$9,tab_SCHULLISTE[TKZ],1)&gt;0),ROW()-6)-1,1),"")</f>
        <v>0122</v>
      </c>
      <c r="C127" s="137" t="str">
        <f>IF(tab_SCHULEN_SAT[[#This Row],[Schul-nummer]]="","",VLOOKUP(tab_SCHULEN_SAT[[#This Row],[Schul-nummer]],tab_SCHULLISTE[],3,FALSE))</f>
        <v>0122 - Gymnasium Ergolding</v>
      </c>
    </row>
    <row r="128" spans="1:3" ht="15.95" hidden="1" customHeight="1" x14ac:dyDescent="0.25">
      <c r="A128" s="100">
        <f t="shared" si="1"/>
        <v>122</v>
      </c>
      <c r="B128" s="225" t="str">
        <f>IFERROR(INDEX(tab_SCHULLISTE[SNR],_xlfn.AGGREGATE(15,6,ROW(tab_SCHULLISTE[SNR])/(FIND('Antrag SoLD'!$F$9,tab_SCHULLISTE[TKZ],1)&gt;0),ROW()-6)-1,1),"")</f>
        <v>0123</v>
      </c>
      <c r="C128" s="137" t="str">
        <f>IF(tab_SCHULEN_SAT[[#This Row],[Schul-nummer]]="","",VLOOKUP(tab_SCHULEN_SAT[[#This Row],[Schul-nummer]],tab_SCHULLISTE[],3,FALSE))</f>
        <v>0123 - Reuchlin-Gymnasium Ingolstadt</v>
      </c>
    </row>
    <row r="129" spans="1:3" ht="15.95" hidden="1" customHeight="1" x14ac:dyDescent="0.25">
      <c r="A129" s="100">
        <f t="shared" si="1"/>
        <v>123</v>
      </c>
      <c r="B129" s="225" t="str">
        <f>IFERROR(INDEX(tab_SCHULLISTE[SNR],_xlfn.AGGREGATE(15,6,ROW(tab_SCHULLISTE[SNR])/(FIND('Antrag SoLD'!$F$9,tab_SCHULLISTE[TKZ],1)&gt;0),ROW()-6)-1,1),"")</f>
        <v>0124</v>
      </c>
      <c r="C129" s="137" t="str">
        <f>IF(tab_SCHULEN_SAT[[#This Row],[Schul-nummer]]="","",VLOOKUP(tab_SCHULEN_SAT[[#This Row],[Schul-nummer]],tab_SCHULLISTE[],3,FALSE))</f>
        <v>0124 - Christoph-Scheiner-Gymnasium Ingolstadt</v>
      </c>
    </row>
    <row r="130" spans="1:3" ht="15.95" hidden="1" customHeight="1" x14ac:dyDescent="0.25">
      <c r="A130" s="100">
        <f t="shared" si="1"/>
        <v>124</v>
      </c>
      <c r="B130" s="225" t="str">
        <f>IFERROR(INDEX(tab_SCHULLISTE[SNR],_xlfn.AGGREGATE(15,6,ROW(tab_SCHULLISTE[SNR])/(FIND('Antrag SoLD'!$F$9,tab_SCHULLISTE[TKZ],1)&gt;0),ROW()-6)-1,1),"")</f>
        <v>0125</v>
      </c>
      <c r="C130" s="137" t="str">
        <f>IF(tab_SCHULEN_SAT[[#This Row],[Schul-nummer]]="","",VLOOKUP(tab_SCHULEN_SAT[[#This Row],[Schul-nummer]],tab_SCHULLISTE[],3,FALSE))</f>
        <v>0125 - Katharinen-Gymnasium Ingolstadt</v>
      </c>
    </row>
    <row r="131" spans="1:3" ht="15.95" hidden="1" customHeight="1" x14ac:dyDescent="0.25">
      <c r="A131" s="100">
        <f t="shared" si="1"/>
        <v>125</v>
      </c>
      <c r="B131" s="225" t="str">
        <f>IFERROR(INDEX(tab_SCHULLISTE[SNR],_xlfn.AGGREGATE(15,6,ROW(tab_SCHULLISTE[SNR])/(FIND('Antrag SoLD'!$F$9,tab_SCHULLISTE[TKZ],1)&gt;0),ROW()-6)-1,1),"")</f>
        <v>0126</v>
      </c>
      <c r="C131" s="137" t="str">
        <f>IF(tab_SCHULEN_SAT[[#This Row],[Schul-nummer]]="","",VLOOKUP(tab_SCHULEN_SAT[[#This Row],[Schul-nummer]],tab_SCHULLISTE[],3,FALSE))</f>
        <v>0126 - Gnadenthal-Gymnasium Ingolstadt der Diözese Eichstätt</v>
      </c>
    </row>
    <row r="132" spans="1:3" ht="15.95" hidden="1" customHeight="1" x14ac:dyDescent="0.25">
      <c r="A132" s="100">
        <f t="shared" si="1"/>
        <v>126</v>
      </c>
      <c r="B132" s="225" t="str">
        <f>IFERROR(INDEX(tab_SCHULLISTE[SNR],_xlfn.AGGREGATE(15,6,ROW(tab_SCHULLISTE[SNR])/(FIND('Antrag SoLD'!$F$9,tab_SCHULLISTE[TKZ],1)&gt;0),ROW()-6)-1,1),"")</f>
        <v>0127</v>
      </c>
      <c r="C132" s="137" t="str">
        <f>IF(tab_SCHULEN_SAT[[#This Row],[Schul-nummer]]="","",VLOOKUP(tab_SCHULEN_SAT[[#This Row],[Schul-nummer]],tab_SCHULLISTE[],3,FALSE))</f>
        <v>0127 - Landschulheim Schloß Ising am Chiemsee des Zweckverbands Bayer. Landschulheime - Gymnasium</v>
      </c>
    </row>
    <row r="133" spans="1:3" ht="15.95" hidden="1" customHeight="1" x14ac:dyDescent="0.25">
      <c r="A133" s="100">
        <f t="shared" si="1"/>
        <v>127</v>
      </c>
      <c r="B133" s="225" t="str">
        <f>IFERROR(INDEX(tab_SCHULLISTE[SNR],_xlfn.AGGREGATE(15,6,ROW(tab_SCHULLISTE[SNR])/(FIND('Antrag SoLD'!$F$9,tab_SCHULLISTE[TKZ],1)&gt;0),ROW()-6)-1,1),"")</f>
        <v>0129</v>
      </c>
      <c r="C133" s="137" t="str">
        <f>IF(tab_SCHULEN_SAT[[#This Row],[Schul-nummer]]="","",VLOOKUP(tab_SCHULEN_SAT[[#This Row],[Schul-nummer]],tab_SCHULLISTE[],3,FALSE))</f>
        <v>0129 - Jakob-Brucker-Gymnasium Kaufbeuren</v>
      </c>
    </row>
    <row r="134" spans="1:3" ht="15.95" hidden="1" customHeight="1" x14ac:dyDescent="0.25">
      <c r="A134" s="100">
        <f t="shared" si="1"/>
        <v>128</v>
      </c>
      <c r="B134" s="225" t="str">
        <f>IFERROR(INDEX(tab_SCHULLISTE[SNR],_xlfn.AGGREGATE(15,6,ROW(tab_SCHULLISTE[SNR])/(FIND('Antrag SoLD'!$F$9,tab_SCHULLISTE[TKZ],1)&gt;0),ROW()-6)-1,1),"")</f>
        <v>0130</v>
      </c>
      <c r="C134" s="137" t="str">
        <f>IF(tab_SCHULEN_SAT[[#This Row],[Schul-nummer]]="","",VLOOKUP(tab_SCHULEN_SAT[[#This Row],[Schul-nummer]],tab_SCHULLISTE[],3,FALSE))</f>
        <v>0130 - Marien-Gymnasium Kaufbeuren d. Schulwerks d. Diözese Augsburg</v>
      </c>
    </row>
    <row r="135" spans="1:3" ht="15.95" hidden="1" customHeight="1" x14ac:dyDescent="0.25">
      <c r="A135" s="100">
        <f t="shared" si="1"/>
        <v>129</v>
      </c>
      <c r="B135" s="225" t="str">
        <f>IFERROR(INDEX(tab_SCHULLISTE[SNR],_xlfn.AGGREGATE(15,6,ROW(tab_SCHULLISTE[SNR])/(FIND('Antrag SoLD'!$F$9,tab_SCHULLISTE[TKZ],1)&gt;0),ROW()-6)-1,1),"")</f>
        <v>0131</v>
      </c>
      <c r="C135" s="137" t="str">
        <f>IF(tab_SCHULEN_SAT[[#This Row],[Schul-nummer]]="","",VLOOKUP(tab_SCHULEN_SAT[[#This Row],[Schul-nummer]],tab_SCHULLISTE[],3,FALSE))</f>
        <v>0131 - Donau-Gymnasium Kelheim</v>
      </c>
    </row>
    <row r="136" spans="1:3" ht="15.95" hidden="1" customHeight="1" x14ac:dyDescent="0.25">
      <c r="A136" s="100">
        <f t="shared" si="1"/>
        <v>130</v>
      </c>
      <c r="B136" s="225" t="str">
        <f>IFERROR(INDEX(tab_SCHULLISTE[SNR],_xlfn.AGGREGATE(15,6,ROW(tab_SCHULLISTE[SNR])/(FIND('Antrag SoLD'!$F$9,tab_SCHULLISTE[TKZ],1)&gt;0),ROW()-6)-1,1),"")</f>
        <v>0132</v>
      </c>
      <c r="C136" s="137" t="str">
        <f>IF(tab_SCHULEN_SAT[[#This Row],[Schul-nummer]]="","",VLOOKUP(tab_SCHULEN_SAT[[#This Row],[Schul-nummer]],tab_SCHULLISTE[],3,FALSE))</f>
        <v>0132 - Landschulheim Kempfenhausen des Zweckverbandes Bayerische Landschulheime - Gymnasium -</v>
      </c>
    </row>
    <row r="137" spans="1:3" ht="15.95" hidden="1" customHeight="1" x14ac:dyDescent="0.25">
      <c r="A137" s="100">
        <f t="shared" si="1"/>
        <v>131</v>
      </c>
      <c r="B137" s="225" t="str">
        <f>IFERROR(INDEX(tab_SCHULLISTE[SNR],_xlfn.AGGREGATE(15,6,ROW(tab_SCHULLISTE[SNR])/(FIND('Antrag SoLD'!$F$9,tab_SCHULLISTE[TKZ],1)&gt;0),ROW()-6)-1,1),"")</f>
        <v>0133</v>
      </c>
      <c r="C137" s="137" t="str">
        <f>IF(tab_SCHULEN_SAT[[#This Row],[Schul-nummer]]="","",VLOOKUP(tab_SCHULEN_SAT[[#This Row],[Schul-nummer]],tab_SCHULLISTE[],3,FALSE))</f>
        <v>0133 - Carl-von-Linde-Gymnasium Kempten</v>
      </c>
    </row>
    <row r="138" spans="1:3" ht="15.95" hidden="1" customHeight="1" x14ac:dyDescent="0.25">
      <c r="A138" s="100">
        <f t="shared" ref="A138:A201" si="2">A137+1</f>
        <v>132</v>
      </c>
      <c r="B138" s="225" t="str">
        <f>IFERROR(INDEX(tab_SCHULLISTE[SNR],_xlfn.AGGREGATE(15,6,ROW(tab_SCHULLISTE[SNR])/(FIND('Antrag SoLD'!$F$9,tab_SCHULLISTE[TKZ],1)&gt;0),ROW()-6)-1,1),"")</f>
        <v>0134</v>
      </c>
      <c r="C138" s="137" t="str">
        <f>IF(tab_SCHULEN_SAT[[#This Row],[Schul-nummer]]="","",VLOOKUP(tab_SCHULEN_SAT[[#This Row],[Schul-nummer]],tab_SCHULLISTE[],3,FALSE))</f>
        <v>0134 - Allgäu-Gymnasium Kempten</v>
      </c>
    </row>
    <row r="139" spans="1:3" ht="15.95" hidden="1" customHeight="1" x14ac:dyDescent="0.25">
      <c r="A139" s="100">
        <f t="shared" si="2"/>
        <v>133</v>
      </c>
      <c r="B139" s="225" t="str">
        <f>IFERROR(INDEX(tab_SCHULLISTE[SNR],_xlfn.AGGREGATE(15,6,ROW(tab_SCHULLISTE[SNR])/(FIND('Antrag SoLD'!$F$9,tab_SCHULLISTE[TKZ],1)&gt;0),ROW()-6)-1,1),"")</f>
        <v>0135</v>
      </c>
      <c r="C139" s="137" t="str">
        <f>IF(tab_SCHULEN_SAT[[#This Row],[Schul-nummer]]="","",VLOOKUP(tab_SCHULEN_SAT[[#This Row],[Schul-nummer]],tab_SCHULLISTE[],3,FALSE))</f>
        <v>0135 - Hildegardis-Gymnasium Kempten</v>
      </c>
    </row>
    <row r="140" spans="1:3" ht="15.95" hidden="1" customHeight="1" x14ac:dyDescent="0.25">
      <c r="A140" s="100">
        <f t="shared" si="2"/>
        <v>134</v>
      </c>
      <c r="B140" s="225" t="str">
        <f>IFERROR(INDEX(tab_SCHULLISTE[SNR],_xlfn.AGGREGATE(15,6,ROW(tab_SCHULLISTE[SNR])/(FIND('Antrag SoLD'!$F$9,tab_SCHULLISTE[TKZ],1)&gt;0),ROW()-6)-1,1),"")</f>
        <v>0136</v>
      </c>
      <c r="C140" s="137" t="str">
        <f>IF(tab_SCHULEN_SAT[[#This Row],[Schul-nummer]]="","",VLOOKUP(tab_SCHULEN_SAT[[#This Row],[Schul-nummer]],tab_SCHULLISTE[],3,FALSE))</f>
        <v>0136 - Armin-Knab-Gymnasium Kitzingen</v>
      </c>
    </row>
    <row r="141" spans="1:3" ht="15.95" hidden="1" customHeight="1" x14ac:dyDescent="0.25">
      <c r="A141" s="100">
        <f t="shared" si="2"/>
        <v>135</v>
      </c>
      <c r="B141" s="225" t="str">
        <f>IFERROR(INDEX(tab_SCHULLISTE[SNR],_xlfn.AGGREGATE(15,6,ROW(tab_SCHULLISTE[SNR])/(FIND('Antrag SoLD'!$F$9,tab_SCHULLISTE[TKZ],1)&gt;0),ROW()-6)-1,1),"")</f>
        <v>0137</v>
      </c>
      <c r="C141" s="137" t="str">
        <f>IF(tab_SCHULEN_SAT[[#This Row],[Schul-nummer]]="","",VLOOKUP(tab_SCHULEN_SAT[[#This Row],[Schul-nummer]],tab_SCHULLISTE[],3,FALSE))</f>
        <v>0137 - Gymnasium Königsbrunn</v>
      </c>
    </row>
    <row r="142" spans="1:3" ht="15.95" hidden="1" customHeight="1" x14ac:dyDescent="0.25">
      <c r="A142" s="100">
        <f t="shared" si="2"/>
        <v>136</v>
      </c>
      <c r="B142" s="225" t="str">
        <f>IFERROR(INDEX(tab_SCHULLISTE[SNR],_xlfn.AGGREGATE(15,6,ROW(tab_SCHULLISTE[SNR])/(FIND('Antrag SoLD'!$F$9,tab_SCHULLISTE[TKZ],1)&gt;0),ROW()-6)-1,1),"")</f>
        <v>0138</v>
      </c>
      <c r="C142" s="137" t="str">
        <f>IF(tab_SCHULEN_SAT[[#This Row],[Schul-nummer]]="","",VLOOKUP(tab_SCHULEN_SAT[[#This Row],[Schul-nummer]],tab_SCHULLISTE[],3,FALSE))</f>
        <v>0138 - Gymnasium Bad Königshofen i.Gr.</v>
      </c>
    </row>
    <row r="143" spans="1:3" ht="15.95" hidden="1" customHeight="1" x14ac:dyDescent="0.25">
      <c r="A143" s="100">
        <f t="shared" si="2"/>
        <v>137</v>
      </c>
      <c r="B143" s="225" t="str">
        <f>IFERROR(INDEX(tab_SCHULLISTE[SNR],_xlfn.AGGREGATE(15,6,ROW(tab_SCHULLISTE[SNR])/(FIND('Antrag SoLD'!$F$9,tab_SCHULLISTE[TKZ],1)&gt;0),ROW()-6)-1,1),"")</f>
        <v>0139</v>
      </c>
      <c r="C143" s="137" t="str">
        <f>IF(tab_SCHULEN_SAT[[#This Row],[Schul-nummer]]="","",VLOOKUP(tab_SCHULEN_SAT[[#This Row],[Schul-nummer]],tab_SCHULLISTE[],3,FALSE))</f>
        <v>0139 - Benedikt-Stattler-Gymnasium Bad Kötzting</v>
      </c>
    </row>
    <row r="144" spans="1:3" ht="15.95" hidden="1" customHeight="1" x14ac:dyDescent="0.25">
      <c r="A144" s="100">
        <f t="shared" si="2"/>
        <v>138</v>
      </c>
      <c r="B144" s="225" t="str">
        <f>IFERROR(INDEX(tab_SCHULLISTE[SNR],_xlfn.AGGREGATE(15,6,ROW(tab_SCHULLISTE[SNR])/(FIND('Antrag SoLD'!$F$9,tab_SCHULLISTE[TKZ],1)&gt;0),ROW()-6)-1,1),"")</f>
        <v>0140</v>
      </c>
      <c r="C144" s="137" t="str">
        <f>IF(tab_SCHULEN_SAT[[#This Row],[Schul-nummer]]="","",VLOOKUP(tab_SCHULEN_SAT[[#This Row],[Schul-nummer]],tab_SCHULLISTE[],3,FALSE))</f>
        <v>0140 - Kaspar-Zeuß-Gymnasium Kronach</v>
      </c>
    </row>
    <row r="145" spans="1:3" ht="15.95" hidden="1" customHeight="1" x14ac:dyDescent="0.25">
      <c r="A145" s="100">
        <f t="shared" si="2"/>
        <v>139</v>
      </c>
      <c r="B145" s="225" t="str">
        <f>IFERROR(INDEX(tab_SCHULLISTE[SNR],_xlfn.AGGREGATE(15,6,ROW(tab_SCHULLISTE[SNR])/(FIND('Antrag SoLD'!$F$9,tab_SCHULLISTE[TKZ],1)&gt;0),ROW()-6)-1,1),"")</f>
        <v>0141</v>
      </c>
      <c r="C145" s="137" t="str">
        <f>IF(tab_SCHULEN_SAT[[#This Row],[Schul-nummer]]="","",VLOOKUP(tab_SCHULEN_SAT[[#This Row],[Schul-nummer]],tab_SCHULLISTE[],3,FALSE))</f>
        <v>0141 - Simpert-Kraemer-Gymnasium Krumbach</v>
      </c>
    </row>
    <row r="146" spans="1:3" ht="15.95" hidden="1" customHeight="1" x14ac:dyDescent="0.25">
      <c r="A146" s="100">
        <f t="shared" si="2"/>
        <v>140</v>
      </c>
      <c r="B146" s="225" t="str">
        <f>IFERROR(INDEX(tab_SCHULLISTE[SNR],_xlfn.AGGREGATE(15,6,ROW(tab_SCHULLISTE[SNR])/(FIND('Antrag SoLD'!$F$9,tab_SCHULLISTE[TKZ],1)&gt;0),ROW()-6)-1,1),"")</f>
        <v>0142</v>
      </c>
      <c r="C146" s="137" t="str">
        <f>IF(tab_SCHULEN_SAT[[#This Row],[Schul-nummer]]="","",VLOOKUP(tab_SCHULEN_SAT[[#This Row],[Schul-nummer]],tab_SCHULLISTE[],3,FALSE))</f>
        <v>0142 - Markgraf-Georg-Friedrich-Gymnasium Kulmbach</v>
      </c>
    </row>
    <row r="147" spans="1:3" ht="15.95" hidden="1" customHeight="1" x14ac:dyDescent="0.25">
      <c r="A147" s="100">
        <f t="shared" si="2"/>
        <v>141</v>
      </c>
      <c r="B147" s="225" t="str">
        <f>IFERROR(INDEX(tab_SCHULLISTE[SNR],_xlfn.AGGREGATE(15,6,ROW(tab_SCHULLISTE[SNR])/(FIND('Antrag SoLD'!$F$9,tab_SCHULLISTE[TKZ],1)&gt;0),ROW()-6)-1,1),"")</f>
        <v>0143</v>
      </c>
      <c r="C147" s="137" t="str">
        <f>IF(tab_SCHULEN_SAT[[#This Row],[Schul-nummer]]="","",VLOOKUP(tab_SCHULEN_SAT[[#This Row],[Schul-nummer]],tab_SCHULLISTE[],3,FALSE))</f>
        <v>0143 - Caspar-Vischer-Gymnasium Kulmbach</v>
      </c>
    </row>
    <row r="148" spans="1:3" ht="15.95" hidden="1" customHeight="1" x14ac:dyDescent="0.25">
      <c r="A148" s="100">
        <f t="shared" si="2"/>
        <v>142</v>
      </c>
      <c r="B148" s="225" t="str">
        <f>IFERROR(INDEX(tab_SCHULLISTE[SNR],_xlfn.AGGREGATE(15,6,ROW(tab_SCHULLISTE[SNR])/(FIND('Antrag SoLD'!$F$9,tab_SCHULLISTE[TKZ],1)&gt;0),ROW()-6)-1,1),"")</f>
        <v>0144</v>
      </c>
      <c r="C148" s="137" t="str">
        <f>IF(tab_SCHULEN_SAT[[#This Row],[Schul-nummer]]="","",VLOOKUP(tab_SCHULEN_SAT[[#This Row],[Schul-nummer]],tab_SCHULLISTE[],3,FALSE))</f>
        <v>0144 - Gymnasium Landau a.d.Isar</v>
      </c>
    </row>
    <row r="149" spans="1:3" ht="15.95" hidden="1" customHeight="1" x14ac:dyDescent="0.25">
      <c r="A149" s="100">
        <f t="shared" si="2"/>
        <v>143</v>
      </c>
      <c r="B149" s="225" t="str">
        <f>IFERROR(INDEX(tab_SCHULLISTE[SNR],_xlfn.AGGREGATE(15,6,ROW(tab_SCHULLISTE[SNR])/(FIND('Antrag SoLD'!$F$9,tab_SCHULLISTE[TKZ],1)&gt;0),ROW()-6)-1,1),"")</f>
        <v>0145</v>
      </c>
      <c r="C149" s="137" t="str">
        <f>IF(tab_SCHULEN_SAT[[#This Row],[Schul-nummer]]="","",VLOOKUP(tab_SCHULEN_SAT[[#This Row],[Schul-nummer]],tab_SCHULLISTE[],3,FALSE))</f>
        <v>0145 - Dominikus-Zimmermann-Gymnasium Landsberg am Lech</v>
      </c>
    </row>
    <row r="150" spans="1:3" ht="15.95" hidden="1" customHeight="1" x14ac:dyDescent="0.25">
      <c r="A150" s="100">
        <f t="shared" si="2"/>
        <v>144</v>
      </c>
      <c r="B150" s="225" t="str">
        <f>IFERROR(INDEX(tab_SCHULLISTE[SNR],_xlfn.AGGREGATE(15,6,ROW(tab_SCHULLISTE[SNR])/(FIND('Antrag SoLD'!$F$9,tab_SCHULLISTE[TKZ],1)&gt;0),ROW()-6)-1,1),"")</f>
        <v>0146</v>
      </c>
      <c r="C150" s="137" t="str">
        <f>IF(tab_SCHULEN_SAT[[#This Row],[Schul-nummer]]="","",VLOOKUP(tab_SCHULEN_SAT[[#This Row],[Schul-nummer]],tab_SCHULLISTE[],3,FALSE))</f>
        <v>0146 - Hans-Carossa-Gymnasium Landshut</v>
      </c>
    </row>
    <row r="151" spans="1:3" ht="15.95" hidden="1" customHeight="1" x14ac:dyDescent="0.25">
      <c r="A151" s="100">
        <f t="shared" si="2"/>
        <v>145</v>
      </c>
      <c r="B151" s="225" t="str">
        <f>IFERROR(INDEX(tab_SCHULLISTE[SNR],_xlfn.AGGREGATE(15,6,ROW(tab_SCHULLISTE[SNR])/(FIND('Antrag SoLD'!$F$9,tab_SCHULLISTE[TKZ],1)&gt;0),ROW()-6)-1,1),"")</f>
        <v>0147</v>
      </c>
      <c r="C151" s="137" t="str">
        <f>IF(tab_SCHULEN_SAT[[#This Row],[Schul-nummer]]="","",VLOOKUP(tab_SCHULEN_SAT[[#This Row],[Schul-nummer]],tab_SCHULLISTE[],3,FALSE))</f>
        <v>0147 - Hans-Leinberger-Gymnasium Landshut</v>
      </c>
    </row>
    <row r="152" spans="1:3" ht="15.95" hidden="1" customHeight="1" x14ac:dyDescent="0.25">
      <c r="A152" s="100">
        <f t="shared" si="2"/>
        <v>146</v>
      </c>
      <c r="B152" s="225" t="str">
        <f>IFERROR(INDEX(tab_SCHULLISTE[SNR],_xlfn.AGGREGATE(15,6,ROW(tab_SCHULLISTE[SNR])/(FIND('Antrag SoLD'!$F$9,tab_SCHULLISTE[TKZ],1)&gt;0),ROW()-6)-1,1),"")</f>
        <v>0148</v>
      </c>
      <c r="C152" s="137" t="str">
        <f>IF(tab_SCHULEN_SAT[[#This Row],[Schul-nummer]]="","",VLOOKUP(tab_SCHULEN_SAT[[#This Row],[Schul-nummer]],tab_SCHULLISTE[],3,FALSE))</f>
        <v>0148 - Gymnasium der Schulstiftung Seligenthal in Landshut</v>
      </c>
    </row>
    <row r="153" spans="1:3" ht="15.95" hidden="1" customHeight="1" x14ac:dyDescent="0.25">
      <c r="A153" s="100">
        <f t="shared" si="2"/>
        <v>147</v>
      </c>
      <c r="B153" s="225" t="str">
        <f>IFERROR(INDEX(tab_SCHULLISTE[SNR],_xlfn.AGGREGATE(15,6,ROW(tab_SCHULLISTE[SNR])/(FIND('Antrag SoLD'!$F$9,tab_SCHULLISTE[TKZ],1)&gt;0),ROW()-6)-1,1),"")</f>
        <v>0149</v>
      </c>
      <c r="C153" s="137" t="str">
        <f>IF(tab_SCHULEN_SAT[[#This Row],[Schul-nummer]]="","",VLOOKUP(tab_SCHULEN_SAT[[#This Row],[Schul-nummer]],tab_SCHULLISTE[],3,FALSE))</f>
        <v>0149 - Christoph-Jacob-Treu-Gymnasium Lauf a.d.Pegnitz</v>
      </c>
    </row>
    <row r="154" spans="1:3" ht="15.95" hidden="1" customHeight="1" x14ac:dyDescent="0.25">
      <c r="A154" s="100">
        <f t="shared" si="2"/>
        <v>148</v>
      </c>
      <c r="B154" s="225" t="str">
        <f>IFERROR(INDEX(tab_SCHULLISTE[SNR],_xlfn.AGGREGATE(15,6,ROW(tab_SCHULLISTE[SNR])/(FIND('Antrag SoLD'!$F$9,tab_SCHULLISTE[TKZ],1)&gt;0),ROW()-6)-1,1),"")</f>
        <v>0150</v>
      </c>
      <c r="C154" s="137" t="str">
        <f>IF(tab_SCHULEN_SAT[[#This Row],[Schul-nummer]]="","",VLOOKUP(tab_SCHULEN_SAT[[#This Row],[Schul-nummer]],tab_SCHULLISTE[],3,FALSE))</f>
        <v>0150 - Rottmayr-Gymnasium Laufen</v>
      </c>
    </row>
    <row r="155" spans="1:3" ht="15.95" hidden="1" customHeight="1" x14ac:dyDescent="0.25">
      <c r="A155" s="100">
        <f t="shared" si="2"/>
        <v>149</v>
      </c>
      <c r="B155" s="225" t="str">
        <f>IFERROR(INDEX(tab_SCHULLISTE[SNR],_xlfn.AGGREGATE(15,6,ROW(tab_SCHULLISTE[SNR])/(FIND('Antrag SoLD'!$F$9,tab_SCHULLISTE[TKZ],1)&gt;0),ROW()-6)-1,1),"")</f>
        <v>0151</v>
      </c>
      <c r="C155" s="137" t="str">
        <f>IF(tab_SCHULEN_SAT[[#This Row],[Schul-nummer]]="","",VLOOKUP(tab_SCHULEN_SAT[[#This Row],[Schul-nummer]],tab_SCHULLISTE[],3,FALSE))</f>
        <v>0151 - Albertus-Gymnasium Lauingen</v>
      </c>
    </row>
    <row r="156" spans="1:3" ht="15.95" hidden="1" customHeight="1" x14ac:dyDescent="0.25">
      <c r="A156" s="100">
        <f t="shared" si="2"/>
        <v>150</v>
      </c>
      <c r="B156" s="225" t="str">
        <f>IFERROR(INDEX(tab_SCHULLISTE[SNR],_xlfn.AGGREGATE(15,6,ROW(tab_SCHULLISTE[SNR])/(FIND('Antrag SoLD'!$F$9,tab_SCHULLISTE[TKZ],1)&gt;0),ROW()-6)-1,1),"")</f>
        <v>0152</v>
      </c>
      <c r="C156" s="137" t="str">
        <f>IF(tab_SCHULEN_SAT[[#This Row],[Schul-nummer]]="","",VLOOKUP(tab_SCHULEN_SAT[[#This Row],[Schul-nummer]],tab_SCHULLISTE[],3,FALSE))</f>
        <v>0152 - Gymnasium München-Trudering</v>
      </c>
    </row>
    <row r="157" spans="1:3" ht="15.95" hidden="1" customHeight="1" x14ac:dyDescent="0.25">
      <c r="A157" s="100">
        <f t="shared" si="2"/>
        <v>151</v>
      </c>
      <c r="B157" s="225" t="str">
        <f>IFERROR(INDEX(tab_SCHULLISTE[SNR],_xlfn.AGGREGATE(15,6,ROW(tab_SCHULLISTE[SNR])/(FIND('Antrag SoLD'!$F$9,tab_SCHULLISTE[TKZ],1)&gt;0),ROW()-6)-1,1),"")</f>
        <v>0153</v>
      </c>
      <c r="C157" s="137" t="str">
        <f>IF(tab_SCHULEN_SAT[[#This Row],[Schul-nummer]]="","",VLOOKUP(tab_SCHULEN_SAT[[#This Row],[Schul-nummer]],tab_SCHULLISTE[],3,FALSE))</f>
        <v>0153 - Meranier-Gymnasium Lichtenfels</v>
      </c>
    </row>
    <row r="158" spans="1:3" ht="15.95" hidden="1" customHeight="1" x14ac:dyDescent="0.25">
      <c r="A158" s="100">
        <f t="shared" si="2"/>
        <v>152</v>
      </c>
      <c r="B158" s="225" t="str">
        <f>IFERROR(INDEX(tab_SCHULLISTE[SNR],_xlfn.AGGREGATE(15,6,ROW(tab_SCHULLISTE[SNR])/(FIND('Antrag SoLD'!$F$9,tab_SCHULLISTE[TKZ],1)&gt;0),ROW()-6)-1,1),"")</f>
        <v>0154</v>
      </c>
      <c r="C158" s="137" t="str">
        <f>IF(tab_SCHULEN_SAT[[#This Row],[Schul-nummer]]="","",VLOOKUP(tab_SCHULEN_SAT[[#This Row],[Schul-nummer]],tab_SCHULLISTE[],3,FALSE))</f>
        <v>0154 - Bodensee-Gymnasium Lindau</v>
      </c>
    </row>
    <row r="159" spans="1:3" ht="15.95" hidden="1" customHeight="1" x14ac:dyDescent="0.25">
      <c r="A159" s="100">
        <f t="shared" si="2"/>
        <v>153</v>
      </c>
      <c r="B159" s="225" t="str">
        <f>IFERROR(INDEX(tab_SCHULLISTE[SNR],_xlfn.AGGREGATE(15,6,ROW(tab_SCHULLISTE[SNR])/(FIND('Antrag SoLD'!$F$9,tab_SCHULLISTE[TKZ],1)&gt;0),ROW()-6)-1,1),"")</f>
        <v>0155</v>
      </c>
      <c r="C159" s="137" t="str">
        <f>IF(tab_SCHULEN_SAT[[#This Row],[Schul-nummer]]="","",VLOOKUP(tab_SCHULEN_SAT[[#This Row],[Schul-nummer]],tab_SCHULLISTE[],3,FALSE))</f>
        <v>0155 - Valentin-Heider-Gymnasium Lindau</v>
      </c>
    </row>
    <row r="160" spans="1:3" ht="15.95" hidden="1" customHeight="1" x14ac:dyDescent="0.25">
      <c r="A160" s="100">
        <f t="shared" si="2"/>
        <v>154</v>
      </c>
      <c r="B160" s="225" t="str">
        <f>IFERROR(INDEX(tab_SCHULLISTE[SNR],_xlfn.AGGREGATE(15,6,ROW(tab_SCHULLISTE[SNR])/(FIND('Antrag SoLD'!$F$9,tab_SCHULLISTE[TKZ],1)&gt;0),ROW()-6)-1,1),"")</f>
        <v>0156</v>
      </c>
      <c r="C160" s="137" t="str">
        <f>IF(tab_SCHULEN_SAT[[#This Row],[Schul-nummer]]="","",VLOOKUP(tab_SCHULEN_SAT[[#This Row],[Schul-nummer]],tab_SCHULLISTE[],3,FALSE))</f>
        <v>0156 - Gymnasium Lindenberg i.Allgäu</v>
      </c>
    </row>
    <row r="161" spans="1:3" ht="15.95" hidden="1" customHeight="1" x14ac:dyDescent="0.25">
      <c r="A161" s="100">
        <f t="shared" si="2"/>
        <v>155</v>
      </c>
      <c r="B161" s="225" t="str">
        <f>IFERROR(INDEX(tab_SCHULLISTE[SNR],_xlfn.AGGREGATE(15,6,ROW(tab_SCHULLISTE[SNR])/(FIND('Antrag SoLD'!$F$9,tab_SCHULLISTE[TKZ],1)&gt;0),ROW()-6)-1,1),"")</f>
        <v>0157</v>
      </c>
      <c r="C161" s="137" t="str">
        <f>IF(tab_SCHULEN_SAT[[#This Row],[Schul-nummer]]="","",VLOOKUP(tab_SCHULEN_SAT[[#This Row],[Schul-nummer]],tab_SCHULLISTE[],3,FALSE))</f>
        <v>0157 - Franz-Ludwig-von-Erthal-Gymnasium Lohr</v>
      </c>
    </row>
    <row r="162" spans="1:3" ht="15.95" hidden="1" customHeight="1" x14ac:dyDescent="0.25">
      <c r="A162" s="100">
        <f t="shared" si="2"/>
        <v>156</v>
      </c>
      <c r="B162" s="225" t="str">
        <f>IFERROR(INDEX(tab_SCHULLISTE[SNR],_xlfn.AGGREGATE(15,6,ROW(tab_SCHULLISTE[SNR])/(FIND('Antrag SoLD'!$F$9,tab_SCHULLISTE[TKZ],1)&gt;0),ROW()-6)-1,1),"")</f>
        <v>0158</v>
      </c>
      <c r="C162" s="137" t="str">
        <f>IF(tab_SCHULEN_SAT[[#This Row],[Schul-nummer]]="","",VLOOKUP(tab_SCHULEN_SAT[[#This Row],[Schul-nummer]],tab_SCHULLISTE[],3,FALSE))</f>
        <v>0158 - Gabelsberger-Gymnasium Mainburg</v>
      </c>
    </row>
    <row r="163" spans="1:3" ht="15.95" hidden="1" customHeight="1" x14ac:dyDescent="0.25">
      <c r="A163" s="100">
        <f t="shared" si="2"/>
        <v>157</v>
      </c>
      <c r="B163" s="225" t="str">
        <f>IFERROR(INDEX(tab_SCHULLISTE[SNR],_xlfn.AGGREGATE(15,6,ROW(tab_SCHULLISTE[SNR])/(FIND('Antrag SoLD'!$F$9,tab_SCHULLISTE[TKZ],1)&gt;0),ROW()-6)-1,1),"")</f>
        <v>0159</v>
      </c>
      <c r="C163" s="137" t="str">
        <f>IF(tab_SCHULEN_SAT[[#This Row],[Schul-nummer]]="","",VLOOKUP(tab_SCHULEN_SAT[[#This Row],[Schul-nummer]],tab_SCHULLISTE[],3,FALSE))</f>
        <v>0159 - Gymnasium Marktbreit</v>
      </c>
    </row>
    <row r="164" spans="1:3" ht="15.95" hidden="1" customHeight="1" x14ac:dyDescent="0.25">
      <c r="A164" s="100">
        <f t="shared" si="2"/>
        <v>158</v>
      </c>
      <c r="B164" s="225" t="str">
        <f>IFERROR(INDEX(tab_SCHULLISTE[SNR],_xlfn.AGGREGATE(15,6,ROW(tab_SCHULLISTE[SNR])/(FIND('Antrag SoLD'!$F$9,tab_SCHULLISTE[TKZ],1)&gt;0),ROW()-6)-1,1),"")</f>
        <v>0160</v>
      </c>
      <c r="C164" s="137" t="str">
        <f>IF(tab_SCHULEN_SAT[[#This Row],[Schul-nummer]]="","",VLOOKUP(tab_SCHULEN_SAT[[#This Row],[Schul-nummer]],tab_SCHULLISTE[],3,FALSE))</f>
        <v>0160 - Gymnasium Marktoberdorf</v>
      </c>
    </row>
    <row r="165" spans="1:3" ht="15.95" hidden="1" customHeight="1" x14ac:dyDescent="0.25">
      <c r="A165" s="100">
        <f t="shared" si="2"/>
        <v>159</v>
      </c>
      <c r="B165" s="225" t="str">
        <f>IFERROR(INDEX(tab_SCHULLISTE[SNR],_xlfn.AGGREGATE(15,6,ROW(tab_SCHULLISTE[SNR])/(FIND('Antrag SoLD'!$F$9,tab_SCHULLISTE[TKZ],1)&gt;0),ROW()-6)-1,1),"")</f>
        <v>0161</v>
      </c>
      <c r="C165" s="137" t="str">
        <f>IF(tab_SCHULEN_SAT[[#This Row],[Schul-nummer]]="","",VLOOKUP(tab_SCHULEN_SAT[[#This Row],[Schul-nummer]],tab_SCHULLISTE[],3,FALSE))</f>
        <v>0161 - Otto-Hahn-Gymnasium Marktredwitz</v>
      </c>
    </row>
    <row r="166" spans="1:3" ht="15.95" hidden="1" customHeight="1" x14ac:dyDescent="0.25">
      <c r="A166" s="100">
        <f t="shared" si="2"/>
        <v>160</v>
      </c>
      <c r="B166" s="225" t="str">
        <f>IFERROR(INDEX(tab_SCHULLISTE[SNR],_xlfn.AGGREGATE(15,6,ROW(tab_SCHULLISTE[SNR])/(FIND('Antrag SoLD'!$F$9,tab_SCHULLISTE[TKZ],1)&gt;0),ROW()-6)-1,1),"")</f>
        <v>0162</v>
      </c>
      <c r="C166" s="137" t="str">
        <f>IF(tab_SCHULEN_SAT[[#This Row],[Schul-nummer]]="","",VLOOKUP(tab_SCHULEN_SAT[[#This Row],[Schul-nummer]],tab_SCHULLISTE[],3,FALSE))</f>
        <v>0162 - Gymnasium Landschulheim Marquartstein</v>
      </c>
    </row>
    <row r="167" spans="1:3" ht="15.95" hidden="1" customHeight="1" x14ac:dyDescent="0.25">
      <c r="A167" s="100">
        <f t="shared" si="2"/>
        <v>161</v>
      </c>
      <c r="B167" s="225" t="str">
        <f>IFERROR(INDEX(tab_SCHULLISTE[SNR],_xlfn.AGGREGATE(15,6,ROW(tab_SCHULLISTE[SNR])/(FIND('Antrag SoLD'!$F$9,tab_SCHULLISTE[TKZ],1)&gt;0),ROW()-6)-1,1),"")</f>
        <v>0163</v>
      </c>
      <c r="C167" s="137" t="str">
        <f>IF(tab_SCHULEN_SAT[[#This Row],[Schul-nummer]]="","",VLOOKUP(tab_SCHULEN_SAT[[#This Row],[Schul-nummer]],tab_SCHULLISTE[],3,FALSE))</f>
        <v>0163 - Martin-Pollich-Gymnasium Mellrichstadt</v>
      </c>
    </row>
    <row r="168" spans="1:3" ht="15.95" hidden="1" customHeight="1" x14ac:dyDescent="0.25">
      <c r="A168" s="100">
        <f t="shared" si="2"/>
        <v>162</v>
      </c>
      <c r="B168" s="225" t="str">
        <f>IFERROR(INDEX(tab_SCHULLISTE[SNR],_xlfn.AGGREGATE(15,6,ROW(tab_SCHULLISTE[SNR])/(FIND('Antrag SoLD'!$F$9,tab_SCHULLISTE[TKZ],1)&gt;0),ROW()-6)-1,1),"")</f>
        <v>0164</v>
      </c>
      <c r="C168" s="137" t="str">
        <f>IF(tab_SCHULEN_SAT[[#This Row],[Schul-nummer]]="","",VLOOKUP(tab_SCHULEN_SAT[[#This Row],[Schul-nummer]],tab_SCHULLISTE[],3,FALSE))</f>
        <v>0164 - Bernhard-Strigel-Gymnasium Memmingen</v>
      </c>
    </row>
    <row r="169" spans="1:3" ht="15.95" hidden="1" customHeight="1" x14ac:dyDescent="0.25">
      <c r="A169" s="100">
        <f t="shared" si="2"/>
        <v>163</v>
      </c>
      <c r="B169" s="225" t="str">
        <f>IFERROR(INDEX(tab_SCHULLISTE[SNR],_xlfn.AGGREGATE(15,6,ROW(tab_SCHULLISTE[SNR])/(FIND('Antrag SoLD'!$F$9,tab_SCHULLISTE[TKZ],1)&gt;0),ROW()-6)-1,1),"")</f>
        <v>0165</v>
      </c>
      <c r="C169" s="137" t="str">
        <f>IF(tab_SCHULEN_SAT[[#This Row],[Schul-nummer]]="","",VLOOKUP(tab_SCHULEN_SAT[[#This Row],[Schul-nummer]],tab_SCHULLISTE[],3,FALSE))</f>
        <v>0165 - Vöhlin-Gymnasium Memmingen</v>
      </c>
    </row>
    <row r="170" spans="1:3" ht="15.95" hidden="1" customHeight="1" x14ac:dyDescent="0.25">
      <c r="A170" s="100">
        <f t="shared" si="2"/>
        <v>164</v>
      </c>
      <c r="B170" s="225" t="str">
        <f>IFERROR(INDEX(tab_SCHULLISTE[SNR],_xlfn.AGGREGATE(15,6,ROW(tab_SCHULLISTE[SNR])/(FIND('Antrag SoLD'!$F$9,tab_SCHULLISTE[TKZ],1)&gt;0),ROW()-6)-1,1),"")</f>
        <v>0166</v>
      </c>
      <c r="C170" s="137" t="str">
        <f>IF(tab_SCHULEN_SAT[[#This Row],[Schul-nummer]]="","",VLOOKUP(tab_SCHULEN_SAT[[#This Row],[Schul-nummer]],tab_SCHULLISTE[],3,FALSE))</f>
        <v>0166 - St.-Michaels-Gymnasium der Benediktiner Metten</v>
      </c>
    </row>
    <row r="171" spans="1:3" ht="15.95" hidden="1" customHeight="1" x14ac:dyDescent="0.25">
      <c r="A171" s="100">
        <f t="shared" si="2"/>
        <v>165</v>
      </c>
      <c r="B171" s="225" t="str">
        <f>IFERROR(INDEX(tab_SCHULLISTE[SNR],_xlfn.AGGREGATE(15,6,ROW(tab_SCHULLISTE[SNR])/(FIND('Antrag SoLD'!$F$9,tab_SCHULLISTE[TKZ],1)&gt;0),ROW()-6)-1,1),"")</f>
        <v>0167</v>
      </c>
      <c r="C171" s="137" t="str">
        <f>IF(tab_SCHULEN_SAT[[#This Row],[Schul-nummer]]="","",VLOOKUP(tab_SCHULEN_SAT[[#This Row],[Schul-nummer]],tab_SCHULLISTE[],3,FALSE))</f>
        <v>0167 - Gymnasium Miesbach</v>
      </c>
    </row>
    <row r="172" spans="1:3" ht="15.95" hidden="1" customHeight="1" x14ac:dyDescent="0.25">
      <c r="A172" s="100">
        <f t="shared" si="2"/>
        <v>166</v>
      </c>
      <c r="B172" s="225" t="str">
        <f>IFERROR(INDEX(tab_SCHULLISTE[SNR],_xlfn.AGGREGATE(15,6,ROW(tab_SCHULLISTE[SNR])/(FIND('Antrag SoLD'!$F$9,tab_SCHULLISTE[TKZ],1)&gt;0),ROW()-6)-1,1),"")</f>
        <v>0168</v>
      </c>
      <c r="C172" s="137" t="str">
        <f>IF(tab_SCHULEN_SAT[[#This Row],[Schul-nummer]]="","",VLOOKUP(tab_SCHULEN_SAT[[#This Row],[Schul-nummer]],tab_SCHULLISTE[],3,FALSE))</f>
        <v>0168 - Johannes-Butzbach-Gymnasium Miltenberg</v>
      </c>
    </row>
    <row r="173" spans="1:3" ht="15.95" hidden="1" customHeight="1" x14ac:dyDescent="0.25">
      <c r="A173" s="100">
        <f t="shared" si="2"/>
        <v>167</v>
      </c>
      <c r="B173" s="225" t="str">
        <f>IFERROR(INDEX(tab_SCHULLISTE[SNR],_xlfn.AGGREGATE(15,6,ROW(tab_SCHULLISTE[SNR])/(FIND('Antrag SoLD'!$F$9,tab_SCHULLISTE[TKZ],1)&gt;0),ROW()-6)-1,1),"")</f>
        <v>0169</v>
      </c>
      <c r="C173" s="137" t="str">
        <f>IF(tab_SCHULEN_SAT[[#This Row],[Schul-nummer]]="","",VLOOKUP(tab_SCHULEN_SAT[[#This Row],[Schul-nummer]],tab_SCHULLISTE[],3,FALSE))</f>
        <v>0169 - Maristenkolleg Mindelheim - Gymnasium - des Schulwerks der Diözese Augsburg</v>
      </c>
    </row>
    <row r="174" spans="1:3" ht="15.95" hidden="1" customHeight="1" x14ac:dyDescent="0.25">
      <c r="A174" s="100">
        <f t="shared" si="2"/>
        <v>168</v>
      </c>
      <c r="B174" s="225" t="str">
        <f>IFERROR(INDEX(tab_SCHULLISTE[SNR],_xlfn.AGGREGATE(15,6,ROW(tab_SCHULLISTE[SNR])/(FIND('Antrag SoLD'!$F$9,tab_SCHULLISTE[TKZ],1)&gt;0),ROW()-6)-1,1),"")</f>
        <v>0170</v>
      </c>
      <c r="C174" s="137" t="str">
        <f>IF(tab_SCHULEN_SAT[[#This Row],[Schul-nummer]]="","",VLOOKUP(tab_SCHULEN_SAT[[#This Row],[Schul-nummer]],tab_SCHULLISTE[],3,FALSE))</f>
        <v>0170 - Ignaz-Taschner-Gymnasium Dachau</v>
      </c>
    </row>
    <row r="175" spans="1:3" ht="15.95" hidden="1" customHeight="1" x14ac:dyDescent="0.25">
      <c r="A175" s="100">
        <f t="shared" si="2"/>
        <v>169</v>
      </c>
      <c r="B175" s="225" t="str">
        <f>IFERROR(INDEX(tab_SCHULLISTE[SNR],_xlfn.AGGREGATE(15,6,ROW(tab_SCHULLISTE[SNR])/(FIND('Antrag SoLD'!$F$9,tab_SCHULLISTE[TKZ],1)&gt;0),ROW()-6)-1,1),"")</f>
        <v>0171</v>
      </c>
      <c r="C175" s="137" t="str">
        <f>IF(tab_SCHULEN_SAT[[#This Row],[Schul-nummer]]="","",VLOOKUP(tab_SCHULEN_SAT[[#This Row],[Schul-nummer]],tab_SCHULLISTE[],3,FALSE))</f>
        <v>0171 - Christoph-Probst-Gymnasium Gilching</v>
      </c>
    </row>
    <row r="176" spans="1:3" ht="15.95" hidden="1" customHeight="1" x14ac:dyDescent="0.25">
      <c r="A176" s="100">
        <f t="shared" si="2"/>
        <v>170</v>
      </c>
      <c r="B176" s="225" t="str">
        <f>IFERROR(INDEX(tab_SCHULLISTE[SNR],_xlfn.AGGREGATE(15,6,ROW(tab_SCHULLISTE[SNR])/(FIND('Antrag SoLD'!$F$9,tab_SCHULLISTE[TKZ],1)&gt;0),ROW()-6)-1,1),"")</f>
        <v>0172</v>
      </c>
      <c r="C176" s="137" t="str">
        <f>IF(tab_SCHULEN_SAT[[#This Row],[Schul-nummer]]="","",VLOOKUP(tab_SCHULEN_SAT[[#This Row],[Schul-nummer]],tab_SCHULLISTE[],3,FALSE))</f>
        <v>0172 - Ruperti-Gymnasium Mühldorf a.Inn</v>
      </c>
    </row>
    <row r="177" spans="1:3" ht="15.95" hidden="1" customHeight="1" x14ac:dyDescent="0.25">
      <c r="A177" s="100">
        <f t="shared" si="2"/>
        <v>171</v>
      </c>
      <c r="B177" s="225" t="str">
        <f>IFERROR(INDEX(tab_SCHULLISTE[SNR],_xlfn.AGGREGATE(15,6,ROW(tab_SCHULLISTE[SNR])/(FIND('Antrag SoLD'!$F$9,tab_SCHULLISTE[TKZ],1)&gt;0),ROW()-6)-1,1),"")</f>
        <v>0173</v>
      </c>
      <c r="C177" s="137" t="str">
        <f>IF(tab_SCHULEN_SAT[[#This Row],[Schul-nummer]]="","",VLOOKUP(tab_SCHULEN_SAT[[#This Row],[Schul-nummer]],tab_SCHULLISTE[],3,FALSE))</f>
        <v>0173 - Gymnasium Münchberg</v>
      </c>
    </row>
    <row r="178" spans="1:3" ht="15.95" hidden="1" customHeight="1" x14ac:dyDescent="0.25">
      <c r="A178" s="100">
        <f t="shared" si="2"/>
        <v>172</v>
      </c>
      <c r="B178" s="225" t="str">
        <f>IFERROR(INDEX(tab_SCHULLISTE[SNR],_xlfn.AGGREGATE(15,6,ROW(tab_SCHULLISTE[SNR])/(FIND('Antrag SoLD'!$F$9,tab_SCHULLISTE[TKZ],1)&gt;0),ROW()-6)-1,1),"")</f>
        <v>0174</v>
      </c>
      <c r="C178" s="137" t="str">
        <f>IF(tab_SCHULEN_SAT[[#This Row],[Schul-nummer]]="","",VLOOKUP(tab_SCHULEN_SAT[[#This Row],[Schul-nummer]],tab_SCHULLISTE[],3,FALSE))</f>
        <v>0174 - Karlsgymnasium München-Pasing</v>
      </c>
    </row>
    <row r="179" spans="1:3" ht="15.95" hidden="1" customHeight="1" x14ac:dyDescent="0.25">
      <c r="A179" s="100">
        <f t="shared" si="2"/>
        <v>173</v>
      </c>
      <c r="B179" s="225" t="str">
        <f>IFERROR(INDEX(tab_SCHULLISTE[SNR],_xlfn.AGGREGATE(15,6,ROW(tab_SCHULLISTE[SNR])/(FIND('Antrag SoLD'!$F$9,tab_SCHULLISTE[TKZ],1)&gt;0),ROW()-6)-1,1),"")</f>
        <v>0175</v>
      </c>
      <c r="C179" s="137" t="str">
        <f>IF(tab_SCHULEN_SAT[[#This Row],[Schul-nummer]]="","",VLOOKUP(tab_SCHULEN_SAT[[#This Row],[Schul-nummer]],tab_SCHULLISTE[],3,FALSE))</f>
        <v>0175 - Ludwigsgymnasium München</v>
      </c>
    </row>
    <row r="180" spans="1:3" ht="15.95" hidden="1" customHeight="1" x14ac:dyDescent="0.25">
      <c r="A180" s="100">
        <f t="shared" si="2"/>
        <v>174</v>
      </c>
      <c r="B180" s="225" t="str">
        <f>IFERROR(INDEX(tab_SCHULLISTE[SNR],_xlfn.AGGREGATE(15,6,ROW(tab_SCHULLISTE[SNR])/(FIND('Antrag SoLD'!$F$9,tab_SCHULLISTE[TKZ],1)&gt;0),ROW()-6)-1,1),"")</f>
        <v>0176</v>
      </c>
      <c r="C180" s="137" t="str">
        <f>IF(tab_SCHULEN_SAT[[#This Row],[Schul-nummer]]="","",VLOOKUP(tab_SCHULEN_SAT[[#This Row],[Schul-nummer]],tab_SCHULLISTE[],3,FALSE))</f>
        <v>0176 - Maximiliansgymnasium München</v>
      </c>
    </row>
    <row r="181" spans="1:3" ht="15.95" hidden="1" customHeight="1" x14ac:dyDescent="0.25">
      <c r="A181" s="100">
        <f t="shared" si="2"/>
        <v>175</v>
      </c>
      <c r="B181" s="225" t="str">
        <f>IFERROR(INDEX(tab_SCHULLISTE[SNR],_xlfn.AGGREGATE(15,6,ROW(tab_SCHULLISTE[SNR])/(FIND('Antrag SoLD'!$F$9,tab_SCHULLISTE[TKZ],1)&gt;0),ROW()-6)-1,1),"")</f>
        <v>0177</v>
      </c>
      <c r="C181" s="137" t="str">
        <f>IF(tab_SCHULEN_SAT[[#This Row],[Schul-nummer]]="","",VLOOKUP(tab_SCHULEN_SAT[[#This Row],[Schul-nummer]],tab_SCHULLISTE[],3,FALSE))</f>
        <v>0177 - Theresien-Gymnasium München</v>
      </c>
    </row>
    <row r="182" spans="1:3" ht="15.95" hidden="1" customHeight="1" x14ac:dyDescent="0.25">
      <c r="A182" s="100">
        <f t="shared" si="2"/>
        <v>176</v>
      </c>
      <c r="B182" s="225" t="str">
        <f>IFERROR(INDEX(tab_SCHULLISTE[SNR],_xlfn.AGGREGATE(15,6,ROW(tab_SCHULLISTE[SNR])/(FIND('Antrag SoLD'!$F$9,tab_SCHULLISTE[TKZ],1)&gt;0),ROW()-6)-1,1),"")</f>
        <v>0178</v>
      </c>
      <c r="C182" s="137" t="str">
        <f>IF(tab_SCHULEN_SAT[[#This Row],[Schul-nummer]]="","",VLOOKUP(tab_SCHULEN_SAT[[#This Row],[Schul-nummer]],tab_SCHULLISTE[],3,FALSE))</f>
        <v>0178 - Wilhelmsgymnasium München</v>
      </c>
    </row>
    <row r="183" spans="1:3" ht="15.95" hidden="1" customHeight="1" x14ac:dyDescent="0.25">
      <c r="A183" s="100">
        <f t="shared" si="2"/>
        <v>177</v>
      </c>
      <c r="B183" s="225" t="str">
        <f>IFERROR(INDEX(tab_SCHULLISTE[SNR],_xlfn.AGGREGATE(15,6,ROW(tab_SCHULLISTE[SNR])/(FIND('Antrag SoLD'!$F$9,tab_SCHULLISTE[TKZ],1)&gt;0),ROW()-6)-1,1),"")</f>
        <v>0179</v>
      </c>
      <c r="C183" s="137" t="str">
        <f>IF(tab_SCHULEN_SAT[[#This Row],[Schul-nummer]]="","",VLOOKUP(tab_SCHULEN_SAT[[#This Row],[Schul-nummer]],tab_SCHULLISTE[],3,FALSE))</f>
        <v>0179 - Wittelsbacher-Gymnasium München</v>
      </c>
    </row>
    <row r="184" spans="1:3" ht="15.95" hidden="1" customHeight="1" x14ac:dyDescent="0.25">
      <c r="A184" s="100">
        <f t="shared" si="2"/>
        <v>178</v>
      </c>
      <c r="B184" s="225" t="str">
        <f>IFERROR(INDEX(tab_SCHULLISTE[SNR],_xlfn.AGGREGATE(15,6,ROW(tab_SCHULLISTE[SNR])/(FIND('Antrag SoLD'!$F$9,tab_SCHULLISTE[TKZ],1)&gt;0),ROW()-6)-1,1),"")</f>
        <v>0180</v>
      </c>
      <c r="C184" s="137" t="str">
        <f>IF(tab_SCHULEN_SAT[[#This Row],[Schul-nummer]]="","",VLOOKUP(tab_SCHULEN_SAT[[#This Row],[Schul-nummer]],tab_SCHULLISTE[],3,FALSE))</f>
        <v>0180 - Albert-Einstein-Gymnasium München</v>
      </c>
    </row>
    <row r="185" spans="1:3" ht="15.95" hidden="1" customHeight="1" x14ac:dyDescent="0.25">
      <c r="A185" s="100">
        <f t="shared" si="2"/>
        <v>179</v>
      </c>
      <c r="B185" s="225" t="str">
        <f>IFERROR(INDEX(tab_SCHULLISTE[SNR],_xlfn.AGGREGATE(15,6,ROW(tab_SCHULLISTE[SNR])/(FIND('Antrag SoLD'!$F$9,tab_SCHULLISTE[TKZ],1)&gt;0),ROW()-6)-1,1),"")</f>
        <v>0181</v>
      </c>
      <c r="C185" s="137" t="str">
        <f>IF(tab_SCHULEN_SAT[[#This Row],[Schul-nummer]]="","",VLOOKUP(tab_SCHULEN_SAT[[#This Row],[Schul-nummer]],tab_SCHULLISTE[],3,FALSE))</f>
        <v>0181 - Oskar-von-Miller-Gymnasium München</v>
      </c>
    </row>
    <row r="186" spans="1:3" ht="15.95" hidden="1" customHeight="1" x14ac:dyDescent="0.25">
      <c r="A186" s="100">
        <f t="shared" si="2"/>
        <v>180</v>
      </c>
      <c r="B186" s="225" t="str">
        <f>IFERROR(INDEX(tab_SCHULLISTE[SNR],_xlfn.AGGREGATE(15,6,ROW(tab_SCHULLISTE[SNR])/(FIND('Antrag SoLD'!$F$9,tab_SCHULLISTE[TKZ],1)&gt;0),ROW()-6)-1,1),"")</f>
        <v>0182</v>
      </c>
      <c r="C186" s="137" t="str">
        <f>IF(tab_SCHULEN_SAT[[#This Row],[Schul-nummer]]="","",VLOOKUP(tab_SCHULEN_SAT[[#This Row],[Schul-nummer]],tab_SCHULLISTE[],3,FALSE))</f>
        <v>0182 - Asam-Gymnasium München</v>
      </c>
    </row>
    <row r="187" spans="1:3" ht="15.95" hidden="1" customHeight="1" x14ac:dyDescent="0.25">
      <c r="A187" s="100">
        <f t="shared" si="2"/>
        <v>181</v>
      </c>
      <c r="B187" s="225" t="str">
        <f>IFERROR(INDEX(tab_SCHULLISTE[SNR],_xlfn.AGGREGATE(15,6,ROW(tab_SCHULLISTE[SNR])/(FIND('Antrag SoLD'!$F$9,tab_SCHULLISTE[TKZ],1)&gt;0),ROW()-6)-1,1),"")</f>
        <v>0183</v>
      </c>
      <c r="C187" s="137" t="str">
        <f>IF(tab_SCHULEN_SAT[[#This Row],[Schul-nummer]]="","",VLOOKUP(tab_SCHULEN_SAT[[#This Row],[Schul-nummer]],tab_SCHULLISTE[],3,FALSE))</f>
        <v>0183 - Erasmus-Grasser-Gymnasium München</v>
      </c>
    </row>
    <row r="188" spans="1:3" ht="15.95" hidden="1" customHeight="1" x14ac:dyDescent="0.25">
      <c r="A188" s="100">
        <f t="shared" si="2"/>
        <v>182</v>
      </c>
      <c r="B188" s="225" t="str">
        <f>IFERROR(INDEX(tab_SCHULLISTE[SNR],_xlfn.AGGREGATE(15,6,ROW(tab_SCHULLISTE[SNR])/(FIND('Antrag SoLD'!$F$9,tab_SCHULLISTE[TKZ],1)&gt;0),ROW()-6)-1,1),"")</f>
        <v>0184</v>
      </c>
      <c r="C188" s="137" t="str">
        <f>IF(tab_SCHULEN_SAT[[#This Row],[Schul-nummer]]="","",VLOOKUP(tab_SCHULEN_SAT[[#This Row],[Schul-nummer]],tab_SCHULLISTE[],3,FALSE))</f>
        <v>0184 - Gisela-Gymnasium München</v>
      </c>
    </row>
    <row r="189" spans="1:3" ht="15.95" hidden="1" customHeight="1" x14ac:dyDescent="0.25">
      <c r="A189" s="100">
        <f t="shared" si="2"/>
        <v>183</v>
      </c>
      <c r="B189" s="225" t="str">
        <f>IFERROR(INDEX(tab_SCHULLISTE[SNR],_xlfn.AGGREGATE(15,6,ROW(tab_SCHULLISTE[SNR])/(FIND('Antrag SoLD'!$F$9,tab_SCHULLISTE[TKZ],1)&gt;0),ROW()-6)-1,1),"")</f>
        <v>0185</v>
      </c>
      <c r="C189" s="137" t="str">
        <f>IF(tab_SCHULEN_SAT[[#This Row],[Schul-nummer]]="","",VLOOKUP(tab_SCHULEN_SAT[[#This Row],[Schul-nummer]],tab_SCHULLISTE[],3,FALSE))</f>
        <v>0185 - Klenze-Gymnasium München</v>
      </c>
    </row>
    <row r="190" spans="1:3" ht="15.95" hidden="1" customHeight="1" x14ac:dyDescent="0.25">
      <c r="A190" s="100">
        <f t="shared" si="2"/>
        <v>184</v>
      </c>
      <c r="B190" s="225" t="str">
        <f>IFERROR(INDEX(tab_SCHULLISTE[SNR],_xlfn.AGGREGATE(15,6,ROW(tab_SCHULLISTE[SNR])/(FIND('Antrag SoLD'!$F$9,tab_SCHULLISTE[TKZ],1)&gt;0),ROW()-6)-1,1),"")</f>
        <v>0186</v>
      </c>
      <c r="C190" s="137" t="str">
        <f>IF(tab_SCHULEN_SAT[[#This Row],[Schul-nummer]]="","",VLOOKUP(tab_SCHULEN_SAT[[#This Row],[Schul-nummer]],tab_SCHULLISTE[],3,FALSE))</f>
        <v>0186 - Luitpold-Gymnasium München</v>
      </c>
    </row>
    <row r="191" spans="1:3" ht="15.95" hidden="1" customHeight="1" x14ac:dyDescent="0.25">
      <c r="A191" s="100">
        <f t="shared" si="2"/>
        <v>185</v>
      </c>
      <c r="B191" s="225" t="str">
        <f>IFERROR(INDEX(tab_SCHULLISTE[SNR],_xlfn.AGGREGATE(15,6,ROW(tab_SCHULLISTE[SNR])/(FIND('Antrag SoLD'!$F$9,tab_SCHULLISTE[TKZ],1)&gt;0),ROW()-6)-1,1),"")</f>
        <v>0187</v>
      </c>
      <c r="C191" s="137" t="str">
        <f>IF(tab_SCHULEN_SAT[[#This Row],[Schul-nummer]]="","",VLOOKUP(tab_SCHULEN_SAT[[#This Row],[Schul-nummer]],tab_SCHULLISTE[],3,FALSE))</f>
        <v>0187 - Maria-Theresia-Gymnasium München</v>
      </c>
    </row>
    <row r="192" spans="1:3" ht="15.95" hidden="1" customHeight="1" x14ac:dyDescent="0.25">
      <c r="A192" s="100">
        <f t="shared" si="2"/>
        <v>186</v>
      </c>
      <c r="B192" s="225" t="str">
        <f>IFERROR(INDEX(tab_SCHULLISTE[SNR],_xlfn.AGGREGATE(15,6,ROW(tab_SCHULLISTE[SNR])/(FIND('Antrag SoLD'!$F$9,tab_SCHULLISTE[TKZ],1)&gt;0),ROW()-6)-1,1),"")</f>
        <v>0188</v>
      </c>
      <c r="C192" s="137" t="str">
        <f>IF(tab_SCHULEN_SAT[[#This Row],[Schul-nummer]]="","",VLOOKUP(tab_SCHULEN_SAT[[#This Row],[Schul-nummer]],tab_SCHULLISTE[],3,FALSE))</f>
        <v>0188 - Max-Planck-Gymnasium München</v>
      </c>
    </row>
    <row r="193" spans="1:3" ht="15.95" hidden="1" customHeight="1" x14ac:dyDescent="0.25">
      <c r="A193" s="100">
        <f t="shared" si="2"/>
        <v>187</v>
      </c>
      <c r="B193" s="225" t="str">
        <f>IFERROR(INDEX(tab_SCHULLISTE[SNR],_xlfn.AGGREGATE(15,6,ROW(tab_SCHULLISTE[SNR])/(FIND('Antrag SoLD'!$F$9,tab_SCHULLISTE[TKZ],1)&gt;0),ROW()-6)-1,1),"")</f>
        <v>0189</v>
      </c>
      <c r="C193" s="137" t="str">
        <f>IF(tab_SCHULEN_SAT[[#This Row],[Schul-nummer]]="","",VLOOKUP(tab_SCHULEN_SAT[[#This Row],[Schul-nummer]],tab_SCHULLISTE[],3,FALSE))</f>
        <v>0189 - Rupprecht-Gymnasium München</v>
      </c>
    </row>
    <row r="194" spans="1:3" ht="15.95" hidden="1" customHeight="1" x14ac:dyDescent="0.25">
      <c r="A194" s="100">
        <f t="shared" si="2"/>
        <v>188</v>
      </c>
      <c r="B194" s="225" t="str">
        <f>IFERROR(INDEX(tab_SCHULLISTE[SNR],_xlfn.AGGREGATE(15,6,ROW(tab_SCHULLISTE[SNR])/(FIND('Antrag SoLD'!$F$9,tab_SCHULLISTE[TKZ],1)&gt;0),ROW()-6)-1,1),"")</f>
        <v>0190</v>
      </c>
      <c r="C194" s="137" t="str">
        <f>IF(tab_SCHULEN_SAT[[#This Row],[Schul-nummer]]="","",VLOOKUP(tab_SCHULEN_SAT[[#This Row],[Schul-nummer]],tab_SCHULLISTE[],3,FALSE))</f>
        <v>0190 - Pestalozzi-Gymnasium München</v>
      </c>
    </row>
    <row r="195" spans="1:3" ht="15.95" hidden="1" customHeight="1" x14ac:dyDescent="0.25">
      <c r="A195" s="100">
        <f t="shared" si="2"/>
        <v>189</v>
      </c>
      <c r="B195" s="225" t="str">
        <f>IFERROR(INDEX(tab_SCHULLISTE[SNR],_xlfn.AGGREGATE(15,6,ROW(tab_SCHULLISTE[SNR])/(FIND('Antrag SoLD'!$F$9,tab_SCHULLISTE[TKZ],1)&gt;0),ROW()-6)-1,1),"")</f>
        <v>0191</v>
      </c>
      <c r="C195" s="137" t="str">
        <f>IF(tab_SCHULEN_SAT[[#This Row],[Schul-nummer]]="","",VLOOKUP(tab_SCHULEN_SAT[[#This Row],[Schul-nummer]],tab_SCHULLISTE[],3,FALSE))</f>
        <v>0191 - Max-Josef-Stift München</v>
      </c>
    </row>
    <row r="196" spans="1:3" ht="15.95" hidden="1" customHeight="1" x14ac:dyDescent="0.25">
      <c r="A196" s="100">
        <f t="shared" si="2"/>
        <v>190</v>
      </c>
      <c r="B196" s="225" t="str">
        <f>IFERROR(INDEX(tab_SCHULLISTE[SNR],_xlfn.AGGREGATE(15,6,ROW(tab_SCHULLISTE[SNR])/(FIND('Antrag SoLD'!$F$9,tab_SCHULLISTE[TKZ],1)&gt;0),ROW()-6)-1,1),"")</f>
        <v>0192</v>
      </c>
      <c r="C196" s="137" t="str">
        <f>IF(tab_SCHULEN_SAT[[#This Row],[Schul-nummer]]="","",VLOOKUP(tab_SCHULEN_SAT[[#This Row],[Schul-nummer]],tab_SCHULLISTE[],3,FALSE))</f>
        <v>0192 - Städtisches Luisengymnasium München</v>
      </c>
    </row>
    <row r="197" spans="1:3" ht="15.95" hidden="1" customHeight="1" x14ac:dyDescent="0.25">
      <c r="A197" s="100">
        <f t="shared" si="2"/>
        <v>191</v>
      </c>
      <c r="B197" s="225" t="str">
        <f>IFERROR(INDEX(tab_SCHULLISTE[SNR],_xlfn.AGGREGATE(15,6,ROW(tab_SCHULLISTE[SNR])/(FIND('Antrag SoLD'!$F$9,tab_SCHULLISTE[TKZ],1)&gt;0),ROW()-6)-1,1),"")</f>
        <v>0193</v>
      </c>
      <c r="C197" s="137" t="str">
        <f>IF(tab_SCHULEN_SAT[[#This Row],[Schul-nummer]]="","",VLOOKUP(tab_SCHULEN_SAT[[#This Row],[Schul-nummer]],tab_SCHULLISTE[],3,FALSE))</f>
        <v>0193 - Städtisches Elsa-Brändström- Gymnasium München</v>
      </c>
    </row>
    <row r="198" spans="1:3" ht="15.95" hidden="1" customHeight="1" x14ac:dyDescent="0.25">
      <c r="A198" s="100">
        <f t="shared" si="2"/>
        <v>192</v>
      </c>
      <c r="B198" s="225" t="str">
        <f>IFERROR(INDEX(tab_SCHULLISTE[SNR],_xlfn.AGGREGATE(15,6,ROW(tab_SCHULLISTE[SNR])/(FIND('Antrag SoLD'!$F$9,tab_SCHULLISTE[TKZ],1)&gt;0),ROW()-6)-1,1),"")</f>
        <v>0194</v>
      </c>
      <c r="C198" s="137" t="str">
        <f>IF(tab_SCHULEN_SAT[[#This Row],[Schul-nummer]]="","",VLOOKUP(tab_SCHULEN_SAT[[#This Row],[Schul-nummer]],tab_SCHULLISTE[],3,FALSE))</f>
        <v>0194 - Städtisches Louise-Schroeder Gymnasium München</v>
      </c>
    </row>
    <row r="199" spans="1:3" ht="15.95" hidden="1" customHeight="1" x14ac:dyDescent="0.25">
      <c r="A199" s="100">
        <f t="shared" si="2"/>
        <v>193</v>
      </c>
      <c r="B199" s="225" t="str">
        <f>IFERROR(INDEX(tab_SCHULLISTE[SNR],_xlfn.AGGREGATE(15,6,ROW(tab_SCHULLISTE[SNR])/(FIND('Antrag SoLD'!$F$9,tab_SCHULLISTE[TKZ],1)&gt;0),ROW()-6)-1,1),"")</f>
        <v>0195</v>
      </c>
      <c r="C199" s="137" t="str">
        <f>IF(tab_SCHULEN_SAT[[#This Row],[Schul-nummer]]="","",VLOOKUP(tab_SCHULEN_SAT[[#This Row],[Schul-nummer]],tab_SCHULLISTE[],3,FALSE))</f>
        <v>0195 - Städtisches Sophie-Scholl-Gymnasium München</v>
      </c>
    </row>
    <row r="200" spans="1:3" ht="15.95" hidden="1" customHeight="1" x14ac:dyDescent="0.25">
      <c r="A200" s="100">
        <f t="shared" si="2"/>
        <v>194</v>
      </c>
      <c r="B200" s="225" t="str">
        <f>IFERROR(INDEX(tab_SCHULLISTE[SNR],_xlfn.AGGREGATE(15,6,ROW(tab_SCHULLISTE[SNR])/(FIND('Antrag SoLD'!$F$9,tab_SCHULLISTE[TKZ],1)&gt;0),ROW()-6)-1,1),"")</f>
        <v>0196</v>
      </c>
      <c r="C200" s="137" t="str">
        <f>IF(tab_SCHULEN_SAT[[#This Row],[Schul-nummer]]="","",VLOOKUP(tab_SCHULEN_SAT[[#This Row],[Schul-nummer]],tab_SCHULLISTE[],3,FALSE))</f>
        <v>0196 - Städtisches Theodolinden-Gymnasium München</v>
      </c>
    </row>
    <row r="201" spans="1:3" ht="15.95" hidden="1" customHeight="1" x14ac:dyDescent="0.25">
      <c r="A201" s="100">
        <f t="shared" si="2"/>
        <v>195</v>
      </c>
      <c r="B201" s="225" t="str">
        <f>IFERROR(INDEX(tab_SCHULLISTE[SNR],_xlfn.AGGREGATE(15,6,ROW(tab_SCHULLISTE[SNR])/(FIND('Antrag SoLD'!$F$9,tab_SCHULLISTE[TKZ],1)&gt;0),ROW()-6)-1,1),"")</f>
        <v>0197</v>
      </c>
      <c r="C201" s="137" t="str">
        <f>IF(tab_SCHULEN_SAT[[#This Row],[Schul-nummer]]="","",VLOOKUP(tab_SCHULEN_SAT[[#This Row],[Schul-nummer]],tab_SCHULLISTE[],3,FALSE))</f>
        <v>0197 - Städtisches Willi-Graf-Gymnasium München</v>
      </c>
    </row>
    <row r="202" spans="1:3" ht="15.95" hidden="1" customHeight="1" x14ac:dyDescent="0.25">
      <c r="A202" s="100">
        <f t="shared" ref="A202:A265" si="3">A201+1</f>
        <v>196</v>
      </c>
      <c r="B202" s="225" t="str">
        <f>IFERROR(INDEX(tab_SCHULLISTE[SNR],_xlfn.AGGREGATE(15,6,ROW(tab_SCHULLISTE[SNR])/(FIND('Antrag SoLD'!$F$9,tab_SCHULLISTE[TKZ],1)&gt;0),ROW()-6)-1,1),"")</f>
        <v>0198</v>
      </c>
      <c r="C202" s="137" t="str">
        <f>IF(tab_SCHULEN_SAT[[#This Row],[Schul-nummer]]="","",VLOOKUP(tab_SCHULEN_SAT[[#This Row],[Schul-nummer]],tab_SCHULLISTE[],3,FALSE))</f>
        <v>0198 - Städtisches Thomas-Mann-Gymnasium München</v>
      </c>
    </row>
    <row r="203" spans="1:3" ht="15.95" hidden="1" customHeight="1" x14ac:dyDescent="0.25">
      <c r="A203" s="100">
        <f t="shared" si="3"/>
        <v>197</v>
      </c>
      <c r="B203" s="225" t="str">
        <f>IFERROR(INDEX(tab_SCHULLISTE[SNR],_xlfn.AGGREGATE(15,6,ROW(tab_SCHULLISTE[SNR])/(FIND('Antrag SoLD'!$F$9,tab_SCHULLISTE[TKZ],1)&gt;0),ROW()-6)-1,1),"")</f>
        <v>0199</v>
      </c>
      <c r="C203" s="137" t="str">
        <f>IF(tab_SCHULEN_SAT[[#This Row],[Schul-nummer]]="","",VLOOKUP(tab_SCHULEN_SAT[[#This Row],[Schul-nummer]],tab_SCHULLISTE[],3,FALSE))</f>
        <v>0199 - Städtisches St.-Anna-Gymnasium München</v>
      </c>
    </row>
    <row r="204" spans="1:3" ht="15.95" hidden="1" customHeight="1" x14ac:dyDescent="0.25">
      <c r="A204" s="100">
        <f t="shared" si="3"/>
        <v>198</v>
      </c>
      <c r="B204" s="225" t="str">
        <f>IFERROR(INDEX(tab_SCHULLISTE[SNR],_xlfn.AGGREGATE(15,6,ROW(tab_SCHULLISTE[SNR])/(FIND('Antrag SoLD'!$F$9,tab_SCHULLISTE[TKZ],1)&gt;0),ROW()-6)-1,1),"")</f>
        <v>0200</v>
      </c>
      <c r="C204" s="137" t="str">
        <f>IF(tab_SCHULEN_SAT[[#This Row],[Schul-nummer]]="","",VLOOKUP(tab_SCHULEN_SAT[[#This Row],[Schul-nummer]],tab_SCHULLISTE[],3,FALSE))</f>
        <v>0200 - Michaeli-Gymnasium München</v>
      </c>
    </row>
    <row r="205" spans="1:3" ht="15.95" hidden="1" customHeight="1" x14ac:dyDescent="0.25">
      <c r="A205" s="100">
        <f t="shared" si="3"/>
        <v>199</v>
      </c>
      <c r="B205" s="225" t="str">
        <f>IFERROR(INDEX(tab_SCHULLISTE[SNR],_xlfn.AGGREGATE(15,6,ROW(tab_SCHULLISTE[SNR])/(FIND('Antrag SoLD'!$F$9,tab_SCHULLISTE[TKZ],1)&gt;0),ROW()-6)-1,1),"")</f>
        <v>0201</v>
      </c>
      <c r="C205" s="137" t="str">
        <f>IF(tab_SCHULEN_SAT[[#This Row],[Schul-nummer]]="","",VLOOKUP(tab_SCHULEN_SAT[[#This Row],[Schul-nummer]],tab_SCHULLISTE[],3,FALSE))</f>
        <v>0201 - Städtisches Adolf-Weber-Gymnasium München</v>
      </c>
    </row>
    <row r="206" spans="1:3" ht="15.95" hidden="1" customHeight="1" x14ac:dyDescent="0.25">
      <c r="A206" s="100">
        <f t="shared" si="3"/>
        <v>200</v>
      </c>
      <c r="B206" s="225" t="str">
        <f>IFERROR(INDEX(tab_SCHULLISTE[SNR],_xlfn.AGGREGATE(15,6,ROW(tab_SCHULLISTE[SNR])/(FIND('Antrag SoLD'!$F$9,tab_SCHULLISTE[TKZ],1)&gt;0),ROW()-6)-1,1),"")</f>
        <v>0202</v>
      </c>
      <c r="C206" s="137" t="str">
        <f>IF(tab_SCHULEN_SAT[[#This Row],[Schul-nummer]]="","",VLOOKUP(tab_SCHULEN_SAT[[#This Row],[Schul-nummer]],tab_SCHULLISTE[],3,FALSE))</f>
        <v>0202 - Städtisches Käthe-Kollwitz- Gymnasium München</v>
      </c>
    </row>
    <row r="207" spans="1:3" ht="15.95" hidden="1" customHeight="1" x14ac:dyDescent="0.25">
      <c r="A207" s="100">
        <f t="shared" si="3"/>
        <v>201</v>
      </c>
      <c r="B207" s="225" t="str">
        <f>IFERROR(INDEX(tab_SCHULLISTE[SNR],_xlfn.AGGREGATE(15,6,ROW(tab_SCHULLISTE[SNR])/(FIND('Antrag SoLD'!$F$9,tab_SCHULLISTE[TKZ],1)&gt;0),ROW()-6)-1,1),"")</f>
        <v>0203</v>
      </c>
      <c r="C207" s="137" t="str">
        <f>IF(tab_SCHULEN_SAT[[#This Row],[Schul-nummer]]="","",VLOOKUP(tab_SCHULEN_SAT[[#This Row],[Schul-nummer]],tab_SCHULLISTE[],3,FALSE))</f>
        <v>0203 - Städtisches Bertolt-Brecht- Gymnasium München</v>
      </c>
    </row>
    <row r="208" spans="1:3" ht="15.95" hidden="1" customHeight="1" x14ac:dyDescent="0.25">
      <c r="A208" s="100">
        <f t="shared" si="3"/>
        <v>202</v>
      </c>
      <c r="B208" s="225" t="str">
        <f>IFERROR(INDEX(tab_SCHULLISTE[SNR],_xlfn.AGGREGATE(15,6,ROW(tab_SCHULLISTE[SNR])/(FIND('Antrag SoLD'!$F$9,tab_SCHULLISTE[TKZ],1)&gt;0),ROW()-6)-1,1),"")</f>
        <v>0204</v>
      </c>
      <c r="C208" s="137" t="str">
        <f>IF(tab_SCHULEN_SAT[[#This Row],[Schul-nummer]]="","",VLOOKUP(tab_SCHULEN_SAT[[#This Row],[Schul-nummer]],tab_SCHULLISTE[],3,FALSE))</f>
        <v>0204 - Theresia-Gerhardinger-Gymnasium am Anger München</v>
      </c>
    </row>
    <row r="209" spans="1:3" ht="15.95" hidden="1" customHeight="1" x14ac:dyDescent="0.25">
      <c r="A209" s="100">
        <f t="shared" si="3"/>
        <v>203</v>
      </c>
      <c r="B209" s="225" t="str">
        <f>IFERROR(INDEX(tab_SCHULLISTE[SNR],_xlfn.AGGREGATE(15,6,ROW(tab_SCHULLISTE[SNR])/(FIND('Antrag SoLD'!$F$9,tab_SCHULLISTE[TKZ],1)&gt;0),ROW()-6)-1,1),"")</f>
        <v>0205</v>
      </c>
      <c r="C209" s="137" t="str">
        <f>IF(tab_SCHULEN_SAT[[#This Row],[Schul-nummer]]="","",VLOOKUP(tab_SCHULEN_SAT[[#This Row],[Schul-nummer]],tab_SCHULLISTE[],3,FALSE))</f>
        <v>0205 - Gymnasium Höhenkirchen-Siegertsbrunn</v>
      </c>
    </row>
    <row r="210" spans="1:3" ht="15.95" hidden="1" customHeight="1" x14ac:dyDescent="0.25">
      <c r="A210" s="100">
        <f t="shared" si="3"/>
        <v>204</v>
      </c>
      <c r="B210" s="225" t="str">
        <f>IFERROR(INDEX(tab_SCHULLISTE[SNR],_xlfn.AGGREGATE(15,6,ROW(tab_SCHULLISTE[SNR])/(FIND('Antrag SoLD'!$F$9,tab_SCHULLISTE[TKZ],1)&gt;0),ROW()-6)-1,1),"")</f>
        <v>0206</v>
      </c>
      <c r="C210" s="137" t="str">
        <f>IF(tab_SCHULEN_SAT[[#This Row],[Schul-nummer]]="","",VLOOKUP(tab_SCHULEN_SAT[[#This Row],[Schul-nummer]],tab_SCHULLISTE[],3,FALSE))</f>
        <v>0206 - Erzbischöfliches Maria-Ward-Gymnasium Nymphenburg, München</v>
      </c>
    </row>
    <row r="211" spans="1:3" ht="15.95" hidden="1" customHeight="1" x14ac:dyDescent="0.25">
      <c r="A211" s="100">
        <f t="shared" si="3"/>
        <v>205</v>
      </c>
      <c r="B211" s="225" t="str">
        <f>IFERROR(INDEX(tab_SCHULLISTE[SNR],_xlfn.AGGREGATE(15,6,ROW(tab_SCHULLISTE[SNR])/(FIND('Antrag SoLD'!$F$9,tab_SCHULLISTE[TKZ],1)&gt;0),ROW()-6)-1,1),"")</f>
        <v>0207</v>
      </c>
      <c r="C211" s="137" t="str">
        <f>IF(tab_SCHULEN_SAT[[#This Row],[Schul-nummer]]="","",VLOOKUP(tab_SCHULEN_SAT[[#This Row],[Schul-nummer]],tab_SCHULLISTE[],3,FALSE))</f>
        <v>0207 - Erzbischöfliches Edith-Stein-Gymnasium München</v>
      </c>
    </row>
    <row r="212" spans="1:3" ht="15.95" hidden="1" customHeight="1" x14ac:dyDescent="0.25">
      <c r="A212" s="100">
        <f t="shared" si="3"/>
        <v>206</v>
      </c>
      <c r="B212" s="225" t="str">
        <f>IFERROR(INDEX(tab_SCHULLISTE[SNR],_xlfn.AGGREGATE(15,6,ROW(tab_SCHULLISTE[SNR])/(FIND('Antrag SoLD'!$F$9,tab_SCHULLISTE[TKZ],1)&gt;0),ROW()-6)-1,1),"")</f>
        <v>0208</v>
      </c>
      <c r="C212" s="137" t="str">
        <f>IF(tab_SCHULEN_SAT[[#This Row],[Schul-nummer]]="","",VLOOKUP(tab_SCHULEN_SAT[[#This Row],[Schul-nummer]],tab_SCHULLISTE[],3,FALSE))</f>
        <v>0208 - Nymphenburger Gymnasium München des Schulvereins Ernst Adam e.V.</v>
      </c>
    </row>
    <row r="213" spans="1:3" ht="15.95" hidden="1" customHeight="1" x14ac:dyDescent="0.25">
      <c r="A213" s="100">
        <f t="shared" si="3"/>
        <v>207</v>
      </c>
      <c r="B213" s="225" t="str">
        <f>IFERROR(INDEX(tab_SCHULLISTE[SNR],_xlfn.AGGREGATE(15,6,ROW(tab_SCHULLISTE[SNR])/(FIND('Antrag SoLD'!$F$9,tab_SCHULLISTE[TKZ],1)&gt;0),ROW()-6)-1,1),"")</f>
        <v>0209</v>
      </c>
      <c r="C213" s="137" t="str">
        <f>IF(tab_SCHULEN_SAT[[#This Row],[Schul-nummer]]="","",VLOOKUP(tab_SCHULEN_SAT[[#This Row],[Schul-nummer]],tab_SCHULLISTE[],3,FALSE))</f>
        <v>0209 - Karl-Ritter-von-Frisch-Gymnasium Moosburg</v>
      </c>
    </row>
    <row r="214" spans="1:3" ht="15.95" hidden="1" customHeight="1" x14ac:dyDescent="0.25">
      <c r="A214" s="100">
        <f t="shared" si="3"/>
        <v>208</v>
      </c>
      <c r="B214" s="225" t="str">
        <f>IFERROR(INDEX(tab_SCHULLISTE[SNR],_xlfn.AGGREGATE(15,6,ROW(tab_SCHULLISTE[SNR])/(FIND('Antrag SoLD'!$F$9,tab_SCHULLISTE[TKZ],1)&gt;0),ROW()-6)-1,1),"")</f>
        <v>0210</v>
      </c>
      <c r="C214" s="137" t="str">
        <f>IF(tab_SCHULEN_SAT[[#This Row],[Schul-nummer]]="","",VLOOKUP(tab_SCHULEN_SAT[[#This Row],[Schul-nummer]],tab_SCHULLISTE[],3,FALSE))</f>
        <v>0210 - Obermenzinger Gymnasium München</v>
      </c>
    </row>
    <row r="215" spans="1:3" ht="15.95" hidden="1" customHeight="1" x14ac:dyDescent="0.25">
      <c r="A215" s="100">
        <f t="shared" si="3"/>
        <v>209</v>
      </c>
      <c r="B215" s="225" t="str">
        <f>IFERROR(INDEX(tab_SCHULLISTE[SNR],_xlfn.AGGREGATE(15,6,ROW(tab_SCHULLISTE[SNR])/(FIND('Antrag SoLD'!$F$9,tab_SCHULLISTE[TKZ],1)&gt;0),ROW()-6)-1,1),"")</f>
        <v>0211</v>
      </c>
      <c r="C215" s="137" t="str">
        <f>IF(tab_SCHULEN_SAT[[#This Row],[Schul-nummer]]="","",VLOOKUP(tab_SCHULEN_SAT[[#This Row],[Schul-nummer]],tab_SCHULLISTE[],3,FALSE))</f>
        <v>0211 - Kleines privates Lehrinstitut Derksen München -Gymnasium-</v>
      </c>
    </row>
    <row r="216" spans="1:3" ht="15.95" hidden="1" customHeight="1" x14ac:dyDescent="0.25">
      <c r="A216" s="100">
        <f t="shared" si="3"/>
        <v>210</v>
      </c>
      <c r="B216" s="225" t="str">
        <f>IFERROR(INDEX(tab_SCHULLISTE[SNR],_xlfn.AGGREGATE(15,6,ROW(tab_SCHULLISTE[SNR])/(FIND('Antrag SoLD'!$F$9,tab_SCHULLISTE[TKZ],1)&gt;0),ROW()-6)-1,1),"")</f>
        <v>0212</v>
      </c>
      <c r="C216" s="137" t="str">
        <f>IF(tab_SCHULEN_SAT[[#This Row],[Schul-nummer]]="","",VLOOKUP(tab_SCHULEN_SAT[[#This Row],[Schul-nummer]],tab_SCHULLISTE[],3,FALSE))</f>
        <v>0212 - Priv. wirtschafts- und sozialwiss. SABEL Gymnasium Nürnberg, staatlich genehmigt</v>
      </c>
    </row>
    <row r="217" spans="1:3" ht="15.95" hidden="1" customHeight="1" x14ac:dyDescent="0.25">
      <c r="A217" s="100">
        <f t="shared" si="3"/>
        <v>211</v>
      </c>
      <c r="B217" s="225" t="str">
        <f>IFERROR(INDEX(tab_SCHULLISTE[SNR],_xlfn.AGGREGATE(15,6,ROW(tab_SCHULLISTE[SNR])/(FIND('Antrag SoLD'!$F$9,tab_SCHULLISTE[TKZ],1)&gt;0),ROW()-6)-1,1),"")</f>
        <v>0213</v>
      </c>
      <c r="C217" s="137" t="str">
        <f>IF(tab_SCHULEN_SAT[[#This Row],[Schul-nummer]]="","",VLOOKUP(tab_SCHULEN_SAT[[#This Row],[Schul-nummer]],tab_SCHULLISTE[],3,FALSE))</f>
        <v>0213 - Gymnasium Grünwald</v>
      </c>
    </row>
    <row r="218" spans="1:3" ht="15.95" hidden="1" customHeight="1" x14ac:dyDescent="0.25">
      <c r="A218" s="100">
        <f t="shared" si="3"/>
        <v>212</v>
      </c>
      <c r="B218" s="225" t="str">
        <f>IFERROR(INDEX(tab_SCHULLISTE[SNR],_xlfn.AGGREGATE(15,6,ROW(tab_SCHULLISTE[SNR])/(FIND('Antrag SoLD'!$F$9,tab_SCHULLISTE[TKZ],1)&gt;0),ROW()-6)-1,1),"")</f>
        <v>0214</v>
      </c>
      <c r="C218" s="137" t="str">
        <f>IF(tab_SCHULEN_SAT[[#This Row],[Schul-nummer]]="","",VLOOKUP(tab_SCHULEN_SAT[[#This Row],[Schul-nummer]],tab_SCHULLISTE[],3,FALSE))</f>
        <v>0214 - Privatgymnasium Dr. Florian Überreiter München</v>
      </c>
    </row>
    <row r="219" spans="1:3" ht="15.95" hidden="1" customHeight="1" x14ac:dyDescent="0.25">
      <c r="A219" s="100">
        <f t="shared" si="3"/>
        <v>213</v>
      </c>
      <c r="B219" s="225" t="str">
        <f>IFERROR(INDEX(tab_SCHULLISTE[SNR],_xlfn.AGGREGATE(15,6,ROW(tab_SCHULLISTE[SNR])/(FIND('Antrag SoLD'!$F$9,tab_SCHULLISTE[TKZ],1)&gt;0),ROW()-6)-1,1),"")</f>
        <v>0215</v>
      </c>
      <c r="C219" s="137" t="str">
        <f>IF(tab_SCHULEN_SAT[[#This Row],[Schul-nummer]]="","",VLOOKUP(tab_SCHULEN_SAT[[#This Row],[Schul-nummer]],tab_SCHULLISTE[],3,FALSE))</f>
        <v>0215 - Joh.-Philipp-v.-Schönborn-Gymnasium Münnerstadt</v>
      </c>
    </row>
    <row r="220" spans="1:3" ht="15.95" hidden="1" customHeight="1" x14ac:dyDescent="0.25">
      <c r="A220" s="100">
        <f t="shared" si="3"/>
        <v>214</v>
      </c>
      <c r="B220" s="225" t="str">
        <f>IFERROR(INDEX(tab_SCHULLISTE[SNR],_xlfn.AGGREGATE(15,6,ROW(tab_SCHULLISTE[SNR])/(FIND('Antrag SoLD'!$F$9,tab_SCHULLISTE[TKZ],1)&gt;0),ROW()-6)-1,1),"")</f>
        <v>0216</v>
      </c>
      <c r="C220" s="137" t="str">
        <f>IF(tab_SCHULEN_SAT[[#This Row],[Schul-nummer]]="","",VLOOKUP(tab_SCHULEN_SAT[[#This Row],[Schul-nummer]],tab_SCHULLISTE[],3,FALSE))</f>
        <v>0216 - Egbert-Gymnasium d. Benediktiner Münsterschwarzach</v>
      </c>
    </row>
    <row r="221" spans="1:3" ht="15.95" hidden="1" customHeight="1" x14ac:dyDescent="0.25">
      <c r="A221" s="100">
        <f t="shared" si="3"/>
        <v>215</v>
      </c>
      <c r="B221" s="225" t="str">
        <f>IFERROR(INDEX(tab_SCHULLISTE[SNR],_xlfn.AGGREGATE(15,6,ROW(tab_SCHULLISTE[SNR])/(FIND('Antrag SoLD'!$F$9,tab_SCHULLISTE[TKZ],1)&gt;0),ROW()-6)-1,1),"")</f>
        <v>0217</v>
      </c>
      <c r="C221" s="137" t="str">
        <f>IF(tab_SCHULEN_SAT[[#This Row],[Schul-nummer]]="","",VLOOKUP(tab_SCHULEN_SAT[[#This Row],[Schul-nummer]],tab_SCHULLISTE[],3,FALSE))</f>
        <v>0217 - Staffelsee-Gymnasium Murnau</v>
      </c>
    </row>
    <row r="222" spans="1:3" ht="15.95" hidden="1" customHeight="1" x14ac:dyDescent="0.25">
      <c r="A222" s="100">
        <f t="shared" si="3"/>
        <v>216</v>
      </c>
      <c r="B222" s="225" t="str">
        <f>IFERROR(INDEX(tab_SCHULLISTE[SNR],_xlfn.AGGREGATE(15,6,ROW(tab_SCHULLISTE[SNR])/(FIND('Antrag SoLD'!$F$9,tab_SCHULLISTE[TKZ],1)&gt;0),ROW()-6)-1,1),"")</f>
        <v>0218</v>
      </c>
      <c r="C222" s="137" t="str">
        <f>IF(tab_SCHULEN_SAT[[#This Row],[Schul-nummer]]="","",VLOOKUP(tab_SCHULEN_SAT[[#This Row],[Schul-nummer]],tab_SCHULLISTE[],3,FALSE))</f>
        <v>0218 - Johann-Andreas-Schmeller-Gymnasium Nabburg</v>
      </c>
    </row>
    <row r="223" spans="1:3" ht="15.95" hidden="1" customHeight="1" x14ac:dyDescent="0.25">
      <c r="A223" s="100">
        <f t="shared" si="3"/>
        <v>217</v>
      </c>
      <c r="B223" s="225" t="str">
        <f>IFERROR(INDEX(tab_SCHULLISTE[SNR],_xlfn.AGGREGATE(15,6,ROW(tab_SCHULLISTE[SNR])/(FIND('Antrag SoLD'!$F$9,tab_SCHULLISTE[TKZ],1)&gt;0),ROW()-6)-1,1),"")</f>
        <v>0219</v>
      </c>
      <c r="C223" s="137" t="str">
        <f>IF(tab_SCHULEN_SAT[[#This Row],[Schul-nummer]]="","",VLOOKUP(tab_SCHULEN_SAT[[#This Row],[Schul-nummer]],tab_SCHULLISTE[],3,FALSE))</f>
        <v>0219 - Hochfranken-Gymnasium Naila</v>
      </c>
    </row>
    <row r="224" spans="1:3" ht="15.95" hidden="1" customHeight="1" x14ac:dyDescent="0.25">
      <c r="A224" s="100">
        <f t="shared" si="3"/>
        <v>218</v>
      </c>
      <c r="B224" s="225" t="str">
        <f>IFERROR(INDEX(tab_SCHULLISTE[SNR],_xlfn.AGGREGATE(15,6,ROW(tab_SCHULLISTE[SNR])/(FIND('Antrag SoLD'!$F$9,tab_SCHULLISTE[TKZ],1)&gt;0),ROW()-6)-1,1),"")</f>
        <v>0220</v>
      </c>
      <c r="C224" s="137" t="str">
        <f>IF(tab_SCHULEN_SAT[[#This Row],[Schul-nummer]]="","",VLOOKUP(tab_SCHULEN_SAT[[#This Row],[Schul-nummer]],tab_SCHULLISTE[],3,FALSE))</f>
        <v>0220 - Schloss Neubeuern - Gymnasium Internatsschule für Mädchen und Jungen</v>
      </c>
    </row>
    <row r="225" spans="1:3" ht="15.95" hidden="1" customHeight="1" x14ac:dyDescent="0.25">
      <c r="A225" s="100">
        <f t="shared" si="3"/>
        <v>219</v>
      </c>
      <c r="B225" s="225" t="str">
        <f>IFERROR(INDEX(tab_SCHULLISTE[SNR],_xlfn.AGGREGATE(15,6,ROW(tab_SCHULLISTE[SNR])/(FIND('Antrag SoLD'!$F$9,tab_SCHULLISTE[TKZ],1)&gt;0),ROW()-6)-1,1),"")</f>
        <v>0221</v>
      </c>
      <c r="C225" s="137" t="str">
        <f>IF(tab_SCHULEN_SAT[[#This Row],[Schul-nummer]]="","",VLOOKUP(tab_SCHULEN_SAT[[#This Row],[Schul-nummer]],tab_SCHULLISTE[],3,FALSE))</f>
        <v>0221 - Descartes-Gymnasium Neuburg a.d.Donau</v>
      </c>
    </row>
    <row r="226" spans="1:3" ht="15.95" hidden="1" customHeight="1" x14ac:dyDescent="0.25">
      <c r="A226" s="100">
        <f t="shared" si="3"/>
        <v>220</v>
      </c>
      <c r="B226" s="225" t="str">
        <f>IFERROR(INDEX(tab_SCHULLISTE[SNR],_xlfn.AGGREGATE(15,6,ROW(tab_SCHULLISTE[SNR])/(FIND('Antrag SoLD'!$F$9,tab_SCHULLISTE[TKZ],1)&gt;0),ROW()-6)-1,1),"")</f>
        <v>0222</v>
      </c>
      <c r="C226" s="137" t="str">
        <f>IF(tab_SCHULEN_SAT[[#This Row],[Schul-nummer]]="","",VLOOKUP(tab_SCHULEN_SAT[[#This Row],[Schul-nummer]],tab_SCHULLISTE[],3,FALSE))</f>
        <v>0222 - Laurentius-Gymnasium Neuendettelsau der Diakoneo KdöR</v>
      </c>
    </row>
    <row r="227" spans="1:3" ht="15.95" hidden="1" customHeight="1" x14ac:dyDescent="0.25">
      <c r="A227" s="100">
        <f t="shared" si="3"/>
        <v>221</v>
      </c>
      <c r="B227" s="225" t="str">
        <f>IFERROR(INDEX(tab_SCHULLISTE[SNR],_xlfn.AGGREGATE(15,6,ROW(tab_SCHULLISTE[SNR])/(FIND('Antrag SoLD'!$F$9,tab_SCHULLISTE[TKZ],1)&gt;0),ROW()-6)-1,1),"")</f>
        <v>0223</v>
      </c>
      <c r="C227" s="137" t="str">
        <f>IF(tab_SCHULEN_SAT[[#This Row],[Schul-nummer]]="","",VLOOKUP(tab_SCHULEN_SAT[[#This Row],[Schul-nummer]],tab_SCHULLISTE[],3,FALSE))</f>
        <v>0223 - Willibald-Gluck-Gymnasium Neumarkt</v>
      </c>
    </row>
    <row r="228" spans="1:3" ht="15.95" hidden="1" customHeight="1" x14ac:dyDescent="0.25">
      <c r="A228" s="100">
        <f t="shared" si="3"/>
        <v>222</v>
      </c>
      <c r="B228" s="225" t="str">
        <f>IFERROR(INDEX(tab_SCHULLISTE[SNR],_xlfn.AGGREGATE(15,6,ROW(tab_SCHULLISTE[SNR])/(FIND('Antrag SoLD'!$F$9,tab_SCHULLISTE[TKZ],1)&gt;0),ROW()-6)-1,1),"")</f>
        <v>0224</v>
      </c>
      <c r="C228" s="137" t="str">
        <f>IF(tab_SCHULEN_SAT[[#This Row],[Schul-nummer]]="","",VLOOKUP(tab_SCHULEN_SAT[[#This Row],[Schul-nummer]],tab_SCHULLISTE[],3,FALSE))</f>
        <v>0224 - Justus-von-Liebig-Gymnasium Neusäß</v>
      </c>
    </row>
    <row r="229" spans="1:3" ht="15.95" hidden="1" customHeight="1" x14ac:dyDescent="0.25">
      <c r="A229" s="100">
        <f t="shared" si="3"/>
        <v>223</v>
      </c>
      <c r="B229" s="225" t="str">
        <f>IFERROR(INDEX(tab_SCHULLISTE[SNR],_xlfn.AGGREGATE(15,6,ROW(tab_SCHULLISTE[SNR])/(FIND('Antrag SoLD'!$F$9,tab_SCHULLISTE[TKZ],1)&gt;0),ROW()-6)-1,1),"")</f>
        <v>0225</v>
      </c>
      <c r="C229" s="137" t="str">
        <f>IF(tab_SCHULEN_SAT[[#This Row],[Schul-nummer]]="","",VLOOKUP(tab_SCHULEN_SAT[[#This Row],[Schul-nummer]],tab_SCHULLISTE[],3,FALSE))</f>
        <v>0225 - Friedrich-Alexander-Gymnasium Neustadt a.d.Aisch</v>
      </c>
    </row>
    <row r="230" spans="1:3" ht="15.95" hidden="1" customHeight="1" x14ac:dyDescent="0.25">
      <c r="A230" s="100">
        <f t="shared" si="3"/>
        <v>224</v>
      </c>
      <c r="B230" s="225" t="str">
        <f>IFERROR(INDEX(tab_SCHULLISTE[SNR],_xlfn.AGGREGATE(15,6,ROW(tab_SCHULLISTE[SNR])/(FIND('Antrag SoLD'!$F$9,tab_SCHULLISTE[TKZ],1)&gt;0),ROW()-6)-1,1),"")</f>
        <v>0226</v>
      </c>
      <c r="C230" s="137" t="str">
        <f>IF(tab_SCHULEN_SAT[[#This Row],[Schul-nummer]]="","",VLOOKUP(tab_SCHULEN_SAT[[#This Row],[Schul-nummer]],tab_SCHULLISTE[],3,FALSE))</f>
        <v>0226 - Arnold-Gymnasium Neustadt bei Coburg</v>
      </c>
    </row>
    <row r="231" spans="1:3" ht="15.95" hidden="1" customHeight="1" x14ac:dyDescent="0.25">
      <c r="A231" s="100">
        <f t="shared" si="3"/>
        <v>225</v>
      </c>
      <c r="B231" s="225" t="str">
        <f>IFERROR(INDEX(tab_SCHULLISTE[SNR],_xlfn.AGGREGATE(15,6,ROW(tab_SCHULLISTE[SNR])/(FIND('Antrag SoLD'!$F$9,tab_SCHULLISTE[TKZ],1)&gt;0),ROW()-6)-1,1),"")</f>
        <v>0227</v>
      </c>
      <c r="C231" s="137" t="str">
        <f>IF(tab_SCHULEN_SAT[[#This Row],[Schul-nummer]]="","",VLOOKUP(tab_SCHULEN_SAT[[#This Row],[Schul-nummer]],tab_SCHULLISTE[],3,FALSE))</f>
        <v>0227 - Lessing-Gymnasium Neu-Ulm</v>
      </c>
    </row>
    <row r="232" spans="1:3" ht="15.95" hidden="1" customHeight="1" x14ac:dyDescent="0.25">
      <c r="A232" s="100">
        <f t="shared" si="3"/>
        <v>226</v>
      </c>
      <c r="B232" s="225" t="str">
        <f>IFERROR(INDEX(tab_SCHULLISTE[SNR],_xlfn.AGGREGATE(15,6,ROW(tab_SCHULLISTE[SNR])/(FIND('Antrag SoLD'!$F$9,tab_SCHULLISTE[TKZ],1)&gt;0),ROW()-6)-1,1),"")</f>
        <v>0228</v>
      </c>
      <c r="C232" s="137" t="str">
        <f>IF(tab_SCHULEN_SAT[[#This Row],[Schul-nummer]]="","",VLOOKUP(tab_SCHULEN_SAT[[#This Row],[Schul-nummer]],tab_SCHULLISTE[],3,FALSE))</f>
        <v>0228 - St.-Gotthard-Gymnasium der Benediktiner Niederaltaich</v>
      </c>
    </row>
    <row r="233" spans="1:3" ht="15.95" hidden="1" customHeight="1" x14ac:dyDescent="0.25">
      <c r="A233" s="100">
        <f t="shared" si="3"/>
        <v>227</v>
      </c>
      <c r="B233" s="225" t="str">
        <f>IFERROR(INDEX(tab_SCHULLISTE[SNR],_xlfn.AGGREGATE(15,6,ROW(tab_SCHULLISTE[SNR])/(FIND('Antrag SoLD'!$F$9,tab_SCHULLISTE[TKZ],1)&gt;0),ROW()-6)-1,1),"")</f>
        <v>0229</v>
      </c>
      <c r="C233" s="137" t="str">
        <f>IF(tab_SCHULEN_SAT[[#This Row],[Schul-nummer]]="","",VLOOKUP(tab_SCHULEN_SAT[[#This Row],[Schul-nummer]],tab_SCHULLISTE[],3,FALSE))</f>
        <v>0229 - Regental-Gymnasium Nittenau</v>
      </c>
    </row>
    <row r="234" spans="1:3" ht="15.95" hidden="1" customHeight="1" x14ac:dyDescent="0.25">
      <c r="A234" s="100">
        <f t="shared" si="3"/>
        <v>228</v>
      </c>
      <c r="B234" s="225" t="str">
        <f>IFERROR(INDEX(tab_SCHULLISTE[SNR],_xlfn.AGGREGATE(15,6,ROW(tab_SCHULLISTE[SNR])/(FIND('Antrag SoLD'!$F$9,tab_SCHULLISTE[TKZ],1)&gt;0),ROW()-6)-1,1),"")</f>
        <v>0230</v>
      </c>
      <c r="C234" s="137" t="str">
        <f>IF(tab_SCHULEN_SAT[[#This Row],[Schul-nummer]]="","",VLOOKUP(tab_SCHULEN_SAT[[#This Row],[Schul-nummer]],tab_SCHULLISTE[],3,FALSE))</f>
        <v>0230 - Theodor-Heuss-Gymnasium Nördlingen</v>
      </c>
    </row>
    <row r="235" spans="1:3" ht="15.95" hidden="1" customHeight="1" x14ac:dyDescent="0.25">
      <c r="A235" s="100">
        <f t="shared" si="3"/>
        <v>229</v>
      </c>
      <c r="B235" s="225" t="str">
        <f>IFERROR(INDEX(tab_SCHULLISTE[SNR],_xlfn.AGGREGATE(15,6,ROW(tab_SCHULLISTE[SNR])/(FIND('Antrag SoLD'!$F$9,tab_SCHULLISTE[TKZ],1)&gt;0),ROW()-6)-1,1),"")</f>
        <v>0231</v>
      </c>
      <c r="C235" s="137" t="str">
        <f>IF(tab_SCHULEN_SAT[[#This Row],[Schul-nummer]]="","",VLOOKUP(tab_SCHULEN_SAT[[#This Row],[Schul-nummer]],tab_SCHULLISTE[],3,FALSE))</f>
        <v>0231 - Melanchthon-Gymnasium Nürnberg</v>
      </c>
    </row>
    <row r="236" spans="1:3" ht="15.95" hidden="1" customHeight="1" x14ac:dyDescent="0.25">
      <c r="A236" s="100">
        <f t="shared" si="3"/>
        <v>230</v>
      </c>
      <c r="B236" s="225" t="str">
        <f>IFERROR(INDEX(tab_SCHULLISTE[SNR],_xlfn.AGGREGATE(15,6,ROW(tab_SCHULLISTE[SNR])/(FIND('Antrag SoLD'!$F$9,tab_SCHULLISTE[TKZ],1)&gt;0),ROW()-6)-1,1),"")</f>
        <v>0232</v>
      </c>
      <c r="C236" s="137" t="str">
        <f>IF(tab_SCHULEN_SAT[[#This Row],[Schul-nummer]]="","",VLOOKUP(tab_SCHULEN_SAT[[#This Row],[Schul-nummer]],tab_SCHULLISTE[],3,FALSE))</f>
        <v>0232 - Neues Gymnasium Nürnberg</v>
      </c>
    </row>
    <row r="237" spans="1:3" ht="15.95" hidden="1" customHeight="1" x14ac:dyDescent="0.25">
      <c r="A237" s="100">
        <f t="shared" si="3"/>
        <v>231</v>
      </c>
      <c r="B237" s="225" t="str">
        <f>IFERROR(INDEX(tab_SCHULLISTE[SNR],_xlfn.AGGREGATE(15,6,ROW(tab_SCHULLISTE[SNR])/(FIND('Antrag SoLD'!$F$9,tab_SCHULLISTE[TKZ],1)&gt;0),ROW()-6)-1,1),"")</f>
        <v>0233</v>
      </c>
      <c r="C237" s="137" t="str">
        <f>IF(tab_SCHULEN_SAT[[#This Row],[Schul-nummer]]="","",VLOOKUP(tab_SCHULEN_SAT[[#This Row],[Schul-nummer]],tab_SCHULLISTE[],3,FALSE))</f>
        <v>0233 - Willstätter-Gymnasium Nürnberg</v>
      </c>
    </row>
    <row r="238" spans="1:3" ht="15.95" hidden="1" customHeight="1" x14ac:dyDescent="0.25">
      <c r="A238" s="100">
        <f t="shared" si="3"/>
        <v>232</v>
      </c>
      <c r="B238" s="225" t="str">
        <f>IFERROR(INDEX(tab_SCHULLISTE[SNR],_xlfn.AGGREGATE(15,6,ROW(tab_SCHULLISTE[SNR])/(FIND('Antrag SoLD'!$F$9,tab_SCHULLISTE[TKZ],1)&gt;0),ROW()-6)-1,1),"")</f>
        <v>0234</v>
      </c>
      <c r="C238" s="137" t="str">
        <f>IF(tab_SCHULEN_SAT[[#This Row],[Schul-nummer]]="","",VLOOKUP(tab_SCHULEN_SAT[[#This Row],[Schul-nummer]],tab_SCHULLISTE[],3,FALSE))</f>
        <v>0234 - Dürer-Gymnasium Nürnberg</v>
      </c>
    </row>
    <row r="239" spans="1:3" ht="15.95" hidden="1" customHeight="1" x14ac:dyDescent="0.25">
      <c r="A239" s="100">
        <f t="shared" si="3"/>
        <v>233</v>
      </c>
      <c r="B239" s="225" t="str">
        <f>IFERROR(INDEX(tab_SCHULLISTE[SNR],_xlfn.AGGREGATE(15,6,ROW(tab_SCHULLISTE[SNR])/(FIND('Antrag SoLD'!$F$9,tab_SCHULLISTE[TKZ],1)&gt;0),ROW()-6)-1,1),"")</f>
        <v>0235</v>
      </c>
      <c r="C239" s="137" t="str">
        <f>IF(tab_SCHULEN_SAT[[#This Row],[Schul-nummer]]="","",VLOOKUP(tab_SCHULEN_SAT[[#This Row],[Schul-nummer]],tab_SCHULLISTE[],3,FALSE))</f>
        <v>0235 - Hans-Sachs-Gymnasium Nürnberg</v>
      </c>
    </row>
    <row r="240" spans="1:3" ht="15.95" hidden="1" customHeight="1" x14ac:dyDescent="0.25">
      <c r="A240" s="100">
        <f t="shared" si="3"/>
        <v>234</v>
      </c>
      <c r="B240" s="225" t="str">
        <f>IFERROR(INDEX(tab_SCHULLISTE[SNR],_xlfn.AGGREGATE(15,6,ROW(tab_SCHULLISTE[SNR])/(FIND('Antrag SoLD'!$F$9,tab_SCHULLISTE[TKZ],1)&gt;0),ROW()-6)-1,1),"")</f>
        <v>0236</v>
      </c>
      <c r="C240" s="137" t="str">
        <f>IF(tab_SCHULEN_SAT[[#This Row],[Schul-nummer]]="","",VLOOKUP(tab_SCHULEN_SAT[[#This Row],[Schul-nummer]],tab_SCHULLISTE[],3,FALSE))</f>
        <v>0236 - Martin-Behaim-Gymnasium Nürnberg</v>
      </c>
    </row>
    <row r="241" spans="1:3" ht="15.95" hidden="1" customHeight="1" x14ac:dyDescent="0.25">
      <c r="A241" s="100">
        <f t="shared" si="3"/>
        <v>235</v>
      </c>
      <c r="B241" s="225" t="str">
        <f>IFERROR(INDEX(tab_SCHULLISTE[SNR],_xlfn.AGGREGATE(15,6,ROW(tab_SCHULLISTE[SNR])/(FIND('Antrag SoLD'!$F$9,tab_SCHULLISTE[TKZ],1)&gt;0),ROW()-6)-1,1),"")</f>
        <v>0237</v>
      </c>
      <c r="C241" s="137" t="str">
        <f>IF(tab_SCHULEN_SAT[[#This Row],[Schul-nummer]]="","",VLOOKUP(tab_SCHULEN_SAT[[#This Row],[Schul-nummer]],tab_SCHULLISTE[],3,FALSE))</f>
        <v>0237 - Pirckheimer-Gymnasium Nürnberg</v>
      </c>
    </row>
    <row r="242" spans="1:3" ht="15.95" hidden="1" customHeight="1" x14ac:dyDescent="0.25">
      <c r="A242" s="100">
        <f t="shared" si="3"/>
        <v>236</v>
      </c>
      <c r="B242" s="225" t="str">
        <f>IFERROR(INDEX(tab_SCHULLISTE[SNR],_xlfn.AGGREGATE(15,6,ROW(tab_SCHULLISTE[SNR])/(FIND('Antrag SoLD'!$F$9,tab_SCHULLISTE[TKZ],1)&gt;0),ROW()-6)-1,1),"")</f>
        <v>0238</v>
      </c>
      <c r="C242" s="137" t="str">
        <f>IF(tab_SCHULEN_SAT[[#This Row],[Schul-nummer]]="","",VLOOKUP(tab_SCHULEN_SAT[[#This Row],[Schul-nummer]],tab_SCHULLISTE[],3,FALSE))</f>
        <v>0238 - Städtisches Labenwolf-Gymnasium Nürnberg</v>
      </c>
    </row>
    <row r="243" spans="1:3" ht="15.95" hidden="1" customHeight="1" x14ac:dyDescent="0.25">
      <c r="A243" s="100">
        <f t="shared" si="3"/>
        <v>237</v>
      </c>
      <c r="B243" s="225" t="str">
        <f>IFERROR(INDEX(tab_SCHULLISTE[SNR],_xlfn.AGGREGATE(15,6,ROW(tab_SCHULLISTE[SNR])/(FIND('Antrag SoLD'!$F$9,tab_SCHULLISTE[TKZ],1)&gt;0),ROW()-6)-1,1),"")</f>
        <v>0239</v>
      </c>
      <c r="C243" s="137" t="str">
        <f>IF(tab_SCHULEN_SAT[[#This Row],[Schul-nummer]]="","",VLOOKUP(tab_SCHULEN_SAT[[#This Row],[Schul-nummer]],tab_SCHULLISTE[],3,FALSE))</f>
        <v>0239 - Städtisches Sigena-Gymnasium Nürnberg</v>
      </c>
    </row>
    <row r="244" spans="1:3" ht="15.95" hidden="1" customHeight="1" x14ac:dyDescent="0.25">
      <c r="A244" s="100">
        <f t="shared" si="3"/>
        <v>238</v>
      </c>
      <c r="B244" s="225" t="str">
        <f>IFERROR(INDEX(tab_SCHULLISTE[SNR],_xlfn.AGGREGATE(15,6,ROW(tab_SCHULLISTE[SNR])/(FIND('Antrag SoLD'!$F$9,tab_SCHULLISTE[TKZ],1)&gt;0),ROW()-6)-1,1),"")</f>
        <v>0240</v>
      </c>
      <c r="C244" s="137" t="str">
        <f>IF(tab_SCHULEN_SAT[[#This Row],[Schul-nummer]]="","",VLOOKUP(tab_SCHULEN_SAT[[#This Row],[Schul-nummer]],tab_SCHULLISTE[],3,FALSE))</f>
        <v>0240 - Städtisches Johannes-Scharrer- Gymnasium Nürnberg</v>
      </c>
    </row>
    <row r="245" spans="1:3" ht="15.95" hidden="1" customHeight="1" x14ac:dyDescent="0.25">
      <c r="A245" s="100">
        <f t="shared" si="3"/>
        <v>239</v>
      </c>
      <c r="B245" s="225" t="str">
        <f>IFERROR(INDEX(tab_SCHULLISTE[SNR],_xlfn.AGGREGATE(15,6,ROW(tab_SCHULLISTE[SNR])/(FIND('Antrag SoLD'!$F$9,tab_SCHULLISTE[TKZ],1)&gt;0),ROW()-6)-1,1),"")</f>
        <v>0241</v>
      </c>
      <c r="C245" s="137" t="str">
        <f>IF(tab_SCHULEN_SAT[[#This Row],[Schul-nummer]]="","",VLOOKUP(tab_SCHULEN_SAT[[#This Row],[Schul-nummer]],tab_SCHULLISTE[],3,FALSE))</f>
        <v>0241 - Städtische Peter-Vischer-Schule Nürnberg -Gymnasium-</v>
      </c>
    </row>
    <row r="246" spans="1:3" ht="15.95" hidden="1" customHeight="1" x14ac:dyDescent="0.25">
      <c r="A246" s="100">
        <f t="shared" si="3"/>
        <v>240</v>
      </c>
      <c r="B246" s="225" t="str">
        <f>IFERROR(INDEX(tab_SCHULLISTE[SNR],_xlfn.AGGREGATE(15,6,ROW(tab_SCHULLISTE[SNR])/(FIND('Antrag SoLD'!$F$9,tab_SCHULLISTE[TKZ],1)&gt;0),ROW()-6)-1,1),"")</f>
        <v>0242</v>
      </c>
      <c r="C246" s="137" t="str">
        <f>IF(tab_SCHULEN_SAT[[#This Row],[Schul-nummer]]="","",VLOOKUP(tab_SCHULEN_SAT[[#This Row],[Schul-nummer]],tab_SCHULLISTE[],3,FALSE))</f>
        <v>0242 - Maria-Ward-Gymnasium Nürnberg der Erzdiözese Bamberg</v>
      </c>
    </row>
    <row r="247" spans="1:3" ht="15.95" hidden="1" customHeight="1" x14ac:dyDescent="0.25">
      <c r="A247" s="100">
        <f t="shared" si="3"/>
        <v>241</v>
      </c>
      <c r="B247" s="225" t="str">
        <f>IFERROR(INDEX(tab_SCHULLISTE[SNR],_xlfn.AGGREGATE(15,6,ROW(tab_SCHULLISTE[SNR])/(FIND('Antrag SoLD'!$F$9,tab_SCHULLISTE[TKZ],1)&gt;0),ROW()-6)-1,1),"")</f>
        <v>0243</v>
      </c>
      <c r="C247" s="137" t="str">
        <f>IF(tab_SCHULEN_SAT[[#This Row],[Schul-nummer]]="","",VLOOKUP(tab_SCHULEN_SAT[[#This Row],[Schul-nummer]],tab_SCHULLISTE[],3,FALSE))</f>
        <v>0243 - Wilhelm-Löhe-Schule Nürnberg Evang. kooperative Gesamtschule -Gymnasium-</v>
      </c>
    </row>
    <row r="248" spans="1:3" ht="15.95" hidden="1" customHeight="1" x14ac:dyDescent="0.25">
      <c r="A248" s="100">
        <f t="shared" si="3"/>
        <v>242</v>
      </c>
      <c r="B248" s="225" t="str">
        <f>IFERROR(INDEX(tab_SCHULLISTE[SNR],_xlfn.AGGREGATE(15,6,ROW(tab_SCHULLISTE[SNR])/(FIND('Antrag SoLD'!$F$9,tab_SCHULLISTE[TKZ],1)&gt;0),ROW()-6)-1,1),"")</f>
        <v>0244</v>
      </c>
      <c r="C248" s="137" t="str">
        <f>IF(tab_SCHULEN_SAT[[#This Row],[Schul-nummer]]="","",VLOOKUP(tab_SCHULEN_SAT[[#This Row],[Schul-nummer]],tab_SCHULLISTE[],3,FALSE))</f>
        <v>0244 - Staatliches Gymnasium Holzkirchen</v>
      </c>
    </row>
    <row r="249" spans="1:3" ht="15.95" hidden="1" customHeight="1" x14ac:dyDescent="0.25">
      <c r="A249" s="100">
        <f t="shared" si="3"/>
        <v>243</v>
      </c>
      <c r="B249" s="225" t="str">
        <f>IFERROR(INDEX(tab_SCHULLISTE[SNR],_xlfn.AGGREGATE(15,6,ROW(tab_SCHULLISTE[SNR])/(FIND('Antrag SoLD'!$F$9,tab_SCHULLISTE[TKZ],1)&gt;0),ROW()-6)-1,1),"")</f>
        <v>0245</v>
      </c>
      <c r="C249" s="137" t="str">
        <f>IF(tab_SCHULEN_SAT[[#This Row],[Schul-nummer]]="","",VLOOKUP(tab_SCHULEN_SAT[[#This Row],[Schul-nummer]],tab_SCHULLISTE[],3,FALSE))</f>
        <v>0245 - Dietrich-Bonhoeffer-Gymnasium Oberasbach</v>
      </c>
    </row>
    <row r="250" spans="1:3" ht="15.95" hidden="1" customHeight="1" x14ac:dyDescent="0.25">
      <c r="A250" s="100">
        <f t="shared" si="3"/>
        <v>244</v>
      </c>
      <c r="B250" s="225" t="str">
        <f>IFERROR(INDEX(tab_SCHULLISTE[SNR],_xlfn.AGGREGATE(15,6,ROW(tab_SCHULLISTE[SNR])/(FIND('Antrag SoLD'!$F$9,tab_SCHULLISTE[TKZ],1)&gt;0),ROW()-6)-1,1),"")</f>
        <v>0246</v>
      </c>
      <c r="C250" s="137" t="str">
        <f>IF(tab_SCHULEN_SAT[[#This Row],[Schul-nummer]]="","",VLOOKUP(tab_SCHULEN_SAT[[#This Row],[Schul-nummer]],tab_SCHULLISTE[],3,FALSE))</f>
        <v>0246 - Gertrud-von-le-Fort-Gymnasium Oberstdorf</v>
      </c>
    </row>
    <row r="251" spans="1:3" ht="15.95" hidden="1" customHeight="1" x14ac:dyDescent="0.25">
      <c r="A251" s="100">
        <f t="shared" si="3"/>
        <v>245</v>
      </c>
      <c r="B251" s="225" t="str">
        <f>IFERROR(INDEX(tab_SCHULLISTE[SNR],_xlfn.AGGREGATE(15,6,ROW(tab_SCHULLISTE[SNR])/(FIND('Antrag SoLD'!$F$9,tab_SCHULLISTE[TKZ],1)&gt;0),ROW()-6)-1,1),"")</f>
        <v>0247</v>
      </c>
      <c r="C251" s="137" t="str">
        <f>IF(tab_SCHULEN_SAT[[#This Row],[Schul-nummer]]="","",VLOOKUP(tab_SCHULEN_SAT[[#This Row],[Schul-nummer]],tab_SCHULLISTE[],3,FALSE))</f>
        <v>0247 - Ortenburg-Gymnasium Oberviechtach</v>
      </c>
    </row>
    <row r="252" spans="1:3" ht="15.95" hidden="1" customHeight="1" x14ac:dyDescent="0.25">
      <c r="A252" s="100">
        <f t="shared" si="3"/>
        <v>246</v>
      </c>
      <c r="B252" s="225" t="str">
        <f>IFERROR(INDEX(tab_SCHULLISTE[SNR],_xlfn.AGGREGATE(15,6,ROW(tab_SCHULLISTE[SNR])/(FIND('Antrag SoLD'!$F$9,tab_SCHULLISTE[TKZ],1)&gt;0),ROW()-6)-1,1),"")</f>
        <v>0248</v>
      </c>
      <c r="C252" s="137" t="str">
        <f>IF(tab_SCHULEN_SAT[[#This Row],[Schul-nummer]]="","",VLOOKUP(tab_SCHULEN_SAT[[#This Row],[Schul-nummer]],tab_SCHULLISTE[],3,FALSE))</f>
        <v>0248 - Albrecht-Ernst-Gymnasium Oettingen</v>
      </c>
    </row>
    <row r="253" spans="1:3" ht="15.95" hidden="1" customHeight="1" x14ac:dyDescent="0.25">
      <c r="A253" s="100">
        <f t="shared" si="3"/>
        <v>247</v>
      </c>
      <c r="B253" s="225" t="str">
        <f>IFERROR(INDEX(tab_SCHULLISTE[SNR],_xlfn.AGGREGATE(15,6,ROW(tab_SCHULLISTE[SNR])/(FIND('Antrag SoLD'!$F$9,tab_SCHULLISTE[TKZ],1)&gt;0),ROW()-6)-1,1),"")</f>
        <v>0249</v>
      </c>
      <c r="C253" s="137" t="str">
        <f>IF(tab_SCHULEN_SAT[[#This Row],[Schul-nummer]]="","",VLOOKUP(tab_SCHULEN_SAT[[#This Row],[Schul-nummer]],tab_SCHULLISTE[],3,FALSE))</f>
        <v>0249 - Rupert-Ness-Gymnasium Ottobeuren</v>
      </c>
    </row>
    <row r="254" spans="1:3" ht="15.95" hidden="1" customHeight="1" x14ac:dyDescent="0.25">
      <c r="A254" s="100">
        <f t="shared" si="3"/>
        <v>248</v>
      </c>
      <c r="B254" s="225" t="str">
        <f>IFERROR(INDEX(tab_SCHULLISTE[SNR],_xlfn.AGGREGATE(15,6,ROW(tab_SCHULLISTE[SNR])/(FIND('Antrag SoLD'!$F$9,tab_SCHULLISTE[TKZ],1)&gt;0),ROW()-6)-1,1),"")</f>
        <v>0250</v>
      </c>
      <c r="C254" s="137" t="str">
        <f>IF(tab_SCHULEN_SAT[[#This Row],[Schul-nummer]]="","",VLOOKUP(tab_SCHULEN_SAT[[#This Row],[Schul-nummer]],tab_SCHULLISTE[],3,FALSE))</f>
        <v>0250 - Gymnasium Ottobrunn</v>
      </c>
    </row>
    <row r="255" spans="1:3" ht="15.95" hidden="1" customHeight="1" x14ac:dyDescent="0.25">
      <c r="A255" s="100">
        <f t="shared" si="3"/>
        <v>249</v>
      </c>
      <c r="B255" s="225" t="str">
        <f>IFERROR(INDEX(tab_SCHULLISTE[SNR],_xlfn.AGGREGATE(15,6,ROW(tab_SCHULLISTE[SNR])/(FIND('Antrag SoLD'!$F$9,tab_SCHULLISTE[TKZ],1)&gt;0),ROW()-6)-1,1),"")</f>
        <v>0251</v>
      </c>
      <c r="C255" s="137" t="str">
        <f>IF(tab_SCHULEN_SAT[[#This Row],[Schul-nummer]]="","",VLOOKUP(tab_SCHULEN_SAT[[#This Row],[Schul-nummer]],tab_SCHULLISTE[],3,FALSE))</f>
        <v>0251 - Gymnasium Leopoldinum Passau</v>
      </c>
    </row>
    <row r="256" spans="1:3" ht="15.95" hidden="1" customHeight="1" x14ac:dyDescent="0.25">
      <c r="A256" s="100">
        <f t="shared" si="3"/>
        <v>250</v>
      </c>
      <c r="B256" s="225" t="str">
        <f>IFERROR(INDEX(tab_SCHULLISTE[SNR],_xlfn.AGGREGATE(15,6,ROW(tab_SCHULLISTE[SNR])/(FIND('Antrag SoLD'!$F$9,tab_SCHULLISTE[TKZ],1)&gt;0),ROW()-6)-1,1),"")</f>
        <v>0252</v>
      </c>
      <c r="C256" s="137" t="str">
        <f>IF(tab_SCHULEN_SAT[[#This Row],[Schul-nummer]]="","",VLOOKUP(tab_SCHULEN_SAT[[#This Row],[Schul-nummer]],tab_SCHULLISTE[],3,FALSE))</f>
        <v>0252 - Adalbert-Stifter-Gymnasium Passau</v>
      </c>
    </row>
    <row r="257" spans="1:3" ht="15.95" hidden="1" customHeight="1" x14ac:dyDescent="0.25">
      <c r="A257" s="100">
        <f t="shared" si="3"/>
        <v>251</v>
      </c>
      <c r="B257" s="225" t="str">
        <f>IFERROR(INDEX(tab_SCHULLISTE[SNR],_xlfn.AGGREGATE(15,6,ROW(tab_SCHULLISTE[SNR])/(FIND('Antrag SoLD'!$F$9,tab_SCHULLISTE[TKZ],1)&gt;0),ROW()-6)-1,1),"")</f>
        <v>0253</v>
      </c>
      <c r="C257" s="137" t="str">
        <f>IF(tab_SCHULEN_SAT[[#This Row],[Schul-nummer]]="","",VLOOKUP(tab_SCHULEN_SAT[[#This Row],[Schul-nummer]],tab_SCHULLISTE[],3,FALSE))</f>
        <v>0253 - Gisela-Gymnasium Passau-Niedernburg</v>
      </c>
    </row>
    <row r="258" spans="1:3" ht="15.95" hidden="1" customHeight="1" x14ac:dyDescent="0.25">
      <c r="A258" s="100">
        <f t="shared" si="3"/>
        <v>252</v>
      </c>
      <c r="B258" s="225" t="str">
        <f>IFERROR(INDEX(tab_SCHULLISTE[SNR],_xlfn.AGGREGATE(15,6,ROW(tab_SCHULLISTE[SNR])/(FIND('Antrag SoLD'!$F$9,tab_SCHULLISTE[TKZ],1)&gt;0),ROW()-6)-1,1),"")</f>
        <v>0254</v>
      </c>
      <c r="C258" s="137" t="str">
        <f>IF(tab_SCHULEN_SAT[[#This Row],[Schul-nummer]]="","",VLOOKUP(tab_SCHULEN_SAT[[#This Row],[Schul-nummer]],tab_SCHULLISTE[],3,FALSE))</f>
        <v>0254 - Auersperg-Gymnasium d.Maria-Ward-Schulst. Passau Freudenhain, Mus. und wirtschaftswiss. Gymnasium</v>
      </c>
    </row>
    <row r="259" spans="1:3" ht="15.95" hidden="1" customHeight="1" x14ac:dyDescent="0.25">
      <c r="A259" s="100">
        <f t="shared" si="3"/>
        <v>253</v>
      </c>
      <c r="B259" s="225" t="str">
        <f>IFERROR(INDEX(tab_SCHULLISTE[SNR],_xlfn.AGGREGATE(15,6,ROW(tab_SCHULLISTE[SNR])/(FIND('Antrag SoLD'!$F$9,tab_SCHULLISTE[TKZ],1)&gt;0),ROW()-6)-1,1),"")</f>
        <v>0255</v>
      </c>
      <c r="C259" s="137" t="str">
        <f>IF(tab_SCHULEN_SAT[[#This Row],[Schul-nummer]]="","",VLOOKUP(tab_SCHULEN_SAT[[#This Row],[Schul-nummer]],tab_SCHULLISTE[],3,FALSE))</f>
        <v>0255 - Gymnasium Pegnitz</v>
      </c>
    </row>
    <row r="260" spans="1:3" ht="15.95" hidden="1" customHeight="1" x14ac:dyDescent="0.25">
      <c r="A260" s="100">
        <f t="shared" si="3"/>
        <v>254</v>
      </c>
      <c r="B260" s="225" t="str">
        <f>IFERROR(INDEX(tab_SCHULLISTE[SNR],_xlfn.AGGREGATE(15,6,ROW(tab_SCHULLISTE[SNR])/(FIND('Antrag SoLD'!$F$9,tab_SCHULLISTE[TKZ],1)&gt;0),ROW()-6)-1,1),"")</f>
        <v>0256</v>
      </c>
      <c r="C260" s="137" t="str">
        <f>IF(tab_SCHULEN_SAT[[#This Row],[Schul-nummer]]="","",VLOOKUP(tab_SCHULEN_SAT[[#This Row],[Schul-nummer]],tab_SCHULLISTE[],3,FALSE))</f>
        <v>0256 - Schyren-Gymnasium Pfaffenhofen a.d.Ilm</v>
      </c>
    </row>
    <row r="261" spans="1:3" ht="15.95" hidden="1" customHeight="1" x14ac:dyDescent="0.25">
      <c r="A261" s="100">
        <f t="shared" si="3"/>
        <v>255</v>
      </c>
      <c r="B261" s="225" t="str">
        <f>IFERROR(INDEX(tab_SCHULLISTE[SNR],_xlfn.AGGREGATE(15,6,ROW(tab_SCHULLISTE[SNR])/(FIND('Antrag SoLD'!$F$9,tab_SCHULLISTE[TKZ],1)&gt;0),ROW()-6)-1,1),"")</f>
        <v>0257</v>
      </c>
      <c r="C261" s="137" t="str">
        <f>IF(tab_SCHULEN_SAT[[#This Row],[Schul-nummer]]="","",VLOOKUP(tab_SCHULEN_SAT[[#This Row],[Schul-nummer]],tab_SCHULLISTE[],3,FALSE))</f>
        <v>0257 - Gymnasium Pfarrkirchen</v>
      </c>
    </row>
    <row r="262" spans="1:3" ht="15.95" hidden="1" customHeight="1" x14ac:dyDescent="0.25">
      <c r="A262" s="100">
        <f t="shared" si="3"/>
        <v>256</v>
      </c>
      <c r="B262" s="225" t="str">
        <f>IFERROR(INDEX(tab_SCHULLISTE[SNR],_xlfn.AGGREGATE(15,6,ROW(tab_SCHULLISTE[SNR])/(FIND('Antrag SoLD'!$F$9,tab_SCHULLISTE[TKZ],1)&gt;0),ROW()-6)-1,1),"")</f>
        <v>0258</v>
      </c>
      <c r="C262" s="137" t="str">
        <f>IF(tab_SCHULEN_SAT[[#This Row],[Schul-nummer]]="","",VLOOKUP(tab_SCHULEN_SAT[[#This Row],[Schul-nummer]],tab_SCHULLISTE[],3,FALSE))</f>
        <v>0258 - Staatl. Gymnasium Mering</v>
      </c>
    </row>
    <row r="263" spans="1:3" ht="15.95" hidden="1" customHeight="1" x14ac:dyDescent="0.25">
      <c r="A263" s="100">
        <f t="shared" si="3"/>
        <v>257</v>
      </c>
      <c r="B263" s="225" t="str">
        <f>IFERROR(INDEX(tab_SCHULLISTE[SNR],_xlfn.AGGREGATE(15,6,ROW(tab_SCHULLISTE[SNR])/(FIND('Antrag SoLD'!$F$9,tab_SCHULLISTE[TKZ],1)&gt;0),ROW()-6)-1,1),"")</f>
        <v>0259</v>
      </c>
      <c r="C263" s="137" t="str">
        <f>IF(tab_SCHULEN_SAT[[#This Row],[Schul-nummer]]="","",VLOOKUP(tab_SCHULEN_SAT[[#This Row],[Schul-nummer]],tab_SCHULLISTE[],3,FALSE))</f>
        <v>0259 - Wilhelm-Diess-Gymnasium Pocking</v>
      </c>
    </row>
    <row r="264" spans="1:3" ht="15.95" hidden="1" customHeight="1" x14ac:dyDescent="0.25">
      <c r="A264" s="100">
        <f t="shared" si="3"/>
        <v>258</v>
      </c>
      <c r="B264" s="225" t="str">
        <f>IFERROR(INDEX(tab_SCHULLISTE[SNR],_xlfn.AGGREGATE(15,6,ROW(tab_SCHULLISTE[SNR])/(FIND('Antrag SoLD'!$F$9,tab_SCHULLISTE[TKZ],1)&gt;0),ROW()-6)-1,1),"")</f>
        <v>0260</v>
      </c>
      <c r="C264" s="137" t="str">
        <f>IF(tab_SCHULEN_SAT[[#This Row],[Schul-nummer]]="","",VLOOKUP(tab_SCHULEN_SAT[[#This Row],[Schul-nummer]],tab_SCHULLISTE[],3,FALSE))</f>
        <v>0260 - Ludwig-Thoma-Gymnasium Prien</v>
      </c>
    </row>
    <row r="265" spans="1:3" ht="15.95" hidden="1" customHeight="1" x14ac:dyDescent="0.25">
      <c r="A265" s="100">
        <f t="shared" si="3"/>
        <v>259</v>
      </c>
      <c r="B265" s="225" t="str">
        <f>IFERROR(INDEX(tab_SCHULLISTE[SNR],_xlfn.AGGREGATE(15,6,ROW(tab_SCHULLISTE[SNR])/(FIND('Antrag SoLD'!$F$9,tab_SCHULLISTE[TKZ],1)&gt;0),ROW()-6)-1,1),"")</f>
        <v>0261</v>
      </c>
      <c r="C265" s="137" t="str">
        <f>IF(tab_SCHULEN_SAT[[#This Row],[Schul-nummer]]="","",VLOOKUP(tab_SCHULEN_SAT[[#This Row],[Schul-nummer]],tab_SCHULLISTE[],3,FALSE))</f>
        <v>0261 - Otfried-Preußler-Gymnasium Pullach</v>
      </c>
    </row>
    <row r="266" spans="1:3" ht="15.95" hidden="1" customHeight="1" x14ac:dyDescent="0.25">
      <c r="A266" s="100">
        <f t="shared" ref="A266:A329" si="4">A265+1</f>
        <v>260</v>
      </c>
      <c r="B266" s="225" t="str">
        <f>IFERROR(INDEX(tab_SCHULLISTE[SNR],_xlfn.AGGREGATE(15,6,ROW(tab_SCHULLISTE[SNR])/(FIND('Antrag SoLD'!$F$9,tab_SCHULLISTE[TKZ],1)&gt;0),ROW()-6)-1,1),"")</f>
        <v>0262</v>
      </c>
      <c r="C266" s="137" t="str">
        <f>IF(tab_SCHULEN_SAT[[#This Row],[Schul-nummer]]="","",VLOOKUP(tab_SCHULEN_SAT[[#This Row],[Schul-nummer]],tab_SCHULLISTE[],3,FALSE))</f>
        <v>0262 - Erzbischöfliches Pater-Rupert-Mayer-Gymnasium Pullach</v>
      </c>
    </row>
    <row r="267" spans="1:3" ht="15.95" hidden="1" customHeight="1" x14ac:dyDescent="0.25">
      <c r="A267" s="100">
        <f t="shared" si="4"/>
        <v>261</v>
      </c>
      <c r="B267" s="225" t="str">
        <f>IFERROR(INDEX(tab_SCHULLISTE[SNR],_xlfn.AGGREGATE(15,6,ROW(tab_SCHULLISTE[SNR])/(FIND('Antrag SoLD'!$F$9,tab_SCHULLISTE[TKZ],1)&gt;0),ROW()-6)-1,1),"")</f>
        <v>0263</v>
      </c>
      <c r="C267" s="137" t="str">
        <f>IF(tab_SCHULEN_SAT[[#This Row],[Schul-nummer]]="","",VLOOKUP(tab_SCHULEN_SAT[[#This Row],[Schul-nummer]],tab_SCHULLISTE[],3,FALSE))</f>
        <v>0263 - Albertus-Magnus-Gymnasium Regensburg</v>
      </c>
    </row>
    <row r="268" spans="1:3" ht="15.95" hidden="1" customHeight="1" x14ac:dyDescent="0.25">
      <c r="A268" s="100">
        <f t="shared" si="4"/>
        <v>262</v>
      </c>
      <c r="B268" s="225" t="str">
        <f>IFERROR(INDEX(tab_SCHULLISTE[SNR],_xlfn.AGGREGATE(15,6,ROW(tab_SCHULLISTE[SNR])/(FIND('Antrag SoLD'!$F$9,tab_SCHULLISTE[TKZ],1)&gt;0),ROW()-6)-1,1),"")</f>
        <v>0264</v>
      </c>
      <c r="C268" s="137" t="str">
        <f>IF(tab_SCHULEN_SAT[[#This Row],[Schul-nummer]]="","",VLOOKUP(tab_SCHULEN_SAT[[#This Row],[Schul-nummer]],tab_SCHULLISTE[],3,FALSE))</f>
        <v>0264 - Albrecht-Altdorfer-Gymnasium Regensburg</v>
      </c>
    </row>
    <row r="269" spans="1:3" ht="15.95" hidden="1" customHeight="1" x14ac:dyDescent="0.25">
      <c r="A269" s="100">
        <f t="shared" si="4"/>
        <v>263</v>
      </c>
      <c r="B269" s="225" t="str">
        <f>IFERROR(INDEX(tab_SCHULLISTE[SNR],_xlfn.AGGREGATE(15,6,ROW(tab_SCHULLISTE[SNR])/(FIND('Antrag SoLD'!$F$9,tab_SCHULLISTE[TKZ],1)&gt;0),ROW()-6)-1,1),"")</f>
        <v>0265</v>
      </c>
      <c r="C269" s="137" t="str">
        <f>IF(tab_SCHULEN_SAT[[#This Row],[Schul-nummer]]="","",VLOOKUP(tab_SCHULEN_SAT[[#This Row],[Schul-nummer]],tab_SCHULLISTE[],3,FALSE))</f>
        <v>0265 - Goethe-Gymnasium Regensburg</v>
      </c>
    </row>
    <row r="270" spans="1:3" ht="15.95" hidden="1" customHeight="1" x14ac:dyDescent="0.25">
      <c r="A270" s="100">
        <f t="shared" si="4"/>
        <v>264</v>
      </c>
      <c r="B270" s="225" t="str">
        <f>IFERROR(INDEX(tab_SCHULLISTE[SNR],_xlfn.AGGREGATE(15,6,ROW(tab_SCHULLISTE[SNR])/(FIND('Antrag SoLD'!$F$9,tab_SCHULLISTE[TKZ],1)&gt;0),ROW()-6)-1,1),"")</f>
        <v>0266</v>
      </c>
      <c r="C270" s="137" t="str">
        <f>IF(tab_SCHULEN_SAT[[#This Row],[Schul-nummer]]="","",VLOOKUP(tab_SCHULEN_SAT[[#This Row],[Schul-nummer]],tab_SCHULLISTE[],3,FALSE))</f>
        <v>0266 - Werner-von-Siemens-Gymnasium Regensburg</v>
      </c>
    </row>
    <row r="271" spans="1:3" ht="15.95" hidden="1" customHeight="1" x14ac:dyDescent="0.25">
      <c r="A271" s="100">
        <f t="shared" si="4"/>
        <v>265</v>
      </c>
      <c r="B271" s="225" t="str">
        <f>IFERROR(INDEX(tab_SCHULLISTE[SNR],_xlfn.AGGREGATE(15,6,ROW(tab_SCHULLISTE[SNR])/(FIND('Antrag SoLD'!$F$9,tab_SCHULLISTE[TKZ],1)&gt;0),ROW()-6)-1,1),"")</f>
        <v>0267</v>
      </c>
      <c r="C271" s="137" t="str">
        <f>IF(tab_SCHULEN_SAT[[#This Row],[Schul-nummer]]="","",VLOOKUP(tab_SCHULEN_SAT[[#This Row],[Schul-nummer]],tab_SCHULLISTE[],3,FALSE))</f>
        <v>0267 - Städtisches Von-Müller-Gymnasium Regensburg</v>
      </c>
    </row>
    <row r="272" spans="1:3" ht="15.95" hidden="1" customHeight="1" x14ac:dyDescent="0.25">
      <c r="A272" s="100">
        <f t="shared" si="4"/>
        <v>266</v>
      </c>
      <c r="B272" s="225" t="str">
        <f>IFERROR(INDEX(tab_SCHULLISTE[SNR],_xlfn.AGGREGATE(15,6,ROW(tab_SCHULLISTE[SNR])/(FIND('Antrag SoLD'!$F$9,tab_SCHULLISTE[TKZ],1)&gt;0),ROW()-6)-1,1),"")</f>
        <v>0268</v>
      </c>
      <c r="C272" s="137" t="str">
        <f>IF(tab_SCHULEN_SAT[[#This Row],[Schul-nummer]]="","",VLOOKUP(tab_SCHULEN_SAT[[#This Row],[Schul-nummer]],tab_SCHULLISTE[],3,FALSE))</f>
        <v>0268 - St. Marien-Gymnasium der Schulstiftung der Diözese Regensburg</v>
      </c>
    </row>
    <row r="273" spans="1:3" ht="15.95" hidden="1" customHeight="1" x14ac:dyDescent="0.25">
      <c r="A273" s="100">
        <f t="shared" si="4"/>
        <v>267</v>
      </c>
      <c r="B273" s="225" t="str">
        <f>IFERROR(INDEX(tab_SCHULLISTE[SNR],_xlfn.AGGREGATE(15,6,ROW(tab_SCHULLISTE[SNR])/(FIND('Antrag SoLD'!$F$9,tab_SCHULLISTE[TKZ],1)&gt;0),ROW()-6)-1,1),"")</f>
        <v>0269</v>
      </c>
      <c r="C273" s="137" t="str">
        <f>IF(tab_SCHULEN_SAT[[#This Row],[Schul-nummer]]="","",VLOOKUP(tab_SCHULEN_SAT[[#This Row],[Schul-nummer]],tab_SCHULLISTE[],3,FALSE))</f>
        <v>0269 - Gymnasium d. Regensburger Domspatzen,Musisch.Gym., Naturw.-techn.Gym., Tr.:Stiftung Reg. Domspatzen</v>
      </c>
    </row>
    <row r="274" spans="1:3" ht="15.95" hidden="1" customHeight="1" x14ac:dyDescent="0.25">
      <c r="A274" s="100">
        <f t="shared" si="4"/>
        <v>268</v>
      </c>
      <c r="B274" s="225" t="str">
        <f>IFERROR(INDEX(tab_SCHULLISTE[SNR],_xlfn.AGGREGATE(15,6,ROW(tab_SCHULLISTE[SNR])/(FIND('Antrag SoLD'!$F$9,tab_SCHULLISTE[TKZ],1)&gt;0),ROW()-6)-1,1),"")</f>
        <v>0270</v>
      </c>
      <c r="C274" s="137" t="str">
        <f>IF(tab_SCHULEN_SAT[[#This Row],[Schul-nummer]]="","",VLOOKUP(tab_SCHULEN_SAT[[#This Row],[Schul-nummer]],tab_SCHULLISTE[],3,FALSE))</f>
        <v>0270 - Max-Rill-Gymnasium Schloss Reichersbeuern des Max-Rill-Gymnasium Schloss Reichersbeuern e.V.</v>
      </c>
    </row>
    <row r="275" spans="1:3" ht="15.95" hidden="1" customHeight="1" x14ac:dyDescent="0.25">
      <c r="A275" s="100">
        <f t="shared" si="4"/>
        <v>269</v>
      </c>
      <c r="B275" s="225" t="str">
        <f>IFERROR(INDEX(tab_SCHULLISTE[SNR],_xlfn.AGGREGATE(15,6,ROW(tab_SCHULLISTE[SNR])/(FIND('Antrag SoLD'!$F$9,tab_SCHULLISTE[TKZ],1)&gt;0),ROW()-6)-1,1),"")</f>
        <v>0271</v>
      </c>
      <c r="C275" s="137" t="str">
        <f>IF(tab_SCHULEN_SAT[[#This Row],[Schul-nummer]]="","",VLOOKUP(tab_SCHULEN_SAT[[#This Row],[Schul-nummer]],tab_SCHULLISTE[],3,FALSE))</f>
        <v>0271 - Privates Jules Verne Gymnasium der Jules Verne Campus gGmbH in München</v>
      </c>
    </row>
    <row r="276" spans="1:3" ht="15.95" hidden="1" customHeight="1" x14ac:dyDescent="0.25">
      <c r="A276" s="100">
        <f t="shared" si="4"/>
        <v>270</v>
      </c>
      <c r="B276" s="225" t="str">
        <f>IFERROR(INDEX(tab_SCHULLISTE[SNR],_xlfn.AGGREGATE(15,6,ROW(tab_SCHULLISTE[SNR])/(FIND('Antrag SoLD'!$F$9,tab_SCHULLISTE[TKZ],1)&gt;0),ROW()-6)-1,1),"")</f>
        <v>0272</v>
      </c>
      <c r="C276" s="137" t="str">
        <f>IF(tab_SCHULEN_SAT[[#This Row],[Schul-nummer]]="","",VLOOKUP(tab_SCHULEN_SAT[[#This Row],[Schul-nummer]],tab_SCHULLISTE[],3,FALSE))</f>
        <v>0272 - Johannes-Nepomuk-Gymnasium der Benediktiner Rohr</v>
      </c>
    </row>
    <row r="277" spans="1:3" ht="15.95" hidden="1" customHeight="1" x14ac:dyDescent="0.25">
      <c r="A277" s="100">
        <f t="shared" si="4"/>
        <v>271</v>
      </c>
      <c r="B277" s="225" t="str">
        <f>IFERROR(INDEX(tab_SCHULLISTE[SNR],_xlfn.AGGREGATE(15,6,ROW(tab_SCHULLISTE[SNR])/(FIND('Antrag SoLD'!$F$9,tab_SCHULLISTE[TKZ],1)&gt;0),ROW()-6)-1,1),"")</f>
        <v>0273</v>
      </c>
      <c r="C277" s="137" t="str">
        <f>IF(tab_SCHULEN_SAT[[#This Row],[Schul-nummer]]="","",VLOOKUP(tab_SCHULEN_SAT[[#This Row],[Schul-nummer]],tab_SCHULLISTE[],3,FALSE))</f>
        <v>0273 - Ignaz-Günther-Gymnasium Rosenheim</v>
      </c>
    </row>
    <row r="278" spans="1:3" ht="15.95" hidden="1" customHeight="1" x14ac:dyDescent="0.25">
      <c r="A278" s="100">
        <f t="shared" si="4"/>
        <v>272</v>
      </c>
      <c r="B278" s="225" t="str">
        <f>IFERROR(INDEX(tab_SCHULLISTE[SNR],_xlfn.AGGREGATE(15,6,ROW(tab_SCHULLISTE[SNR])/(FIND('Antrag SoLD'!$F$9,tab_SCHULLISTE[TKZ],1)&gt;0),ROW()-6)-1,1),"")</f>
        <v>0274</v>
      </c>
      <c r="C278" s="137" t="str">
        <f>IF(tab_SCHULEN_SAT[[#This Row],[Schul-nummer]]="","",VLOOKUP(tab_SCHULEN_SAT[[#This Row],[Schul-nummer]],tab_SCHULLISTE[],3,FALSE))</f>
        <v>0274 - Sebastian-Finsterwalder-Gymnasium Rosenheim</v>
      </c>
    </row>
    <row r="279" spans="1:3" ht="15.95" hidden="1" customHeight="1" x14ac:dyDescent="0.25">
      <c r="A279" s="100">
        <f t="shared" si="4"/>
        <v>273</v>
      </c>
      <c r="B279" s="225" t="str">
        <f>IFERROR(INDEX(tab_SCHULLISTE[SNR],_xlfn.AGGREGATE(15,6,ROW(tab_SCHULLISTE[SNR])/(FIND('Antrag SoLD'!$F$9,tab_SCHULLISTE[TKZ],1)&gt;0),ROW()-6)-1,1),"")</f>
        <v>0275</v>
      </c>
      <c r="C279" s="137" t="str">
        <f>IF(tab_SCHULEN_SAT[[#This Row],[Schul-nummer]]="","",VLOOKUP(tab_SCHULEN_SAT[[#This Row],[Schul-nummer]],tab_SCHULLISTE[],3,FALSE))</f>
        <v>0275 - Karolinen-Gymnasium Rosenheim</v>
      </c>
    </row>
    <row r="280" spans="1:3" ht="15.95" hidden="1" customHeight="1" x14ac:dyDescent="0.25">
      <c r="A280" s="100">
        <f t="shared" si="4"/>
        <v>274</v>
      </c>
      <c r="B280" s="225" t="str">
        <f>IFERROR(INDEX(tab_SCHULLISTE[SNR],_xlfn.AGGREGATE(15,6,ROW(tab_SCHULLISTE[SNR])/(FIND('Antrag SoLD'!$F$9,tab_SCHULLISTE[TKZ],1)&gt;0),ROW()-6)-1,1),"")</f>
        <v>0276</v>
      </c>
      <c r="C280" s="137" t="str">
        <f>IF(tab_SCHULEN_SAT[[#This Row],[Schul-nummer]]="","",VLOOKUP(tab_SCHULEN_SAT[[#This Row],[Schul-nummer]],tab_SCHULLISTE[],3,FALSE))</f>
        <v>0276 - Gymnasium Roth</v>
      </c>
    </row>
    <row r="281" spans="1:3" ht="15.95" hidden="1" customHeight="1" x14ac:dyDescent="0.25">
      <c r="A281" s="100">
        <f t="shared" si="4"/>
        <v>275</v>
      </c>
      <c r="B281" s="225" t="str">
        <f>IFERROR(INDEX(tab_SCHULLISTE[SNR],_xlfn.AGGREGATE(15,6,ROW(tab_SCHULLISTE[SNR])/(FIND('Antrag SoLD'!$F$9,tab_SCHULLISTE[TKZ],1)&gt;0),ROW()-6)-1,1),"")</f>
        <v>0277</v>
      </c>
      <c r="C281" s="137" t="str">
        <f>IF(tab_SCHULEN_SAT[[#This Row],[Schul-nummer]]="","",VLOOKUP(tab_SCHULEN_SAT[[#This Row],[Schul-nummer]],tab_SCHULLISTE[],3,FALSE))</f>
        <v>0277 - Reichsstadt-Gymnasium Rothenburg o.d.Tauber</v>
      </c>
    </row>
    <row r="282" spans="1:3" ht="15.95" hidden="1" customHeight="1" x14ac:dyDescent="0.25">
      <c r="A282" s="100">
        <f t="shared" si="4"/>
        <v>276</v>
      </c>
      <c r="B282" s="225" t="str">
        <f>IFERROR(INDEX(tab_SCHULLISTE[SNR],_xlfn.AGGREGATE(15,6,ROW(tab_SCHULLISTE[SNR])/(FIND('Antrag SoLD'!$F$9,tab_SCHULLISTE[TKZ],1)&gt;0),ROW()-6)-1,1),"")</f>
        <v>0278</v>
      </c>
      <c r="C282" s="137" t="str">
        <f>IF(tab_SCHULEN_SAT[[#This Row],[Schul-nummer]]="","",VLOOKUP(tab_SCHULEN_SAT[[#This Row],[Schul-nummer]],tab_SCHULLISTE[],3,FALSE))</f>
        <v>0278 - Rhabanus-Maurus-Gymnasium Sankt Ottilien des Schulwerks der Diözese Augsburg</v>
      </c>
    </row>
    <row r="283" spans="1:3" ht="15.95" hidden="1" customHeight="1" x14ac:dyDescent="0.25">
      <c r="A283" s="100">
        <f t="shared" si="4"/>
        <v>277</v>
      </c>
      <c r="B283" s="225" t="str">
        <f>IFERROR(INDEX(tab_SCHULLISTE[SNR],_xlfn.AGGREGATE(15,6,ROW(tab_SCHULLISTE[SNR])/(FIND('Antrag SoLD'!$F$9,tab_SCHULLISTE[TKZ],1)&gt;0),ROW()-6)-1,1),"")</f>
        <v>0279</v>
      </c>
      <c r="C283" s="137" t="str">
        <f>IF(tab_SCHULEN_SAT[[#This Row],[Schul-nummer]]="","",VLOOKUP(tab_SCHULEN_SAT[[#This Row],[Schul-nummer]],tab_SCHULLISTE[],3,FALSE))</f>
        <v>0279 - Gymnasium Scheinfeld</v>
      </c>
    </row>
    <row r="284" spans="1:3" ht="15.95" hidden="1" customHeight="1" x14ac:dyDescent="0.25">
      <c r="A284" s="100">
        <f t="shared" si="4"/>
        <v>278</v>
      </c>
      <c r="B284" s="225" t="str">
        <f>IFERROR(INDEX(tab_SCHULLISTE[SNR],_xlfn.AGGREGATE(15,6,ROW(tab_SCHULLISTE[SNR])/(FIND('Antrag SoLD'!$F$9,tab_SCHULLISTE[TKZ],1)&gt;0),ROW()-6)-1,1),"")</f>
        <v>0280</v>
      </c>
      <c r="C284" s="137" t="str">
        <f>IF(tab_SCHULEN_SAT[[#This Row],[Schul-nummer]]="","",VLOOKUP(tab_SCHULEN_SAT[[#This Row],[Schul-nummer]],tab_SCHULLISTE[],3,FALSE))</f>
        <v>0280 - Welfen-Gymnasium Schongau</v>
      </c>
    </row>
    <row r="285" spans="1:3" ht="15.95" hidden="1" customHeight="1" x14ac:dyDescent="0.25">
      <c r="A285" s="100">
        <f t="shared" si="4"/>
        <v>279</v>
      </c>
      <c r="B285" s="225" t="str">
        <f>IFERROR(INDEX(tab_SCHULLISTE[SNR],_xlfn.AGGREGATE(15,6,ROW(tab_SCHULLISTE[SNR])/(FIND('Antrag SoLD'!$F$9,tab_SCHULLISTE[TKZ],1)&gt;0),ROW()-6)-1,1),"")</f>
        <v>0281</v>
      </c>
      <c r="C285" s="137" t="str">
        <f>IF(tab_SCHULEN_SAT[[#This Row],[Schul-nummer]]="","",VLOOKUP(tab_SCHULEN_SAT[[#This Row],[Schul-nummer]],tab_SCHULLISTE[],3,FALSE))</f>
        <v>0281 - Gymnasium Schrobenhausen</v>
      </c>
    </row>
    <row r="286" spans="1:3" ht="15.95" hidden="1" customHeight="1" x14ac:dyDescent="0.25">
      <c r="A286" s="100">
        <f t="shared" si="4"/>
        <v>280</v>
      </c>
      <c r="B286" s="225" t="str">
        <f>IFERROR(INDEX(tab_SCHULLISTE[SNR],_xlfn.AGGREGATE(15,6,ROW(tab_SCHULLISTE[SNR])/(FIND('Antrag SoLD'!$F$9,tab_SCHULLISTE[TKZ],1)&gt;0),ROW()-6)-1,1),"")</f>
        <v>0282</v>
      </c>
      <c r="C286" s="137" t="str">
        <f>IF(tab_SCHULEN_SAT[[#This Row],[Schul-nummer]]="","",VLOOKUP(tab_SCHULEN_SAT[[#This Row],[Schul-nummer]],tab_SCHULLISTE[],3,FALSE))</f>
        <v>0282 - Adam-Kraft-Gymnasium Schwabach</v>
      </c>
    </row>
    <row r="287" spans="1:3" ht="15.95" hidden="1" customHeight="1" x14ac:dyDescent="0.25">
      <c r="A287" s="100">
        <f t="shared" si="4"/>
        <v>281</v>
      </c>
      <c r="B287" s="225" t="str">
        <f>IFERROR(INDEX(tab_SCHULLISTE[SNR],_xlfn.AGGREGATE(15,6,ROW(tab_SCHULLISTE[SNR])/(FIND('Antrag SoLD'!$F$9,tab_SCHULLISTE[TKZ],1)&gt;0),ROW()-6)-1,1),"")</f>
        <v>0283</v>
      </c>
      <c r="C287" s="137" t="str">
        <f>IF(tab_SCHULEN_SAT[[#This Row],[Schul-nummer]]="","",VLOOKUP(tab_SCHULEN_SAT[[#This Row],[Schul-nummer]],tab_SCHULLISTE[],3,FALSE))</f>
        <v>0283 - Wolfram-von-Eschenbach-Gymnasium Schwabach</v>
      </c>
    </row>
    <row r="288" spans="1:3" ht="15.95" hidden="1" customHeight="1" x14ac:dyDescent="0.25">
      <c r="A288" s="100">
        <f t="shared" si="4"/>
        <v>282</v>
      </c>
      <c r="B288" s="225" t="str">
        <f>IFERROR(INDEX(tab_SCHULLISTE[SNR],_xlfn.AGGREGATE(15,6,ROW(tab_SCHULLISTE[SNR])/(FIND('Antrag SoLD'!$F$9,tab_SCHULLISTE[TKZ],1)&gt;0),ROW()-6)-1,1),"")</f>
        <v>0284</v>
      </c>
      <c r="C288" s="137" t="str">
        <f>IF(tab_SCHULEN_SAT[[#This Row],[Schul-nummer]]="","",VLOOKUP(tab_SCHULEN_SAT[[#This Row],[Schul-nummer]],tab_SCHULLISTE[],3,FALSE))</f>
        <v>0284 - Carl-Friedrich-Gauß-Gymnasium Schwandorf</v>
      </c>
    </row>
    <row r="289" spans="1:3" ht="15.95" hidden="1" customHeight="1" x14ac:dyDescent="0.25">
      <c r="A289" s="100">
        <f t="shared" si="4"/>
        <v>283</v>
      </c>
      <c r="B289" s="225" t="str">
        <f>IFERROR(INDEX(tab_SCHULLISTE[SNR],_xlfn.AGGREGATE(15,6,ROW(tab_SCHULLISTE[SNR])/(FIND('Antrag SoLD'!$F$9,tab_SCHULLISTE[TKZ],1)&gt;0),ROW()-6)-1,1),"")</f>
        <v>0285</v>
      </c>
      <c r="C289" s="137" t="str">
        <f>IF(tab_SCHULEN_SAT[[#This Row],[Schul-nummer]]="","",VLOOKUP(tab_SCHULEN_SAT[[#This Row],[Schul-nummer]],tab_SCHULLISTE[],3,FALSE))</f>
        <v>0285 - Bertha-von-Suttner-Gymnasium Neu-Ulm</v>
      </c>
    </row>
    <row r="290" spans="1:3" ht="15.95" hidden="1" customHeight="1" x14ac:dyDescent="0.25">
      <c r="A290" s="100">
        <f t="shared" si="4"/>
        <v>284</v>
      </c>
      <c r="B290" s="225" t="str">
        <f>IFERROR(INDEX(tab_SCHULLISTE[SNR],_xlfn.AGGREGATE(15,6,ROW(tab_SCHULLISTE[SNR])/(FIND('Antrag SoLD'!$F$9,tab_SCHULLISTE[TKZ],1)&gt;0),ROW()-6)-1,1),"")</f>
        <v>0286</v>
      </c>
      <c r="C290" s="137" t="str">
        <f>IF(tab_SCHULEN_SAT[[#This Row],[Schul-nummer]]="","",VLOOKUP(tab_SCHULEN_SAT[[#This Row],[Schul-nummer]],tab_SCHULLISTE[],3,FALSE))</f>
        <v>0286 - Gymnasium München-Nord</v>
      </c>
    </row>
    <row r="291" spans="1:3" ht="15.95" hidden="1" customHeight="1" x14ac:dyDescent="0.25">
      <c r="A291" s="100">
        <f t="shared" si="4"/>
        <v>285</v>
      </c>
      <c r="B291" s="225" t="str">
        <f>IFERROR(INDEX(tab_SCHULLISTE[SNR],_xlfn.AGGREGATE(15,6,ROW(tab_SCHULLISTE[SNR])/(FIND('Antrag SoLD'!$F$9,tab_SCHULLISTE[TKZ],1)&gt;0),ROW()-6)-1,1),"")</f>
        <v>0287</v>
      </c>
      <c r="C291" s="137" t="str">
        <f>IF(tab_SCHULEN_SAT[[#This Row],[Schul-nummer]]="","",VLOOKUP(tab_SCHULEN_SAT[[#This Row],[Schul-nummer]],tab_SCHULLISTE[],3,FALSE))</f>
        <v>0287 - Celtis-Gymnasium Schweinfurt</v>
      </c>
    </row>
    <row r="292" spans="1:3" ht="15.95" hidden="1" customHeight="1" x14ac:dyDescent="0.25">
      <c r="A292" s="100">
        <f t="shared" si="4"/>
        <v>286</v>
      </c>
      <c r="B292" s="225" t="str">
        <f>IFERROR(INDEX(tab_SCHULLISTE[SNR],_xlfn.AGGREGATE(15,6,ROW(tab_SCHULLISTE[SNR])/(FIND('Antrag SoLD'!$F$9,tab_SCHULLISTE[TKZ],1)&gt;0),ROW()-6)-1,1),"")</f>
        <v>0288</v>
      </c>
      <c r="C292" s="137" t="str">
        <f>IF(tab_SCHULEN_SAT[[#This Row],[Schul-nummer]]="","",VLOOKUP(tab_SCHULEN_SAT[[#This Row],[Schul-nummer]],tab_SCHULLISTE[],3,FALSE))</f>
        <v>0288 - Alexander-von-Humboldt-Gymnasium Schweinfurt</v>
      </c>
    </row>
    <row r="293" spans="1:3" ht="15.95" hidden="1" customHeight="1" x14ac:dyDescent="0.25">
      <c r="A293" s="100">
        <f t="shared" si="4"/>
        <v>287</v>
      </c>
      <c r="B293" s="225" t="str">
        <f>IFERROR(INDEX(tab_SCHULLISTE[SNR],_xlfn.AGGREGATE(15,6,ROW(tab_SCHULLISTE[SNR])/(FIND('Antrag SoLD'!$F$9,tab_SCHULLISTE[TKZ],1)&gt;0),ROW()-6)-1,1),"")</f>
        <v>0289</v>
      </c>
      <c r="C293" s="137" t="str">
        <f>IF(tab_SCHULEN_SAT[[#This Row],[Schul-nummer]]="","",VLOOKUP(tab_SCHULEN_SAT[[#This Row],[Schul-nummer]],tab_SCHULLISTE[],3,FALSE))</f>
        <v>0289 - Olympia-Morata-Gymnasium Schweinfurt</v>
      </c>
    </row>
    <row r="294" spans="1:3" ht="15.95" hidden="1" customHeight="1" x14ac:dyDescent="0.25">
      <c r="A294" s="100">
        <f t="shared" si="4"/>
        <v>288</v>
      </c>
      <c r="B294" s="225" t="str">
        <f>IFERROR(INDEX(tab_SCHULLISTE[SNR],_xlfn.AGGREGATE(15,6,ROW(tab_SCHULLISTE[SNR])/(FIND('Antrag SoLD'!$F$9,tab_SCHULLISTE[TKZ],1)&gt;0),ROW()-6)-1,1),"")</f>
        <v>0290</v>
      </c>
      <c r="C294" s="137" t="str">
        <f>IF(tab_SCHULEN_SAT[[#This Row],[Schul-nummer]]="","",VLOOKUP(tab_SCHULEN_SAT[[#This Row],[Schul-nummer]],tab_SCHULLISTE[],3,FALSE))</f>
        <v>0290 - Städt. Walther-Rathenau-Gymnasium Schweinfurt</v>
      </c>
    </row>
    <row r="295" spans="1:3" ht="15.95" hidden="1" customHeight="1" x14ac:dyDescent="0.25">
      <c r="A295" s="100">
        <f t="shared" si="4"/>
        <v>289</v>
      </c>
      <c r="B295" s="225" t="str">
        <f>IFERROR(INDEX(tab_SCHULLISTE[SNR],_xlfn.AGGREGATE(15,6,ROW(tab_SCHULLISTE[SNR])/(FIND('Antrag SoLD'!$F$9,tab_SCHULLISTE[TKZ],1)&gt;0),ROW()-6)-1,1),"")</f>
        <v>0291</v>
      </c>
      <c r="C295" s="137" t="str">
        <f>IF(tab_SCHULEN_SAT[[#This Row],[Schul-nummer]]="","",VLOOKUP(tab_SCHULEN_SAT[[#This Row],[Schul-nummer]],tab_SCHULLISTE[],3,FALSE))</f>
        <v>0291 - Walter-Gropius-Gymnasium Selb</v>
      </c>
    </row>
    <row r="296" spans="1:3" ht="15.95" hidden="1" customHeight="1" x14ac:dyDescent="0.25">
      <c r="A296" s="100">
        <f t="shared" si="4"/>
        <v>290</v>
      </c>
      <c r="B296" s="225" t="str">
        <f>IFERROR(INDEX(tab_SCHULLISTE[SNR],_xlfn.AGGREGATE(15,6,ROW(tab_SCHULLISTE[SNR])/(FIND('Antrag SoLD'!$F$9,tab_SCHULLISTE[TKZ],1)&gt;0),ROW()-6)-1,1),"")</f>
        <v>0292</v>
      </c>
      <c r="C296" s="137" t="str">
        <f>IF(tab_SCHULEN_SAT[[#This Row],[Schul-nummer]]="","",VLOOKUP(tab_SCHULEN_SAT[[#This Row],[Schul-nummer]],tab_SCHULLISTE[],3,FALSE))</f>
        <v>0292 - Tassilo-Gymnasium Simbach a.Inn</v>
      </c>
    </row>
    <row r="297" spans="1:3" ht="15.95" hidden="1" customHeight="1" x14ac:dyDescent="0.25">
      <c r="A297" s="100">
        <f t="shared" si="4"/>
        <v>291</v>
      </c>
      <c r="B297" s="225" t="str">
        <f>IFERROR(INDEX(tab_SCHULLISTE[SNR],_xlfn.AGGREGATE(15,6,ROW(tab_SCHULLISTE[SNR])/(FIND('Antrag SoLD'!$F$9,tab_SCHULLISTE[TKZ],1)&gt;0),ROW()-6)-1,1),"")</f>
        <v>0293</v>
      </c>
      <c r="C297" s="137" t="str">
        <f>IF(tab_SCHULEN_SAT[[#This Row],[Schul-nummer]]="","",VLOOKUP(tab_SCHULEN_SAT[[#This Row],[Schul-nummer]],tab_SCHULLISTE[],3,FALSE))</f>
        <v>0293 - Jüdisches Gymnasium München in Trägerschaft der Israelitischen Kultusgemeinde München u.Oberbayern</v>
      </c>
    </row>
    <row r="298" spans="1:3" ht="15.95" hidden="1" customHeight="1" x14ac:dyDescent="0.25">
      <c r="A298" s="100">
        <f t="shared" si="4"/>
        <v>292</v>
      </c>
      <c r="B298" s="225" t="str">
        <f>IFERROR(INDEX(tab_SCHULLISTE[SNR],_xlfn.AGGREGATE(15,6,ROW(tab_SCHULLISTE[SNR])/(FIND('Antrag SoLD'!$F$9,tab_SCHULLISTE[TKZ],1)&gt;0),ROW()-6)-1,1),"")</f>
        <v>0294</v>
      </c>
      <c r="C298" s="137" t="str">
        <f>IF(tab_SCHULEN_SAT[[#This Row],[Schul-nummer]]="","",VLOOKUP(tab_SCHULEN_SAT[[#This Row],[Schul-nummer]],tab_SCHULLISTE[],3,FALSE))</f>
        <v>0294 - Gymnasium Sonthofen</v>
      </c>
    </row>
    <row r="299" spans="1:3" ht="15.95" hidden="1" customHeight="1" x14ac:dyDescent="0.25">
      <c r="A299" s="100">
        <f t="shared" si="4"/>
        <v>293</v>
      </c>
      <c r="B299" s="225" t="str">
        <f>IFERROR(INDEX(tab_SCHULLISTE[SNR],_xlfn.AGGREGATE(15,6,ROW(tab_SCHULLISTE[SNR])/(FIND('Antrag SoLD'!$F$9,tab_SCHULLISTE[TKZ],1)&gt;0),ROW()-6)-1,1),"")</f>
        <v>0295</v>
      </c>
      <c r="C299" s="137" t="str">
        <f>IF(tab_SCHULEN_SAT[[#This Row],[Schul-nummer]]="","",VLOOKUP(tab_SCHULEN_SAT[[#This Row],[Schul-nummer]],tab_SCHULLISTE[],3,FALSE))</f>
        <v>0295 - Gymnasium Starnberg</v>
      </c>
    </row>
    <row r="300" spans="1:3" ht="15.95" hidden="1" customHeight="1" x14ac:dyDescent="0.25">
      <c r="A300" s="100">
        <f t="shared" si="4"/>
        <v>294</v>
      </c>
      <c r="B300" s="225" t="str">
        <f>IFERROR(INDEX(tab_SCHULLISTE[SNR],_xlfn.AGGREGATE(15,6,ROW(tab_SCHULLISTE[SNR])/(FIND('Antrag SoLD'!$F$9,tab_SCHULLISTE[TKZ],1)&gt;0),ROW()-6)-1,1),"")</f>
        <v>0296</v>
      </c>
      <c r="C300" s="137" t="str">
        <f>IF(tab_SCHULEN_SAT[[#This Row],[Schul-nummer]]="","",VLOOKUP(tab_SCHULEN_SAT[[#This Row],[Schul-nummer]],tab_SCHULLISTE[],3,FALSE))</f>
        <v>0296 - Schule Schloss Stein, Staatl.anerk. neusprachl. u. wirtschaftswiss.Gymnasium,Int. f. Jungen u.Mädchen</v>
      </c>
    </row>
    <row r="301" spans="1:3" ht="15.95" hidden="1" customHeight="1" x14ac:dyDescent="0.25">
      <c r="A301" s="100">
        <f t="shared" si="4"/>
        <v>295</v>
      </c>
      <c r="B301" s="225" t="str">
        <f>IFERROR(INDEX(tab_SCHULLISTE[SNR],_xlfn.AGGREGATE(15,6,ROW(tab_SCHULLISTE[SNR])/(FIND('Antrag SoLD'!$F$9,tab_SCHULLISTE[TKZ],1)&gt;0),ROW()-6)-1,1),"")</f>
        <v>0297</v>
      </c>
      <c r="C301" s="137" t="str">
        <f>IF(tab_SCHULEN_SAT[[#This Row],[Schul-nummer]]="","",VLOOKUP(tab_SCHULEN_SAT[[#This Row],[Schul-nummer]],tab_SCHULLISTE[],3,FALSE))</f>
        <v>0297 - Johannes-Turmair-Gymnasium Straubing</v>
      </c>
    </row>
    <row r="302" spans="1:3" ht="15.95" hidden="1" customHeight="1" x14ac:dyDescent="0.25">
      <c r="A302" s="100">
        <f t="shared" si="4"/>
        <v>296</v>
      </c>
      <c r="B302" s="225" t="str">
        <f>IFERROR(INDEX(tab_SCHULLISTE[SNR],_xlfn.AGGREGATE(15,6,ROW(tab_SCHULLISTE[SNR])/(FIND('Antrag SoLD'!$F$9,tab_SCHULLISTE[TKZ],1)&gt;0),ROW()-6)-1,1),"")</f>
        <v>0298</v>
      </c>
      <c r="C302" s="137" t="str">
        <f>IF(tab_SCHULEN_SAT[[#This Row],[Schul-nummer]]="","",VLOOKUP(tab_SCHULEN_SAT[[#This Row],[Schul-nummer]],tab_SCHULLISTE[],3,FALSE))</f>
        <v>0298 - Ludwigsgymnasium Straubing</v>
      </c>
    </row>
    <row r="303" spans="1:3" ht="15.95" hidden="1" customHeight="1" x14ac:dyDescent="0.25">
      <c r="A303" s="100">
        <f t="shared" si="4"/>
        <v>297</v>
      </c>
      <c r="B303" s="225" t="str">
        <f>IFERROR(INDEX(tab_SCHULLISTE[SNR],_xlfn.AGGREGATE(15,6,ROW(tab_SCHULLISTE[SNR])/(FIND('Antrag SoLD'!$F$9,tab_SCHULLISTE[TKZ],1)&gt;0),ROW()-6)-1,1),"")</f>
        <v>0299</v>
      </c>
      <c r="C303" s="137" t="str">
        <f>IF(tab_SCHULEN_SAT[[#This Row],[Schul-nummer]]="","",VLOOKUP(tab_SCHULEN_SAT[[#This Row],[Schul-nummer]],tab_SCHULLISTE[],3,FALSE))</f>
        <v>0299 - Anton-Bruckner-Gymnasium Straubing</v>
      </c>
    </row>
    <row r="304" spans="1:3" ht="15.95" hidden="1" customHeight="1" x14ac:dyDescent="0.25">
      <c r="A304" s="100">
        <f t="shared" si="4"/>
        <v>298</v>
      </c>
      <c r="B304" s="225" t="str">
        <f>IFERROR(INDEX(tab_SCHULLISTE[SNR],_xlfn.AGGREGATE(15,6,ROW(tab_SCHULLISTE[SNR])/(FIND('Antrag SoLD'!$F$9,tab_SCHULLISTE[TKZ],1)&gt;0),ROW()-6)-1,1),"")</f>
        <v>0300</v>
      </c>
      <c r="C304" s="137" t="str">
        <f>IF(tab_SCHULEN_SAT[[#This Row],[Schul-nummer]]="","",VLOOKUP(tab_SCHULEN_SAT[[#This Row],[Schul-nummer]],tab_SCHULLISTE[],3,FALSE))</f>
        <v>0300 - Gymnasium d.Ursulinen-Schulstiftung Straubing</v>
      </c>
    </row>
    <row r="305" spans="1:3" ht="15.95" hidden="1" customHeight="1" x14ac:dyDescent="0.25">
      <c r="A305" s="100">
        <f t="shared" si="4"/>
        <v>299</v>
      </c>
      <c r="B305" s="225" t="str">
        <f>IFERROR(INDEX(tab_SCHULLISTE[SNR],_xlfn.AGGREGATE(15,6,ROW(tab_SCHULLISTE[SNR])/(FIND('Antrag SoLD'!$F$9,tab_SCHULLISTE[TKZ],1)&gt;0),ROW()-6)-1,1),"")</f>
        <v>0301</v>
      </c>
      <c r="C305" s="137" t="str">
        <f>IF(tab_SCHULEN_SAT[[#This Row],[Schul-nummer]]="","",VLOOKUP(tab_SCHULEN_SAT[[#This Row],[Schul-nummer]],tab_SCHULLISTE[],3,FALSE))</f>
        <v>0301 - Herzog-Christian-August-Gymnasium Sulzbach-Rosenberg</v>
      </c>
    </row>
    <row r="306" spans="1:3" ht="15.95" hidden="1" customHeight="1" x14ac:dyDescent="0.25">
      <c r="A306" s="100">
        <f t="shared" si="4"/>
        <v>300</v>
      </c>
      <c r="B306" s="225" t="str">
        <f>IFERROR(INDEX(tab_SCHULLISTE[SNR],_xlfn.AGGREGATE(15,6,ROW(tab_SCHULLISTE[SNR])/(FIND('Antrag SoLD'!$F$9,tab_SCHULLISTE[TKZ],1)&gt;0),ROW()-6)-1,1),"")</f>
        <v>0302</v>
      </c>
      <c r="C306" s="137" t="str">
        <f>IF(tab_SCHULEN_SAT[[#This Row],[Schul-nummer]]="","",VLOOKUP(tab_SCHULEN_SAT[[#This Row],[Schul-nummer]],tab_SCHULLISTE[],3,FALSE))</f>
        <v>0302 - Gymnasium Tegernsee</v>
      </c>
    </row>
    <row r="307" spans="1:3" ht="15.95" hidden="1" customHeight="1" x14ac:dyDescent="0.25">
      <c r="A307" s="100">
        <f t="shared" si="4"/>
        <v>301</v>
      </c>
      <c r="B307" s="225" t="str">
        <f>IFERROR(INDEX(tab_SCHULLISTE[SNR],_xlfn.AGGREGATE(15,6,ROW(tab_SCHULLISTE[SNR])/(FIND('Antrag SoLD'!$F$9,tab_SCHULLISTE[TKZ],1)&gt;0),ROW()-6)-1,1),"")</f>
        <v>0303</v>
      </c>
      <c r="C307" s="137" t="str">
        <f>IF(tab_SCHULEN_SAT[[#This Row],[Schul-nummer]]="","",VLOOKUP(tab_SCHULEN_SAT[[#This Row],[Schul-nummer]],tab_SCHULLISTE[],3,FALSE))</f>
        <v>0303 - Stiftland-Gymnasium Tirschenreuth</v>
      </c>
    </row>
    <row r="308" spans="1:3" ht="15.95" hidden="1" customHeight="1" x14ac:dyDescent="0.25">
      <c r="A308" s="100">
        <f t="shared" si="4"/>
        <v>302</v>
      </c>
      <c r="B308" s="225" t="str">
        <f>IFERROR(INDEX(tab_SCHULLISTE[SNR],_xlfn.AGGREGATE(15,6,ROW(tab_SCHULLISTE[SNR])/(FIND('Antrag SoLD'!$F$9,tab_SCHULLISTE[TKZ],1)&gt;0),ROW()-6)-1,1),"")</f>
        <v>0304</v>
      </c>
      <c r="C308" s="137" t="str">
        <f>IF(tab_SCHULEN_SAT[[#This Row],[Schul-nummer]]="","",VLOOKUP(tab_SCHULEN_SAT[[#This Row],[Schul-nummer]],tab_SCHULLISTE[],3,FALSE))</f>
        <v>0304 - Gymnasium Puchheim</v>
      </c>
    </row>
    <row r="309" spans="1:3" ht="15.95" hidden="1" customHeight="1" x14ac:dyDescent="0.25">
      <c r="A309" s="100">
        <f t="shared" si="4"/>
        <v>303</v>
      </c>
      <c r="B309" s="225" t="str">
        <f>IFERROR(INDEX(tab_SCHULLISTE[SNR],_xlfn.AGGREGATE(15,6,ROW(tab_SCHULLISTE[SNR])/(FIND('Antrag SoLD'!$F$9,tab_SCHULLISTE[TKZ],1)&gt;0),ROW()-6)-1,1),"")</f>
        <v>0305</v>
      </c>
      <c r="C309" s="137" t="str">
        <f>IF(tab_SCHULEN_SAT[[#This Row],[Schul-nummer]]="","",VLOOKUP(tab_SCHULEN_SAT[[#This Row],[Schul-nummer]],tab_SCHULLISTE[],3,FALSE))</f>
        <v>0305 - Johannes-Heidenhain-Gymnasium Traunreut</v>
      </c>
    </row>
    <row r="310" spans="1:3" ht="15.95" hidden="1" customHeight="1" x14ac:dyDescent="0.25">
      <c r="A310" s="100">
        <f t="shared" si="4"/>
        <v>304</v>
      </c>
      <c r="B310" s="225" t="str">
        <f>IFERROR(INDEX(tab_SCHULLISTE[SNR],_xlfn.AGGREGATE(15,6,ROW(tab_SCHULLISTE[SNR])/(FIND('Antrag SoLD'!$F$9,tab_SCHULLISTE[TKZ],1)&gt;0),ROW()-6)-1,1),"")</f>
        <v>0306</v>
      </c>
      <c r="C310" s="137" t="str">
        <f>IF(tab_SCHULEN_SAT[[#This Row],[Schul-nummer]]="","",VLOOKUP(tab_SCHULEN_SAT[[#This Row],[Schul-nummer]],tab_SCHULLISTE[],3,FALSE))</f>
        <v>0306 - Chiemgau-Gymnasium Traunstein</v>
      </c>
    </row>
    <row r="311" spans="1:3" ht="15.95" hidden="1" customHeight="1" x14ac:dyDescent="0.25">
      <c r="A311" s="100">
        <f t="shared" si="4"/>
        <v>305</v>
      </c>
      <c r="B311" s="225" t="str">
        <f>IFERROR(INDEX(tab_SCHULLISTE[SNR],_xlfn.AGGREGATE(15,6,ROW(tab_SCHULLISTE[SNR])/(FIND('Antrag SoLD'!$F$9,tab_SCHULLISTE[TKZ],1)&gt;0),ROW()-6)-1,1),"")</f>
        <v>0307</v>
      </c>
      <c r="C311" s="137" t="str">
        <f>IF(tab_SCHULEN_SAT[[#This Row],[Schul-nummer]]="","",VLOOKUP(tab_SCHULEN_SAT[[#This Row],[Schul-nummer]],tab_SCHULLISTE[],3,FALSE))</f>
        <v>0307 - Annette-Kolb-Gymnasium Traunstein</v>
      </c>
    </row>
    <row r="312" spans="1:3" ht="15.95" hidden="1" customHeight="1" x14ac:dyDescent="0.25">
      <c r="A312" s="100">
        <f t="shared" si="4"/>
        <v>306</v>
      </c>
      <c r="B312" s="225" t="str">
        <f>IFERROR(INDEX(tab_SCHULLISTE[SNR],_xlfn.AGGREGATE(15,6,ROW(tab_SCHULLISTE[SNR])/(FIND('Antrag SoLD'!$F$9,tab_SCHULLISTE[TKZ],1)&gt;0),ROW()-6)-1,1),"")</f>
        <v>0308</v>
      </c>
      <c r="C312" s="137" t="str">
        <f>IF(tab_SCHULEN_SAT[[#This Row],[Schul-nummer]]="","",VLOOKUP(tab_SCHULEN_SAT[[#This Row],[Schul-nummer]],tab_SCHULLISTE[],3,FALSE))</f>
        <v>0308 - Hertzhaimer-Gymnasium Trostberg</v>
      </c>
    </row>
    <row r="313" spans="1:3" ht="15.95" hidden="1" customHeight="1" x14ac:dyDescent="0.25">
      <c r="A313" s="100">
        <f t="shared" si="4"/>
        <v>307</v>
      </c>
      <c r="B313" s="225" t="str">
        <f>IFERROR(INDEX(tab_SCHULLISTE[SNR],_xlfn.AGGREGATE(15,6,ROW(tab_SCHULLISTE[SNR])/(FIND('Antrag SoLD'!$F$9,tab_SCHULLISTE[TKZ],1)&gt;0),ROW()-6)-1,1),"")</f>
        <v>0309</v>
      </c>
      <c r="C313" s="137" t="str">
        <f>IF(tab_SCHULEN_SAT[[#This Row],[Schul-nummer]]="","",VLOOKUP(tab_SCHULEN_SAT[[#This Row],[Schul-nummer]],tab_SCHULLISTE[],3,FALSE))</f>
        <v>0309 - Gymnasium Tutzing</v>
      </c>
    </row>
    <row r="314" spans="1:3" ht="15.95" hidden="1" customHeight="1" x14ac:dyDescent="0.25">
      <c r="A314" s="100">
        <f t="shared" si="4"/>
        <v>308</v>
      </c>
      <c r="B314" s="225" t="str">
        <f>IFERROR(INDEX(tab_SCHULLISTE[SNR],_xlfn.AGGREGATE(15,6,ROW(tab_SCHULLISTE[SNR])/(FIND('Antrag SoLD'!$F$9,tab_SCHULLISTE[TKZ],1)&gt;0),ROW()-6)-1,1),"")</f>
        <v>0311</v>
      </c>
      <c r="C314" s="137" t="str">
        <f>IF(tab_SCHULEN_SAT[[#This Row],[Schul-nummer]]="","",VLOOKUP(tab_SCHULEN_SAT[[#This Row],[Schul-nummer]],tab_SCHULLISTE[],3,FALSE))</f>
        <v>0311 - Christian-von-Bomhard-Schule Uffenheim Evangelische Heimschule - Gymnasium -</v>
      </c>
    </row>
    <row r="315" spans="1:3" ht="15.95" hidden="1" customHeight="1" x14ac:dyDescent="0.25">
      <c r="A315" s="100">
        <f t="shared" si="4"/>
        <v>309</v>
      </c>
      <c r="B315" s="225" t="str">
        <f>IFERROR(INDEX(tab_SCHULLISTE[SNR],_xlfn.AGGREGATE(15,6,ROW(tab_SCHULLISTE[SNR])/(FIND('Antrag SoLD'!$F$9,tab_SCHULLISTE[TKZ],1)&gt;0),ROW()-6)-1,1),"")</f>
        <v>0312</v>
      </c>
      <c r="C315" s="137" t="str">
        <f>IF(tab_SCHULEN_SAT[[#This Row],[Schul-nummer]]="","",VLOOKUP(tab_SCHULEN_SAT[[#This Row],[Schul-nummer]],tab_SCHULLISTE[],3,FALSE))</f>
        <v>0312 - Gymnasium Untergriesbach</v>
      </c>
    </row>
    <row r="316" spans="1:3" ht="15.95" hidden="1" customHeight="1" x14ac:dyDescent="0.25">
      <c r="A316" s="100">
        <f t="shared" si="4"/>
        <v>310</v>
      </c>
      <c r="B316" s="225" t="str">
        <f>IFERROR(INDEX(tab_SCHULLISTE[SNR],_xlfn.AGGREGATE(15,6,ROW(tab_SCHULLISTE[SNR])/(FIND('Antrag SoLD'!$F$9,tab_SCHULLISTE[TKZ],1)&gt;0),ROW()-6)-1,1),"")</f>
        <v>0313</v>
      </c>
      <c r="C316" s="137" t="str">
        <f>IF(tab_SCHULEN_SAT[[#This Row],[Schul-nummer]]="","",VLOOKUP(tab_SCHULEN_SAT[[#This Row],[Schul-nummer]],tab_SCHULLISTE[],3,FALSE))</f>
        <v>0313 - Gymnasium der Benediktiner Schäftlarn</v>
      </c>
    </row>
    <row r="317" spans="1:3" ht="15.95" hidden="1" customHeight="1" x14ac:dyDescent="0.25">
      <c r="A317" s="100">
        <f t="shared" si="4"/>
        <v>311</v>
      </c>
      <c r="B317" s="225" t="str">
        <f>IFERROR(INDEX(tab_SCHULLISTE[SNR],_xlfn.AGGREGATE(15,6,ROW(tab_SCHULLISTE[SNR])/(FIND('Antrag SoLD'!$F$9,tab_SCHULLISTE[TKZ],1)&gt;0),ROW()-6)-1,1),"")</f>
        <v>0314</v>
      </c>
      <c r="C317" s="137" t="str">
        <f>IF(tab_SCHULEN_SAT[[#This Row],[Schul-nummer]]="","",VLOOKUP(tab_SCHULEN_SAT[[#This Row],[Schul-nummer]],tab_SCHULLISTE[],3,FALSE))</f>
        <v>0314 - Ernst-Reisinger-Schule Schondorf, st. anerk. Gymn. m. neusprachl., wirtschafts- u. sozialwiss. Zweig</v>
      </c>
    </row>
    <row r="318" spans="1:3" ht="15.95" hidden="1" customHeight="1" x14ac:dyDescent="0.25">
      <c r="A318" s="100">
        <f t="shared" si="4"/>
        <v>312</v>
      </c>
      <c r="B318" s="225" t="str">
        <f>IFERROR(INDEX(tab_SCHULLISTE[SNR],_xlfn.AGGREGATE(15,6,ROW(tab_SCHULLISTE[SNR])/(FIND('Antrag SoLD'!$F$9,tab_SCHULLISTE[TKZ],1)&gt;0),ROW()-6)-1,1),"")</f>
        <v>0315</v>
      </c>
      <c r="C318" s="137" t="str">
        <f>IF(tab_SCHULEN_SAT[[#This Row],[Schul-nummer]]="","",VLOOKUP(tab_SCHULEN_SAT[[#This Row],[Schul-nummer]],tab_SCHULLISTE[],3,FALSE))</f>
        <v>0315 - Ringeisen-Gymnasium der St. Josefskongregation Ursberg</v>
      </c>
    </row>
    <row r="319" spans="1:3" ht="15.95" hidden="1" customHeight="1" x14ac:dyDescent="0.25">
      <c r="A319" s="100">
        <f t="shared" si="4"/>
        <v>313</v>
      </c>
      <c r="B319" s="225" t="str">
        <f>IFERROR(INDEX(tab_SCHULLISTE[SNR],_xlfn.AGGREGATE(15,6,ROW(tab_SCHULLISTE[SNR])/(FIND('Antrag SoLD'!$F$9,tab_SCHULLISTE[TKZ],1)&gt;0),ROW()-6)-1,1),"")</f>
        <v>0316</v>
      </c>
      <c r="C319" s="137" t="str">
        <f>IF(tab_SCHULEN_SAT[[#This Row],[Schul-nummer]]="","",VLOOKUP(tab_SCHULEN_SAT[[#This Row],[Schul-nummer]],tab_SCHULLISTE[],3,FALSE))</f>
        <v>0316 - Dominicus-von-Linprun-Gymnasium Viechtach</v>
      </c>
    </row>
    <row r="320" spans="1:3" ht="15.95" hidden="1" customHeight="1" x14ac:dyDescent="0.25">
      <c r="A320" s="100">
        <f t="shared" si="4"/>
        <v>314</v>
      </c>
      <c r="B320" s="225" t="str">
        <f>IFERROR(INDEX(tab_SCHULLISTE[SNR],_xlfn.AGGREGATE(15,6,ROW(tab_SCHULLISTE[SNR])/(FIND('Antrag SoLD'!$F$9,tab_SCHULLISTE[TKZ],1)&gt;0),ROW()-6)-1,1),"")</f>
        <v>0317</v>
      </c>
      <c r="C320" s="137" t="str">
        <f>IF(tab_SCHULEN_SAT[[#This Row],[Schul-nummer]]="","",VLOOKUP(tab_SCHULEN_SAT[[#This Row],[Schul-nummer]],tab_SCHULLISTE[],3,FALSE))</f>
        <v>0317 - Gymnasium Vilshofen</v>
      </c>
    </row>
    <row r="321" spans="1:3" ht="15.95" hidden="1" customHeight="1" x14ac:dyDescent="0.25">
      <c r="A321" s="100">
        <f t="shared" si="4"/>
        <v>315</v>
      </c>
      <c r="B321" s="225" t="str">
        <f>IFERROR(INDEX(tab_SCHULLISTE[SNR],_xlfn.AGGREGATE(15,6,ROW(tab_SCHULLISTE[SNR])/(FIND('Antrag SoLD'!$F$9,tab_SCHULLISTE[TKZ],1)&gt;0),ROW()-6)-1,1),"")</f>
        <v>0318</v>
      </c>
      <c r="C321" s="137" t="str">
        <f>IF(tab_SCHULEN_SAT[[#This Row],[Schul-nummer]]="","",VLOOKUP(tab_SCHULEN_SAT[[#This Row],[Schul-nummer]],tab_SCHULLISTE[],3,FALSE))</f>
        <v>0318 - Johannes-Gutenberg-Gymnasium Waldkirchen</v>
      </c>
    </row>
    <row r="322" spans="1:3" ht="15.95" hidden="1" customHeight="1" x14ac:dyDescent="0.25">
      <c r="A322" s="100">
        <f t="shared" si="4"/>
        <v>316</v>
      </c>
      <c r="B322" s="225" t="str">
        <f>IFERROR(INDEX(tab_SCHULLISTE[SNR],_xlfn.AGGREGATE(15,6,ROW(tab_SCHULLISTE[SNR])/(FIND('Antrag SoLD'!$F$9,tab_SCHULLISTE[TKZ],1)&gt;0),ROW()-6)-1,1),"")</f>
        <v>0319</v>
      </c>
      <c r="C322" s="137" t="str">
        <f>IF(tab_SCHULEN_SAT[[#This Row],[Schul-nummer]]="","",VLOOKUP(tab_SCHULEN_SAT[[#This Row],[Schul-nummer]],tab_SCHULLISTE[],3,FALSE))</f>
        <v>0319 - Luitpold-Gymnasium Wasserburg</v>
      </c>
    </row>
    <row r="323" spans="1:3" ht="15.95" hidden="1" customHeight="1" x14ac:dyDescent="0.25">
      <c r="A323" s="100">
        <f t="shared" si="4"/>
        <v>317</v>
      </c>
      <c r="B323" s="225" t="str">
        <f>IFERROR(INDEX(tab_SCHULLISTE[SNR],_xlfn.AGGREGATE(15,6,ROW(tab_SCHULLISTE[SNR])/(FIND('Antrag SoLD'!$F$9,tab_SCHULLISTE[TKZ],1)&gt;0),ROW()-6)-1,1),"")</f>
        <v>0320</v>
      </c>
      <c r="C323" s="137" t="str">
        <f>IF(tab_SCHULEN_SAT[[#This Row],[Schul-nummer]]="","",VLOOKUP(tab_SCHULEN_SAT[[#This Row],[Schul-nummer]],tab_SCHULLISTE[],3,FALSE))</f>
        <v>0320 - Augustinus-Gymnasium Weiden</v>
      </c>
    </row>
    <row r="324" spans="1:3" ht="15.95" hidden="1" customHeight="1" x14ac:dyDescent="0.25">
      <c r="A324" s="100">
        <f t="shared" si="4"/>
        <v>318</v>
      </c>
      <c r="B324" s="225" t="str">
        <f>IFERROR(INDEX(tab_SCHULLISTE[SNR],_xlfn.AGGREGATE(15,6,ROW(tab_SCHULLISTE[SNR])/(FIND('Antrag SoLD'!$F$9,tab_SCHULLISTE[TKZ],1)&gt;0),ROW()-6)-1,1),"")</f>
        <v>0321</v>
      </c>
      <c r="C324" s="137" t="str">
        <f>IF(tab_SCHULEN_SAT[[#This Row],[Schul-nummer]]="","",VLOOKUP(tab_SCHULEN_SAT[[#This Row],[Schul-nummer]],tab_SCHULLISTE[],3,FALSE))</f>
        <v>0321 - Kepler-Gymnasium Weiden</v>
      </c>
    </row>
    <row r="325" spans="1:3" ht="15.95" hidden="1" customHeight="1" x14ac:dyDescent="0.25">
      <c r="A325" s="100">
        <f t="shared" si="4"/>
        <v>319</v>
      </c>
      <c r="B325" s="225" t="str">
        <f>IFERROR(INDEX(tab_SCHULLISTE[SNR],_xlfn.AGGREGATE(15,6,ROW(tab_SCHULLISTE[SNR])/(FIND('Antrag SoLD'!$F$9,tab_SCHULLISTE[TKZ],1)&gt;0),ROW()-6)-1,1),"")</f>
        <v>0322</v>
      </c>
      <c r="C325" s="137" t="str">
        <f>IF(tab_SCHULEN_SAT[[#This Row],[Schul-nummer]]="","",VLOOKUP(tab_SCHULEN_SAT[[#This Row],[Schul-nummer]],tab_SCHULLISTE[],3,FALSE))</f>
        <v>0322 - Elly-Heuss-Gymnasium Weiden</v>
      </c>
    </row>
    <row r="326" spans="1:3" ht="15.95" hidden="1" customHeight="1" x14ac:dyDescent="0.25">
      <c r="A326" s="100">
        <f t="shared" si="4"/>
        <v>320</v>
      </c>
      <c r="B326" s="225" t="str">
        <f>IFERROR(INDEX(tab_SCHULLISTE[SNR],_xlfn.AGGREGATE(15,6,ROW(tab_SCHULLISTE[SNR])/(FIND('Antrag SoLD'!$F$9,tab_SCHULLISTE[TKZ],1)&gt;0),ROW()-6)-1,1),"")</f>
        <v>0323</v>
      </c>
      <c r="C326" s="137" t="str">
        <f>IF(tab_SCHULEN_SAT[[#This Row],[Schul-nummer]]="","",VLOOKUP(tab_SCHULEN_SAT[[#This Row],[Schul-nummer]],tab_SCHULLISTE[],3,FALSE))</f>
        <v>0323 - Gymnasium Weilheim i.OB</v>
      </c>
    </row>
    <row r="327" spans="1:3" ht="15.95" hidden="1" customHeight="1" x14ac:dyDescent="0.25">
      <c r="A327" s="100">
        <f t="shared" si="4"/>
        <v>321</v>
      </c>
      <c r="B327" s="225" t="str">
        <f>IFERROR(INDEX(tab_SCHULLISTE[SNR],_xlfn.AGGREGATE(15,6,ROW(tab_SCHULLISTE[SNR])/(FIND('Antrag SoLD'!$F$9,tab_SCHULLISTE[TKZ],1)&gt;0),ROW()-6)-1,1),"")</f>
        <v>0324</v>
      </c>
      <c r="C327" s="137" t="str">
        <f>IF(tab_SCHULEN_SAT[[#This Row],[Schul-nummer]]="","",VLOOKUP(tab_SCHULEN_SAT[[#This Row],[Schul-nummer]],tab_SCHULLISTE[],3,FALSE))</f>
        <v>0324 - Werner-von-Siemens-Gymnasium Weißenburg</v>
      </c>
    </row>
    <row r="328" spans="1:3" ht="15.95" hidden="1" customHeight="1" x14ac:dyDescent="0.25">
      <c r="A328" s="100">
        <f t="shared" si="4"/>
        <v>322</v>
      </c>
      <c r="B328" s="225" t="str">
        <f>IFERROR(INDEX(tab_SCHULLISTE[SNR],_xlfn.AGGREGATE(15,6,ROW(tab_SCHULLISTE[SNR])/(FIND('Antrag SoLD'!$F$9,tab_SCHULLISTE[TKZ],1)&gt;0),ROW()-6)-1,1),"")</f>
        <v>0325</v>
      </c>
      <c r="C328" s="137" t="str">
        <f>IF(tab_SCHULEN_SAT[[#This Row],[Schul-nummer]]="","",VLOOKUP(tab_SCHULEN_SAT[[#This Row],[Schul-nummer]],tab_SCHULLISTE[],3,FALSE))</f>
        <v>0325 - Nikolaus-Kopernikus-Gymnasium Weißenhorn</v>
      </c>
    </row>
    <row r="329" spans="1:3" ht="15.95" hidden="1" customHeight="1" x14ac:dyDescent="0.25">
      <c r="A329" s="100">
        <f t="shared" si="4"/>
        <v>323</v>
      </c>
      <c r="B329" s="225" t="str">
        <f>IFERROR(INDEX(tab_SCHULLISTE[SNR],_xlfn.AGGREGATE(15,6,ROW(tab_SCHULLISTE[SNR])/(FIND('Antrag SoLD'!$F$9,tab_SCHULLISTE[TKZ],1)&gt;0),ROW()-6)-1,1),"")</f>
        <v>0326</v>
      </c>
      <c r="C329" s="137" t="str">
        <f>IF(tab_SCHULEN_SAT[[#This Row],[Schul-nummer]]="","",VLOOKUP(tab_SCHULEN_SAT[[#This Row],[Schul-nummer]],tab_SCHULLISTE[],3,FALSE))</f>
        <v>0326 - Bilinguales Deutsch-Italienisches Gymnasium Leonardo da Vinci - München</v>
      </c>
    </row>
    <row r="330" spans="1:3" ht="15.95" hidden="1" customHeight="1" x14ac:dyDescent="0.25">
      <c r="A330" s="100">
        <f t="shared" ref="A330:A356" si="5">A329+1</f>
        <v>324</v>
      </c>
      <c r="B330" s="225" t="str">
        <f>IFERROR(INDEX(tab_SCHULLISTE[SNR],_xlfn.AGGREGATE(15,6,ROW(tab_SCHULLISTE[SNR])/(FIND('Antrag SoLD'!$F$9,tab_SCHULLISTE[TKZ],1)&gt;0),ROW()-6)-1,1),"")</f>
        <v>0327</v>
      </c>
      <c r="C330" s="137" t="str">
        <f>IF(tab_SCHULEN_SAT[[#This Row],[Schul-nummer]]="","",VLOOKUP(tab_SCHULEN_SAT[[#This Row],[Schul-nummer]],tab_SCHULLISTE[],3,FALSE))</f>
        <v>0327 - St.-Thomas-Gymnasium Wettenhausen d. Schulwerks d. Diözese Augsburg</v>
      </c>
    </row>
    <row r="331" spans="1:3" ht="15.95" hidden="1" customHeight="1" x14ac:dyDescent="0.25">
      <c r="A331" s="100">
        <f t="shared" si="5"/>
        <v>325</v>
      </c>
      <c r="B331" s="225" t="str">
        <f>IFERROR(INDEX(tab_SCHULLISTE[SNR],_xlfn.AGGREGATE(15,6,ROW(tab_SCHULLISTE[SNR])/(FIND('Antrag SoLD'!$F$9,tab_SCHULLISTE[TKZ],1)&gt;0),ROW()-6)-1,1),"")</f>
        <v>0328</v>
      </c>
      <c r="C331" s="137" t="str">
        <f>IF(tab_SCHULEN_SAT[[#This Row],[Schul-nummer]]="","",VLOOKUP(tab_SCHULEN_SAT[[#This Row],[Schul-nummer]],tab_SCHULLISTE[],3,FALSE))</f>
        <v>0328 - Gymnasium München-Freiham</v>
      </c>
    </row>
    <row r="332" spans="1:3" ht="15.95" hidden="1" customHeight="1" x14ac:dyDescent="0.25">
      <c r="A332" s="100">
        <f t="shared" si="5"/>
        <v>326</v>
      </c>
      <c r="B332" s="225" t="str">
        <f>IFERROR(INDEX(tab_SCHULLISTE[SNR],_xlfn.AGGREGATE(15,6,ROW(tab_SCHULLISTE[SNR])/(FIND('Antrag SoLD'!$F$9,tab_SCHULLISTE[TKZ],1)&gt;0),ROW()-6)-1,1),"")</f>
        <v>0329</v>
      </c>
      <c r="C332" s="137" t="str">
        <f>IF(tab_SCHULEN_SAT[[#This Row],[Schul-nummer]]="","",VLOOKUP(tab_SCHULEN_SAT[[#This Row],[Schul-nummer]],tab_SCHULLISTE[],3,FALSE))</f>
        <v>0329 - Steigerwald-Landschulheim Wiesentheid des Zweckverbands Bayer. Landschulheime - Gymnasium</v>
      </c>
    </row>
    <row r="333" spans="1:3" ht="15.95" hidden="1" customHeight="1" x14ac:dyDescent="0.25">
      <c r="A333" s="100">
        <f t="shared" si="5"/>
        <v>327</v>
      </c>
      <c r="B333" s="225" t="str">
        <f>IFERROR(INDEX(tab_SCHULLISTE[SNR],_xlfn.AGGREGATE(15,6,ROW(tab_SCHULLISTE[SNR])/(FIND('Antrag SoLD'!$F$9,tab_SCHULLISTE[TKZ],1)&gt;0),ROW()-6)-1,1),"")</f>
        <v>0330</v>
      </c>
      <c r="C333" s="137" t="str">
        <f>IF(tab_SCHULEN_SAT[[#This Row],[Schul-nummer]]="","",VLOOKUP(tab_SCHULEN_SAT[[#This Row],[Schul-nummer]],tab_SCHULLISTE[],3,FALSE))</f>
        <v>0330 - Johann-Sebastian-Bach-Gymnasium Windsbach</v>
      </c>
    </row>
    <row r="334" spans="1:3" ht="15.95" hidden="1" customHeight="1" x14ac:dyDescent="0.25">
      <c r="A334" s="100">
        <f t="shared" si="5"/>
        <v>328</v>
      </c>
      <c r="B334" s="225" t="str">
        <f>IFERROR(INDEX(tab_SCHULLISTE[SNR],_xlfn.AGGREGATE(15,6,ROW(tab_SCHULLISTE[SNR])/(FIND('Antrag SoLD'!$F$9,tab_SCHULLISTE[TKZ],1)&gt;0),ROW()-6)-1,1),"")</f>
        <v>0331</v>
      </c>
      <c r="C334" s="137" t="str">
        <f>IF(tab_SCHULEN_SAT[[#This Row],[Schul-nummer]]="","",VLOOKUP(tab_SCHULEN_SAT[[#This Row],[Schul-nummer]],tab_SCHULLISTE[],3,FALSE))</f>
        <v>0331 - Spätberufenengymnasium der Erzbischöflichen Stiftung St. Matthias Wolfratshausen-Waldram</v>
      </c>
    </row>
    <row r="335" spans="1:3" ht="15.95" hidden="1" customHeight="1" x14ac:dyDescent="0.25">
      <c r="A335" s="100">
        <f t="shared" si="5"/>
        <v>329</v>
      </c>
      <c r="B335" s="225" t="str">
        <f>IFERROR(INDEX(tab_SCHULLISTE[SNR],_xlfn.AGGREGATE(15,6,ROW(tab_SCHULLISTE[SNR])/(FIND('Antrag SoLD'!$F$9,tab_SCHULLISTE[TKZ],1)&gt;0),ROW()-6)-1,1),"")</f>
        <v>0332</v>
      </c>
      <c r="C335" s="137" t="str">
        <f>IF(tab_SCHULEN_SAT[[#This Row],[Schul-nummer]]="","",VLOOKUP(tab_SCHULEN_SAT[[#This Row],[Schul-nummer]],tab_SCHULLISTE[],3,FALSE))</f>
        <v>0332 - Riemenschneider-Gymnasium Würzburg</v>
      </c>
    </row>
    <row r="336" spans="1:3" ht="15.95" hidden="1" customHeight="1" x14ac:dyDescent="0.25">
      <c r="A336" s="100">
        <f t="shared" si="5"/>
        <v>330</v>
      </c>
      <c r="B336" s="225" t="str">
        <f>IFERROR(INDEX(tab_SCHULLISTE[SNR],_xlfn.AGGREGATE(15,6,ROW(tab_SCHULLISTE[SNR])/(FIND('Antrag SoLD'!$F$9,tab_SCHULLISTE[TKZ],1)&gt;0),ROW()-6)-1,1),"")</f>
        <v>0333</v>
      </c>
      <c r="C336" s="137" t="str">
        <f>IF(tab_SCHULEN_SAT[[#This Row],[Schul-nummer]]="","",VLOOKUP(tab_SCHULEN_SAT[[#This Row],[Schul-nummer]],tab_SCHULLISTE[],3,FALSE))</f>
        <v>0333 - Wirsberg-Gymnasium Würzburg</v>
      </c>
    </row>
    <row r="337" spans="1:3" ht="15.95" hidden="1" customHeight="1" x14ac:dyDescent="0.25">
      <c r="A337" s="100">
        <f t="shared" si="5"/>
        <v>331</v>
      </c>
      <c r="B337" s="225" t="str">
        <f>IFERROR(INDEX(tab_SCHULLISTE[SNR],_xlfn.AGGREGATE(15,6,ROW(tab_SCHULLISTE[SNR])/(FIND('Antrag SoLD'!$F$9,tab_SCHULLISTE[TKZ],1)&gt;0),ROW()-6)-1,1),"")</f>
        <v>0334</v>
      </c>
      <c r="C337" s="137" t="str">
        <f>IF(tab_SCHULEN_SAT[[#This Row],[Schul-nummer]]="","",VLOOKUP(tab_SCHULEN_SAT[[#This Row],[Schul-nummer]],tab_SCHULLISTE[],3,FALSE))</f>
        <v>0334 - Siebold-Gymnasium Würzburg</v>
      </c>
    </row>
    <row r="338" spans="1:3" ht="15.95" hidden="1" customHeight="1" x14ac:dyDescent="0.25">
      <c r="A338" s="100">
        <f t="shared" si="5"/>
        <v>332</v>
      </c>
      <c r="B338" s="225" t="str">
        <f>IFERROR(INDEX(tab_SCHULLISTE[SNR],_xlfn.AGGREGATE(15,6,ROW(tab_SCHULLISTE[SNR])/(FIND('Antrag SoLD'!$F$9,tab_SCHULLISTE[TKZ],1)&gt;0),ROW()-6)-1,1),"")</f>
        <v>0335</v>
      </c>
      <c r="C338" s="137" t="str">
        <f>IF(tab_SCHULEN_SAT[[#This Row],[Schul-nummer]]="","",VLOOKUP(tab_SCHULEN_SAT[[#This Row],[Schul-nummer]],tab_SCHULLISTE[],3,FALSE))</f>
        <v>0335 - Röntgen-Gymnasium Würzburg</v>
      </c>
    </row>
    <row r="339" spans="1:3" ht="15.95" hidden="1" customHeight="1" x14ac:dyDescent="0.25">
      <c r="A339" s="100">
        <f t="shared" si="5"/>
        <v>333</v>
      </c>
      <c r="B339" s="225" t="str">
        <f>IFERROR(INDEX(tab_SCHULLISTE[SNR],_xlfn.AGGREGATE(15,6,ROW(tab_SCHULLISTE[SNR])/(FIND('Antrag SoLD'!$F$9,tab_SCHULLISTE[TKZ],1)&gt;0),ROW()-6)-1,1),"")</f>
        <v>0336</v>
      </c>
      <c r="C339" s="137" t="str">
        <f>IF(tab_SCHULEN_SAT[[#This Row],[Schul-nummer]]="","",VLOOKUP(tab_SCHULEN_SAT[[#This Row],[Schul-nummer]],tab_SCHULLISTE[],3,FALSE))</f>
        <v>0336 - Matthias-Grünewald-Gymnasium Würzburg</v>
      </c>
    </row>
    <row r="340" spans="1:3" ht="15.95" hidden="1" customHeight="1" x14ac:dyDescent="0.25">
      <c r="A340" s="100">
        <f t="shared" si="5"/>
        <v>334</v>
      </c>
      <c r="B340" s="225" t="str">
        <f>IFERROR(INDEX(tab_SCHULLISTE[SNR],_xlfn.AGGREGATE(15,6,ROW(tab_SCHULLISTE[SNR])/(FIND('Antrag SoLD'!$F$9,tab_SCHULLISTE[TKZ],1)&gt;0),ROW()-6)-1,1),"")</f>
        <v>0337</v>
      </c>
      <c r="C340" s="137" t="str">
        <f>IF(tab_SCHULEN_SAT[[#This Row],[Schul-nummer]]="","",VLOOKUP(tab_SCHULEN_SAT[[#This Row],[Schul-nummer]],tab_SCHULLISTE[],3,FALSE))</f>
        <v>0337 - Gymnasium Unterföhring</v>
      </c>
    </row>
    <row r="341" spans="1:3" ht="15.95" hidden="1" customHeight="1" x14ac:dyDescent="0.25">
      <c r="A341" s="100">
        <f t="shared" si="5"/>
        <v>335</v>
      </c>
      <c r="B341" s="225" t="str">
        <f>IFERROR(INDEX(tab_SCHULLISTE[SNR],_xlfn.AGGREGATE(15,6,ROW(tab_SCHULLISTE[SNR])/(FIND('Antrag SoLD'!$F$9,tab_SCHULLISTE[TKZ],1)&gt;0),ROW()-6)-1,1),"")</f>
        <v>0339</v>
      </c>
      <c r="C341" s="137" t="str">
        <f>IF(tab_SCHULEN_SAT[[#This Row],[Schul-nummer]]="","",VLOOKUP(tab_SCHULEN_SAT[[#This Row],[Schul-nummer]],tab_SCHULLISTE[],3,FALSE))</f>
        <v>0339 - St.-Ursula-Schule der Ursulinen Würzburg - Gymnasium -</v>
      </c>
    </row>
    <row r="342" spans="1:3" ht="15.95" hidden="1" customHeight="1" x14ac:dyDescent="0.25">
      <c r="A342" s="100">
        <f t="shared" si="5"/>
        <v>336</v>
      </c>
      <c r="B342" s="225" t="str">
        <f>IFERROR(INDEX(tab_SCHULLISTE[SNR],_xlfn.AGGREGATE(15,6,ROW(tab_SCHULLISTE[SNR])/(FIND('Antrag SoLD'!$F$9,tab_SCHULLISTE[TKZ],1)&gt;0),ROW()-6)-1,1),"")</f>
        <v>0340</v>
      </c>
      <c r="C342" s="137" t="str">
        <f>IF(tab_SCHULEN_SAT[[#This Row],[Schul-nummer]]="","",VLOOKUP(tab_SCHULEN_SAT[[#This Row],[Schul-nummer]],tab_SCHULLISTE[],3,FALSE))</f>
        <v>0340 - Luisenburg-Gymnasium Wunsiedel</v>
      </c>
    </row>
    <row r="343" spans="1:3" ht="15.95" hidden="1" customHeight="1" x14ac:dyDescent="0.25">
      <c r="A343" s="100">
        <f t="shared" si="5"/>
        <v>337</v>
      </c>
      <c r="B343" s="225" t="str">
        <f>IFERROR(INDEX(tab_SCHULLISTE[SNR],_xlfn.AGGREGATE(15,6,ROW(tab_SCHULLISTE[SNR])/(FIND('Antrag SoLD'!$F$9,tab_SCHULLISTE[TKZ],1)&gt;0),ROW()-6)-1,1),"")</f>
        <v>0341</v>
      </c>
      <c r="C343" s="137" t="str">
        <f>IF(tab_SCHULEN_SAT[[#This Row],[Schul-nummer]]="","",VLOOKUP(tab_SCHULEN_SAT[[#This Row],[Schul-nummer]],tab_SCHULLISTE[],3,FALSE))</f>
        <v>0341 - Gymnasium Zwiesel</v>
      </c>
    </row>
    <row r="344" spans="1:3" ht="15.95" hidden="1" customHeight="1" x14ac:dyDescent="0.25">
      <c r="A344" s="100">
        <f t="shared" si="5"/>
        <v>338</v>
      </c>
      <c r="B344" s="225" t="str">
        <f>IFERROR(INDEX(tab_SCHULLISTE[SNR],_xlfn.AGGREGATE(15,6,ROW(tab_SCHULLISTE[SNR])/(FIND('Antrag SoLD'!$F$9,tab_SCHULLISTE[TKZ],1)&gt;0),ROW()-6)-1,1),"")</f>
        <v>0342</v>
      </c>
      <c r="C344" s="137" t="str">
        <f>IF(tab_SCHULEN_SAT[[#This Row],[Schul-nummer]]="","",VLOOKUP(tab_SCHULEN_SAT[[#This Row],[Schul-nummer]],tab_SCHULLISTE[],3,FALSE))</f>
        <v>0342 - Julius-Echter-Gymnasium Elsenfeld</v>
      </c>
    </row>
    <row r="345" spans="1:3" ht="15.95" hidden="1" customHeight="1" x14ac:dyDescent="0.25">
      <c r="A345" s="100">
        <f t="shared" si="5"/>
        <v>339</v>
      </c>
      <c r="B345" s="225" t="str">
        <f>IFERROR(INDEX(tab_SCHULLISTE[SNR],_xlfn.AGGREGATE(15,6,ROW(tab_SCHULLISTE[SNR])/(FIND('Antrag SoLD'!$F$9,tab_SCHULLISTE[TKZ],1)&gt;0),ROW()-6)-1,1),"")</f>
        <v>0343</v>
      </c>
      <c r="C345" s="137" t="str">
        <f>IF(tab_SCHULEN_SAT[[#This Row],[Schul-nummer]]="","",VLOOKUP(tab_SCHULEN_SAT[[#This Row],[Schul-nummer]],tab_SCHULLISTE[],3,FALSE))</f>
        <v>0343 - Joseph-Bernhart-Gymnasium Türkheim</v>
      </c>
    </row>
    <row r="346" spans="1:3" ht="15.95" hidden="1" customHeight="1" x14ac:dyDescent="0.25">
      <c r="A346" s="100">
        <f t="shared" si="5"/>
        <v>340</v>
      </c>
      <c r="B346" s="225" t="str">
        <f>IFERROR(INDEX(tab_SCHULLISTE[SNR],_xlfn.AGGREGATE(15,6,ROW(tab_SCHULLISTE[SNR])/(FIND('Antrag SoLD'!$F$9,tab_SCHULLISTE[TKZ],1)&gt;0),ROW()-6)-1,1),"")</f>
        <v>0344</v>
      </c>
      <c r="C346" s="137" t="str">
        <f>IF(tab_SCHULEN_SAT[[#This Row],[Schul-nummer]]="","",VLOOKUP(tab_SCHULEN_SAT[[#This Row],[Schul-nummer]],tab_SCHULLISTE[],3,FALSE))</f>
        <v>0344 - Erzbischöfliches Abendgymnasium für Berufstätige Bamberg</v>
      </c>
    </row>
    <row r="347" spans="1:3" ht="15.95" hidden="1" customHeight="1" x14ac:dyDescent="0.25">
      <c r="A347" s="100">
        <f t="shared" si="5"/>
        <v>341</v>
      </c>
      <c r="B347" s="225" t="str">
        <f>IFERROR(INDEX(tab_SCHULLISTE[SNR],_xlfn.AGGREGATE(15,6,ROW(tab_SCHULLISTE[SNR])/(FIND('Antrag SoLD'!$F$9,tab_SCHULLISTE[TKZ],1)&gt;0),ROW()-6)-1,1),"")</f>
        <v>0345</v>
      </c>
      <c r="C347" s="137" t="str">
        <f>IF(tab_SCHULEN_SAT[[#This Row],[Schul-nummer]]="","",VLOOKUP(tab_SCHULEN_SAT[[#This Row],[Schul-nummer]],tab_SCHULLISTE[],3,FALSE))</f>
        <v>0345 - Städtisches Abendgymnasium für Berufstätige im Anton-Fingerle-Bildungszentrum München</v>
      </c>
    </row>
    <row r="348" spans="1:3" ht="15.95" hidden="1" customHeight="1" x14ac:dyDescent="0.25">
      <c r="A348" s="100">
        <f t="shared" si="5"/>
        <v>342</v>
      </c>
      <c r="B348" s="225" t="str">
        <f>IFERROR(INDEX(tab_SCHULLISTE[SNR],_xlfn.AGGREGATE(15,6,ROW(tab_SCHULLISTE[SNR])/(FIND('Antrag SoLD'!$F$9,tab_SCHULLISTE[TKZ],1)&gt;0),ROW()-6)-1,1),"")</f>
        <v>0346</v>
      </c>
      <c r="C348" s="137" t="str">
        <f>IF(tab_SCHULEN_SAT[[#This Row],[Schul-nummer]]="","",VLOOKUP(tab_SCHULEN_SAT[[#This Row],[Schul-nummer]],tab_SCHULLISTE[],3,FALSE))</f>
        <v>0346 - Privates Abendgymnasium für Berufstätige der Gesellschaft f.Erwachsenenbildung e.V., Regensburg</v>
      </c>
    </row>
    <row r="349" spans="1:3" ht="15.95" hidden="1" customHeight="1" x14ac:dyDescent="0.25">
      <c r="A349" s="100">
        <f t="shared" si="5"/>
        <v>343</v>
      </c>
      <c r="B349" s="225" t="str">
        <f>IFERROR(INDEX(tab_SCHULLISTE[SNR],_xlfn.AGGREGATE(15,6,ROW(tab_SCHULLISTE[SNR])/(FIND('Antrag SoLD'!$F$9,tab_SCHULLISTE[TKZ],1)&gt;0),ROW()-6)-1,1),"")</f>
        <v>0347</v>
      </c>
      <c r="C349" s="137" t="str">
        <f>IF(tab_SCHULEN_SAT[[#This Row],[Schul-nummer]]="","",VLOOKUP(tab_SCHULEN_SAT[[#This Row],[Schul-nummer]],tab_SCHULLISTE[],3,FALSE))</f>
        <v>0347 - Privates Abendgymnasium Würzburg</v>
      </c>
    </row>
    <row r="350" spans="1:3" ht="15.95" hidden="1" customHeight="1" x14ac:dyDescent="0.25">
      <c r="A350" s="100">
        <f t="shared" si="5"/>
        <v>344</v>
      </c>
      <c r="B350" s="225" t="str">
        <f>IFERROR(INDEX(tab_SCHULLISTE[SNR],_xlfn.AGGREGATE(15,6,ROW(tab_SCHULLISTE[SNR])/(FIND('Antrag SoLD'!$F$9,tab_SCHULLISTE[TKZ],1)&gt;0),ROW()-6)-1,1),"")</f>
        <v>0348</v>
      </c>
      <c r="C350" s="137" t="str">
        <f>IF(tab_SCHULEN_SAT[[#This Row],[Schul-nummer]]="","",VLOOKUP(tab_SCHULEN_SAT[[#This Row],[Schul-nummer]],tab_SCHULLISTE[],3,FALSE))</f>
        <v>0348 - Bayernkolleg Augsburg mit Schülerheim</v>
      </c>
    </row>
    <row r="351" spans="1:3" ht="15.95" hidden="1" customHeight="1" x14ac:dyDescent="0.25">
      <c r="A351" s="100">
        <f t="shared" si="5"/>
        <v>345</v>
      </c>
      <c r="B351" s="225" t="str">
        <f>IFERROR(INDEX(tab_SCHULLISTE[SNR],_xlfn.AGGREGATE(15,6,ROW(tab_SCHULLISTE[SNR])/(FIND('Antrag SoLD'!$F$9,tab_SCHULLISTE[TKZ],1)&gt;0),ROW()-6)-1,1),"")</f>
        <v>0349</v>
      </c>
      <c r="C351" s="137" t="str">
        <f>IF(tab_SCHULEN_SAT[[#This Row],[Schul-nummer]]="","",VLOOKUP(tab_SCHULEN_SAT[[#This Row],[Schul-nummer]],tab_SCHULLISTE[],3,FALSE))</f>
        <v>0349 - Münchenkolleg - Städt. Institut zur Erlangung der Hochschulreife am Anton-Fingerle-Bildungszentrum</v>
      </c>
    </row>
    <row r="352" spans="1:3" ht="15.95" hidden="1" customHeight="1" x14ac:dyDescent="0.25">
      <c r="A352" s="100">
        <f t="shared" si="5"/>
        <v>346</v>
      </c>
      <c r="B352" s="225" t="str">
        <f>IFERROR(INDEX(tab_SCHULLISTE[SNR],_xlfn.AGGREGATE(15,6,ROW(tab_SCHULLISTE[SNR])/(FIND('Antrag SoLD'!$F$9,tab_SCHULLISTE[TKZ],1)&gt;0),ROW()-6)-1,1),"")</f>
        <v>0350</v>
      </c>
      <c r="C352" s="137" t="str">
        <f>IF(tab_SCHULEN_SAT[[#This Row],[Schul-nummer]]="","",VLOOKUP(tab_SCHULEN_SAT[[#This Row],[Schul-nummer]],tab_SCHULLISTE[],3,FALSE))</f>
        <v>0350 - Hermann-Kesten-Kolleg Nürnberg Städt. Institut zur Erlangung der Hochschulreife</v>
      </c>
    </row>
    <row r="353" spans="1:3" ht="15.95" hidden="1" customHeight="1" x14ac:dyDescent="0.25">
      <c r="A353" s="100">
        <f t="shared" si="5"/>
        <v>347</v>
      </c>
      <c r="B353" s="225" t="str">
        <f>IFERROR(INDEX(tab_SCHULLISTE[SNR],_xlfn.AGGREGATE(15,6,ROW(tab_SCHULLISTE[SNR])/(FIND('Antrag SoLD'!$F$9,tab_SCHULLISTE[TKZ],1)&gt;0),ROW()-6)-1,1),"")</f>
        <v>0351</v>
      </c>
      <c r="C353" s="137" t="str">
        <f>IF(tab_SCHULEN_SAT[[#This Row],[Schul-nummer]]="","",VLOOKUP(tab_SCHULEN_SAT[[#This Row],[Schul-nummer]],tab_SCHULLISTE[],3,FALSE))</f>
        <v>0351 - Bayernkolleg Schweinfurt, Staatl. Gymnasium des Zweiten Bildungsweges</v>
      </c>
    </row>
    <row r="354" spans="1:3" ht="15.95" hidden="1" customHeight="1" x14ac:dyDescent="0.25">
      <c r="A354" s="100">
        <f t="shared" si="5"/>
        <v>348</v>
      </c>
      <c r="B354" s="225" t="str">
        <f>IFERROR(INDEX(tab_SCHULLISTE[SNR],_xlfn.AGGREGATE(15,6,ROW(tab_SCHULLISTE[SNR])/(FIND('Antrag SoLD'!$F$9,tab_SCHULLISTE[TKZ],1)&gt;0),ROW()-6)-1,1),"")</f>
        <v>0352</v>
      </c>
      <c r="C354" s="137" t="str">
        <f>IF(tab_SCHULEN_SAT[[#This Row],[Schul-nummer]]="","",VLOOKUP(tab_SCHULEN_SAT[[#This Row],[Schul-nummer]],tab_SCHULLISTE[],3,FALSE))</f>
        <v>0352 - Kolleg der Erzbischöflichen Stiftung St. Matthias Wolfratshausen-Waldram</v>
      </c>
    </row>
    <row r="355" spans="1:3" ht="15.95" hidden="1" customHeight="1" x14ac:dyDescent="0.25">
      <c r="A355" s="100">
        <f t="shared" si="5"/>
        <v>349</v>
      </c>
      <c r="B355" s="225" t="str">
        <f>IFERROR(INDEX(tab_SCHULLISTE[SNR],_xlfn.AGGREGATE(15,6,ROW(tab_SCHULLISTE[SNR])/(FIND('Antrag SoLD'!$F$9,tab_SCHULLISTE[TKZ],1)&gt;0),ROW()-6)-1,1),"")</f>
        <v>0353</v>
      </c>
      <c r="C355" s="137" t="str">
        <f>IF(tab_SCHULEN_SAT[[#This Row],[Schul-nummer]]="","",VLOOKUP(tab_SCHULEN_SAT[[#This Row],[Schul-nummer]],tab_SCHULLISTE[],3,FALSE))</f>
        <v>0353 - Bilinguales Gymnasium Phorms München</v>
      </c>
    </row>
    <row r="356" spans="1:3" ht="16.5" hidden="1" thickBot="1" x14ac:dyDescent="0.3">
      <c r="A356" s="101">
        <f t="shared" si="5"/>
        <v>350</v>
      </c>
      <c r="B356" s="225" t="str">
        <f>IFERROR(INDEX(tab_SCHULLISTE[SNR],_xlfn.AGGREGATE(15,6,ROW(tab_SCHULLISTE[SNR])/(FIND('Antrag SoLD'!$F$9,tab_SCHULLISTE[TKZ],1)&gt;0),ROW()-6)-1,1),"")</f>
        <v>0354</v>
      </c>
      <c r="C356" s="138" t="str">
        <f>IF(tab_SCHULEN_SAT[[#This Row],[Schul-nummer]]="","",VLOOKUP(tab_SCHULEN_SAT[[#This Row],[Schul-nummer]],tab_SCHULLISTE[],3,FALSE))</f>
        <v>0354 - Dante-Gymnasium München</v>
      </c>
    </row>
    <row r="357" spans="1:3" ht="16.5" thickBot="1" x14ac:dyDescent="0.3">
      <c r="A357" s="260"/>
      <c r="B357" s="261">
        <f>COUNTA(tab_SCHULEN_SAT[Schul-nummer])</f>
        <v>351</v>
      </c>
      <c r="C357" s="262"/>
    </row>
    <row r="358" spans="1:3" x14ac:dyDescent="0.25">
      <c r="A358" s="668" t="s">
        <v>4384</v>
      </c>
      <c r="B358" s="668"/>
      <c r="C358" s="668"/>
    </row>
    <row r="359" spans="1:3" x14ac:dyDescent="0.25">
      <c r="A359" s="669"/>
      <c r="B359" s="669"/>
      <c r="C359" s="669"/>
    </row>
  </sheetData>
  <sheetProtection algorithmName="SHA-512" hashValue="rll4lJ1ULmuDXgRRUQxoQPEADR0hIInWSuWCpZpsyke1ZBfFxIrsEaMzdIt5P3vHt9thO5x36zdhXBv5aPFSWQ==" saltValue="3oki6T6T/TsuCHNRbOfMmQ==" spinCount="100000" sheet="1" objects="1" scenarios="1" formatRows="0"/>
  <mergeCells count="2">
    <mergeCell ref="A358:C359"/>
    <mergeCell ref="A3:C4"/>
  </mergeCells>
  <pageMargins left="0.70866141732283472" right="0.70866141732283472" top="0.78740157480314965" bottom="0.78740157480314965" header="0.31496062992125984" footer="0.31496062992125984"/>
  <pageSetup paperSize="9" scale="98" fitToHeight="0" orientation="portrait" r:id="rId1"/>
  <ignoredErrors>
    <ignoredError sqref="C6 B7:B356" calculatedColumn="1"/>
    <ignoredError sqref="B6" numberStoredAsText="1" calculatedColumn="1"/>
  </ignoredErrors>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8"/>
  <dimension ref="A1:D6321"/>
  <sheetViews>
    <sheetView zoomScale="70" zoomScaleNormal="70" workbookViewId="0">
      <pane ySplit="1" topLeftCell="A6287" activePane="bottomLeft" state="frozen"/>
      <selection activeCell="D2" sqref="A2:I2573"/>
      <selection pane="bottomLeft" activeCell="D6283" sqref="D6283"/>
    </sheetView>
  </sheetViews>
  <sheetFormatPr baseColWidth="10" defaultColWidth="11.42578125" defaultRowHeight="15" x14ac:dyDescent="0.25"/>
  <cols>
    <col min="1" max="1" width="8.85546875" style="26" customWidth="1"/>
    <col min="2" max="2" width="55.85546875" style="1" customWidth="1"/>
    <col min="3" max="3" width="90.42578125" style="370" customWidth="1"/>
    <col min="4" max="4" width="15.7109375" style="15" customWidth="1"/>
    <col min="5" max="16384" width="11.42578125" style="15"/>
  </cols>
  <sheetData>
    <row r="1" spans="1:4" x14ac:dyDescent="0.25">
      <c r="A1" s="24" t="s">
        <v>39</v>
      </c>
      <c r="B1" s="357" t="s">
        <v>7056</v>
      </c>
      <c r="C1" s="357" t="s">
        <v>7057</v>
      </c>
      <c r="D1" s="14" t="s">
        <v>7058</v>
      </c>
    </row>
    <row r="2" spans="1:4" ht="15.95" customHeight="1" x14ac:dyDescent="0.25">
      <c r="A2" s="25" t="s">
        <v>7059</v>
      </c>
      <c r="B2" s="358" t="s">
        <v>7060</v>
      </c>
      <c r="C2" s="358" t="s">
        <v>7061</v>
      </c>
      <c r="D2" s="16" t="s">
        <v>6182</v>
      </c>
    </row>
    <row r="3" spans="1:4" ht="15.95" customHeight="1" x14ac:dyDescent="0.25">
      <c r="A3" s="25" t="s">
        <v>7062</v>
      </c>
      <c r="B3" s="358" t="s">
        <v>3779</v>
      </c>
      <c r="C3" s="358" t="s">
        <v>7063</v>
      </c>
      <c r="D3" s="16" t="s">
        <v>5103</v>
      </c>
    </row>
    <row r="4" spans="1:4" ht="15.95" customHeight="1" x14ac:dyDescent="0.25">
      <c r="A4" s="25" t="s">
        <v>7064</v>
      </c>
      <c r="B4" s="358" t="s">
        <v>7065</v>
      </c>
      <c r="C4" s="358" t="s">
        <v>7066</v>
      </c>
      <c r="D4" s="16" t="s">
        <v>6346</v>
      </c>
    </row>
    <row r="5" spans="1:4" ht="15.95" customHeight="1" x14ac:dyDescent="0.25">
      <c r="A5" s="25" t="s">
        <v>7067</v>
      </c>
      <c r="B5" s="358" t="s">
        <v>7068</v>
      </c>
      <c r="C5" s="358" t="s">
        <v>7069</v>
      </c>
      <c r="D5" s="16" t="s">
        <v>5537</v>
      </c>
    </row>
    <row r="6" spans="1:4" ht="15.95" customHeight="1" x14ac:dyDescent="0.25">
      <c r="A6" s="25" t="s">
        <v>7070</v>
      </c>
      <c r="B6" s="358" t="s">
        <v>7071</v>
      </c>
      <c r="C6" s="358" t="s">
        <v>7072</v>
      </c>
      <c r="D6" s="16" t="s">
        <v>5537</v>
      </c>
    </row>
    <row r="7" spans="1:4" ht="15.95" customHeight="1" x14ac:dyDescent="0.25">
      <c r="A7" s="25" t="s">
        <v>7073</v>
      </c>
      <c r="B7" s="358" t="s">
        <v>7074</v>
      </c>
      <c r="C7" s="359" t="s">
        <v>7075</v>
      </c>
      <c r="D7" s="16" t="s">
        <v>5746</v>
      </c>
    </row>
    <row r="8" spans="1:4" ht="15.95" customHeight="1" x14ac:dyDescent="0.25">
      <c r="A8" s="25" t="s">
        <v>7076</v>
      </c>
      <c r="B8" s="358" t="s">
        <v>3781</v>
      </c>
      <c r="C8" s="358" t="s">
        <v>7077</v>
      </c>
      <c r="D8" s="16" t="s">
        <v>5793</v>
      </c>
    </row>
    <row r="9" spans="1:4" ht="15.95" customHeight="1" x14ac:dyDescent="0.25">
      <c r="A9" s="25" t="s">
        <v>7078</v>
      </c>
      <c r="B9" s="358" t="s">
        <v>7079</v>
      </c>
      <c r="C9" s="358" t="s">
        <v>7080</v>
      </c>
      <c r="D9" s="16" t="s">
        <v>6653</v>
      </c>
    </row>
    <row r="10" spans="1:4" ht="15.95" customHeight="1" x14ac:dyDescent="0.25">
      <c r="A10" s="25" t="s">
        <v>7081</v>
      </c>
      <c r="B10" s="358" t="s">
        <v>7082</v>
      </c>
      <c r="C10" s="358" t="s">
        <v>7083</v>
      </c>
      <c r="D10" s="16" t="s">
        <v>6341</v>
      </c>
    </row>
    <row r="11" spans="1:4" ht="15.95" customHeight="1" x14ac:dyDescent="0.25">
      <c r="A11" s="25" t="s">
        <v>7084</v>
      </c>
      <c r="B11" s="358" t="s">
        <v>7085</v>
      </c>
      <c r="C11" s="358" t="s">
        <v>7086</v>
      </c>
      <c r="D11" s="16" t="s">
        <v>6079</v>
      </c>
    </row>
    <row r="12" spans="1:4" ht="15.95" customHeight="1" x14ac:dyDescent="0.25">
      <c r="A12" s="25" t="s">
        <v>7087</v>
      </c>
      <c r="B12" s="358" t="s">
        <v>7088</v>
      </c>
      <c r="C12" s="358" t="s">
        <v>7089</v>
      </c>
      <c r="D12" s="16" t="s">
        <v>6079</v>
      </c>
    </row>
    <row r="13" spans="1:4" ht="15.95" customHeight="1" x14ac:dyDescent="0.25">
      <c r="A13" s="25" t="s">
        <v>7090</v>
      </c>
      <c r="B13" s="358" t="s">
        <v>7091</v>
      </c>
      <c r="C13" s="358" t="s">
        <v>7092</v>
      </c>
      <c r="D13" s="16" t="s">
        <v>6079</v>
      </c>
    </row>
    <row r="14" spans="1:4" ht="15.95" customHeight="1" x14ac:dyDescent="0.25">
      <c r="A14" s="25" t="s">
        <v>7093</v>
      </c>
      <c r="B14" s="358" t="s">
        <v>7094</v>
      </c>
      <c r="C14" s="358" t="s">
        <v>7095</v>
      </c>
      <c r="D14" s="16" t="s">
        <v>6345</v>
      </c>
    </row>
    <row r="15" spans="1:4" ht="15.95" customHeight="1" x14ac:dyDescent="0.25">
      <c r="A15" s="25" t="s">
        <v>7096</v>
      </c>
      <c r="B15" s="358" t="s">
        <v>7097</v>
      </c>
      <c r="C15" s="358" t="s">
        <v>7098</v>
      </c>
      <c r="D15" s="16" t="s">
        <v>6345</v>
      </c>
    </row>
    <row r="16" spans="1:4" ht="15.95" customHeight="1" x14ac:dyDescent="0.25">
      <c r="A16" s="25" t="s">
        <v>7099</v>
      </c>
      <c r="B16" s="358" t="s">
        <v>7100</v>
      </c>
      <c r="C16" s="358" t="s">
        <v>7101</v>
      </c>
      <c r="D16" s="16" t="s">
        <v>6345</v>
      </c>
    </row>
    <row r="17" spans="1:4" ht="15.95" customHeight="1" x14ac:dyDescent="0.25">
      <c r="A17" s="25" t="s">
        <v>7102</v>
      </c>
      <c r="B17" s="358" t="s">
        <v>3782</v>
      </c>
      <c r="C17" s="358" t="s">
        <v>7103</v>
      </c>
      <c r="D17" s="16" t="s">
        <v>6627</v>
      </c>
    </row>
    <row r="18" spans="1:4" ht="15.95" customHeight="1" x14ac:dyDescent="0.25">
      <c r="A18" s="25" t="s">
        <v>7104</v>
      </c>
      <c r="B18" s="358" t="s">
        <v>7105</v>
      </c>
      <c r="C18" s="358" t="s">
        <v>7106</v>
      </c>
      <c r="D18" s="16" t="s">
        <v>6663</v>
      </c>
    </row>
    <row r="19" spans="1:4" ht="15.95" customHeight="1" x14ac:dyDescent="0.25">
      <c r="A19" s="25" t="s">
        <v>7107</v>
      </c>
      <c r="B19" s="358" t="s">
        <v>7108</v>
      </c>
      <c r="C19" s="358" t="s">
        <v>7109</v>
      </c>
      <c r="D19" s="16" t="s">
        <v>6663</v>
      </c>
    </row>
    <row r="20" spans="1:4" ht="15.95" customHeight="1" x14ac:dyDescent="0.25">
      <c r="A20" s="25" t="s">
        <v>7110</v>
      </c>
      <c r="B20" s="358" t="s">
        <v>7111</v>
      </c>
      <c r="C20" s="358" t="s">
        <v>7112</v>
      </c>
      <c r="D20" s="16" t="s">
        <v>6663</v>
      </c>
    </row>
    <row r="21" spans="1:4" ht="15.95" customHeight="1" x14ac:dyDescent="0.25">
      <c r="A21" s="25" t="s">
        <v>7113</v>
      </c>
      <c r="B21" s="358" t="s">
        <v>7114</v>
      </c>
      <c r="C21" s="358" t="s">
        <v>7115</v>
      </c>
      <c r="D21" s="16" t="s">
        <v>6663</v>
      </c>
    </row>
    <row r="22" spans="1:4" ht="15.95" customHeight="1" x14ac:dyDescent="0.25">
      <c r="A22" s="25" t="s">
        <v>7116</v>
      </c>
      <c r="B22" s="358" t="s">
        <v>7117</v>
      </c>
      <c r="C22" s="358" t="s">
        <v>7118</v>
      </c>
      <c r="D22" s="16" t="s">
        <v>6663</v>
      </c>
    </row>
    <row r="23" spans="1:4" ht="15.95" customHeight="1" x14ac:dyDescent="0.25">
      <c r="A23" s="25" t="s">
        <v>7119</v>
      </c>
      <c r="B23" s="358" t="s">
        <v>7120</v>
      </c>
      <c r="C23" s="358" t="s">
        <v>7121</v>
      </c>
      <c r="D23" s="16" t="s">
        <v>6663</v>
      </c>
    </row>
    <row r="24" spans="1:4" ht="15.95" customHeight="1" x14ac:dyDescent="0.25">
      <c r="A24" s="25" t="s">
        <v>7122</v>
      </c>
      <c r="B24" s="358" t="s">
        <v>3784</v>
      </c>
      <c r="C24" s="358" t="s">
        <v>7123</v>
      </c>
      <c r="D24" s="16" t="s">
        <v>6999</v>
      </c>
    </row>
    <row r="25" spans="1:4" ht="15.95" customHeight="1" x14ac:dyDescent="0.25">
      <c r="A25" s="25" t="s">
        <v>7124</v>
      </c>
      <c r="B25" s="358" t="s">
        <v>3785</v>
      </c>
      <c r="C25" s="358" t="s">
        <v>7125</v>
      </c>
      <c r="D25" s="16" t="s">
        <v>6939</v>
      </c>
    </row>
    <row r="26" spans="1:4" ht="15.95" customHeight="1" x14ac:dyDescent="0.25">
      <c r="A26" s="25" t="s">
        <v>7126</v>
      </c>
      <c r="B26" s="358" t="s">
        <v>7127</v>
      </c>
      <c r="C26" s="358" t="s">
        <v>7128</v>
      </c>
      <c r="D26" s="16" t="s">
        <v>6353</v>
      </c>
    </row>
    <row r="27" spans="1:4" ht="15.95" customHeight="1" x14ac:dyDescent="0.25">
      <c r="A27" s="25" t="s">
        <v>7129</v>
      </c>
      <c r="B27" s="358" t="s">
        <v>7130</v>
      </c>
      <c r="C27" s="358" t="s">
        <v>7131</v>
      </c>
      <c r="D27" s="16" t="s">
        <v>6353</v>
      </c>
    </row>
    <row r="28" spans="1:4" ht="15.95" customHeight="1" x14ac:dyDescent="0.25">
      <c r="A28" s="25" t="s">
        <v>7132</v>
      </c>
      <c r="B28" s="358" t="s">
        <v>7133</v>
      </c>
      <c r="C28" s="358" t="s">
        <v>7134</v>
      </c>
      <c r="D28" s="16" t="s">
        <v>6510</v>
      </c>
    </row>
    <row r="29" spans="1:4" ht="15.95" customHeight="1" x14ac:dyDescent="0.25">
      <c r="A29" s="25" t="s">
        <v>7135</v>
      </c>
      <c r="B29" s="358" t="s">
        <v>7136</v>
      </c>
      <c r="C29" s="358" t="s">
        <v>7137</v>
      </c>
      <c r="D29" s="16" t="s">
        <v>4504</v>
      </c>
    </row>
    <row r="30" spans="1:4" ht="15.95" customHeight="1" x14ac:dyDescent="0.25">
      <c r="A30" s="25" t="s">
        <v>7138</v>
      </c>
      <c r="B30" s="358" t="s">
        <v>7139</v>
      </c>
      <c r="C30" s="358" t="s">
        <v>7140</v>
      </c>
      <c r="D30" s="16" t="s">
        <v>4493</v>
      </c>
    </row>
    <row r="31" spans="1:4" ht="15.95" customHeight="1" x14ac:dyDescent="0.25">
      <c r="A31" s="25" t="s">
        <v>7141</v>
      </c>
      <c r="B31" s="358" t="s">
        <v>7142</v>
      </c>
      <c r="C31" s="358" t="s">
        <v>7143</v>
      </c>
      <c r="D31" s="16" t="s">
        <v>6180</v>
      </c>
    </row>
    <row r="32" spans="1:4" ht="15.95" customHeight="1" x14ac:dyDescent="0.25">
      <c r="A32" s="25" t="s">
        <v>7144</v>
      </c>
      <c r="B32" s="358" t="s">
        <v>7145</v>
      </c>
      <c r="C32" s="358" t="s">
        <v>7146</v>
      </c>
      <c r="D32" s="16" t="s">
        <v>5859</v>
      </c>
    </row>
    <row r="33" spans="1:4" ht="15.95" customHeight="1" x14ac:dyDescent="0.25">
      <c r="A33" s="25" t="s">
        <v>7147</v>
      </c>
      <c r="B33" s="358" t="s">
        <v>7148</v>
      </c>
      <c r="C33" s="358" t="s">
        <v>7149</v>
      </c>
      <c r="D33" s="16" t="s">
        <v>5859</v>
      </c>
    </row>
    <row r="34" spans="1:4" ht="15.95" customHeight="1" x14ac:dyDescent="0.25">
      <c r="A34" s="25" t="s">
        <v>7150</v>
      </c>
      <c r="B34" s="358" t="s">
        <v>7151</v>
      </c>
      <c r="C34" s="358" t="s">
        <v>7152</v>
      </c>
      <c r="D34" s="16" t="s">
        <v>5859</v>
      </c>
    </row>
    <row r="35" spans="1:4" ht="15.95" customHeight="1" x14ac:dyDescent="0.25">
      <c r="A35" s="25" t="s">
        <v>7153</v>
      </c>
      <c r="B35" s="358" t="s">
        <v>7154</v>
      </c>
      <c r="C35" s="358" t="s">
        <v>7155</v>
      </c>
      <c r="D35" s="16" t="s">
        <v>5859</v>
      </c>
    </row>
    <row r="36" spans="1:4" ht="15.95" customHeight="1" x14ac:dyDescent="0.25">
      <c r="A36" s="25" t="s">
        <v>7156</v>
      </c>
      <c r="B36" s="358" t="s">
        <v>7157</v>
      </c>
      <c r="C36" s="358" t="s">
        <v>7158</v>
      </c>
      <c r="D36" s="16" t="s">
        <v>5859</v>
      </c>
    </row>
    <row r="37" spans="1:4" ht="15.95" customHeight="1" x14ac:dyDescent="0.25">
      <c r="A37" s="25" t="s">
        <v>7159</v>
      </c>
      <c r="B37" s="358" t="s">
        <v>7160</v>
      </c>
      <c r="C37" s="358" t="s">
        <v>7161</v>
      </c>
      <c r="D37" s="16" t="s">
        <v>5859</v>
      </c>
    </row>
    <row r="38" spans="1:4" ht="15.95" customHeight="1" x14ac:dyDescent="0.25">
      <c r="A38" s="25" t="s">
        <v>7162</v>
      </c>
      <c r="B38" s="358" t="s">
        <v>7163</v>
      </c>
      <c r="C38" s="358" t="s">
        <v>7164</v>
      </c>
      <c r="D38" s="16" t="s">
        <v>6023</v>
      </c>
    </row>
    <row r="39" spans="1:4" ht="15.95" customHeight="1" x14ac:dyDescent="0.25">
      <c r="A39" s="25" t="s">
        <v>7165</v>
      </c>
      <c r="B39" s="358" t="s">
        <v>3787</v>
      </c>
      <c r="C39" s="358" t="s">
        <v>7166</v>
      </c>
      <c r="D39" s="16" t="s">
        <v>6013</v>
      </c>
    </row>
    <row r="40" spans="1:4" ht="15.95" customHeight="1" x14ac:dyDescent="0.25">
      <c r="A40" s="25" t="s">
        <v>7167</v>
      </c>
      <c r="B40" s="358" t="s">
        <v>7168</v>
      </c>
      <c r="C40" s="358" t="s">
        <v>7169</v>
      </c>
      <c r="D40" s="16" t="s">
        <v>5813</v>
      </c>
    </row>
    <row r="41" spans="1:4" ht="15.95" customHeight="1" x14ac:dyDescent="0.25">
      <c r="A41" s="25" t="s">
        <v>7170</v>
      </c>
      <c r="B41" s="358" t="s">
        <v>7171</v>
      </c>
      <c r="C41" s="358" t="s">
        <v>7172</v>
      </c>
      <c r="D41" s="16" t="s">
        <v>5813</v>
      </c>
    </row>
    <row r="42" spans="1:4" ht="15.95" customHeight="1" x14ac:dyDescent="0.25">
      <c r="A42" s="25" t="s">
        <v>7173</v>
      </c>
      <c r="B42" s="358" t="s">
        <v>7174</v>
      </c>
      <c r="C42" s="359" t="s">
        <v>7175</v>
      </c>
      <c r="D42" s="16" t="s">
        <v>5999</v>
      </c>
    </row>
    <row r="43" spans="1:4" ht="15.95" customHeight="1" x14ac:dyDescent="0.25">
      <c r="A43" s="25" t="s">
        <v>7176</v>
      </c>
      <c r="B43" s="358" t="s">
        <v>7177</v>
      </c>
      <c r="C43" s="358" t="s">
        <v>7178</v>
      </c>
      <c r="D43" s="16" t="s">
        <v>5813</v>
      </c>
    </row>
    <row r="44" spans="1:4" ht="15.95" customHeight="1" x14ac:dyDescent="0.25">
      <c r="A44" s="25" t="s">
        <v>7179</v>
      </c>
      <c r="B44" s="358" t="s">
        <v>3771</v>
      </c>
      <c r="C44" s="358" t="s">
        <v>7180</v>
      </c>
      <c r="D44" s="16" t="s">
        <v>5813</v>
      </c>
    </row>
    <row r="45" spans="1:4" ht="15.95" customHeight="1" x14ac:dyDescent="0.25">
      <c r="A45" s="25" t="s">
        <v>7181</v>
      </c>
      <c r="B45" s="358" t="s">
        <v>7182</v>
      </c>
      <c r="C45" s="358" t="s">
        <v>7183</v>
      </c>
      <c r="D45" s="16" t="s">
        <v>4502</v>
      </c>
    </row>
    <row r="46" spans="1:4" ht="15.95" customHeight="1" x14ac:dyDescent="0.25">
      <c r="A46" s="25" t="s">
        <v>7184</v>
      </c>
      <c r="B46" s="358" t="s">
        <v>7185</v>
      </c>
      <c r="C46" s="358" t="s">
        <v>7186</v>
      </c>
      <c r="D46" s="16" t="s">
        <v>4990</v>
      </c>
    </row>
    <row r="47" spans="1:4" ht="15.95" customHeight="1" x14ac:dyDescent="0.25">
      <c r="A47" s="25" t="s">
        <v>7187</v>
      </c>
      <c r="B47" s="358" t="s">
        <v>7188</v>
      </c>
      <c r="C47" s="358" t="s">
        <v>7189</v>
      </c>
      <c r="D47" s="16" t="s">
        <v>5895</v>
      </c>
    </row>
    <row r="48" spans="1:4" ht="15.95" customHeight="1" x14ac:dyDescent="0.25">
      <c r="A48" s="25" t="s">
        <v>7190</v>
      </c>
      <c r="B48" s="358" t="s">
        <v>7191</v>
      </c>
      <c r="C48" s="358" t="s">
        <v>7192</v>
      </c>
      <c r="D48" s="16" t="s">
        <v>5678</v>
      </c>
    </row>
    <row r="49" spans="1:4" ht="15.95" customHeight="1" x14ac:dyDescent="0.25">
      <c r="A49" s="25" t="s">
        <v>7193</v>
      </c>
      <c r="B49" s="358" t="s">
        <v>7194</v>
      </c>
      <c r="C49" s="358" t="s">
        <v>7195</v>
      </c>
      <c r="D49" s="16" t="s">
        <v>4464</v>
      </c>
    </row>
    <row r="50" spans="1:4" ht="15.95" customHeight="1" x14ac:dyDescent="0.25">
      <c r="A50" s="25" t="s">
        <v>7196</v>
      </c>
      <c r="B50" s="358" t="s">
        <v>7197</v>
      </c>
      <c r="C50" s="358" t="s">
        <v>7198</v>
      </c>
      <c r="D50" s="16" t="s">
        <v>4464</v>
      </c>
    </row>
    <row r="51" spans="1:4" ht="15.95" customHeight="1" x14ac:dyDescent="0.25">
      <c r="A51" s="25" t="s">
        <v>7199</v>
      </c>
      <c r="B51" s="358" t="s">
        <v>7200</v>
      </c>
      <c r="C51" s="358" t="s">
        <v>7201</v>
      </c>
      <c r="D51" s="16" t="s">
        <v>5697</v>
      </c>
    </row>
    <row r="52" spans="1:4" ht="15.95" customHeight="1" x14ac:dyDescent="0.25">
      <c r="A52" s="25" t="s">
        <v>7202</v>
      </c>
      <c r="B52" s="358" t="s">
        <v>3788</v>
      </c>
      <c r="C52" s="358" t="s">
        <v>7203</v>
      </c>
      <c r="D52" s="16" t="s">
        <v>6999</v>
      </c>
    </row>
    <row r="53" spans="1:4" ht="15.95" customHeight="1" x14ac:dyDescent="0.25">
      <c r="A53" s="25" t="s">
        <v>7204</v>
      </c>
      <c r="B53" s="358" t="s">
        <v>7205</v>
      </c>
      <c r="C53" s="358" t="s">
        <v>7206</v>
      </c>
      <c r="D53" s="16" t="s">
        <v>5564</v>
      </c>
    </row>
    <row r="54" spans="1:4" ht="15.95" customHeight="1" x14ac:dyDescent="0.25">
      <c r="A54" s="25" t="s">
        <v>7207</v>
      </c>
      <c r="B54" s="358" t="s">
        <v>7208</v>
      </c>
      <c r="C54" s="358" t="s">
        <v>7209</v>
      </c>
      <c r="D54" s="16" t="s">
        <v>5564</v>
      </c>
    </row>
    <row r="55" spans="1:4" ht="15.95" customHeight="1" x14ac:dyDescent="0.25">
      <c r="A55" s="25" t="s">
        <v>7210</v>
      </c>
      <c r="B55" s="358" t="s">
        <v>7211</v>
      </c>
      <c r="C55" s="358" t="s">
        <v>7212</v>
      </c>
      <c r="D55" s="16" t="s">
        <v>5830</v>
      </c>
    </row>
    <row r="56" spans="1:4" ht="15.95" customHeight="1" x14ac:dyDescent="0.25">
      <c r="A56" s="25" t="s">
        <v>7213</v>
      </c>
      <c r="B56" s="358" t="s">
        <v>7214</v>
      </c>
      <c r="C56" s="358" t="s">
        <v>7215</v>
      </c>
      <c r="D56" s="16" t="s">
        <v>5830</v>
      </c>
    </row>
    <row r="57" spans="1:4" ht="15.95" customHeight="1" x14ac:dyDescent="0.25">
      <c r="A57" s="25" t="s">
        <v>7216</v>
      </c>
      <c r="B57" s="358" t="s">
        <v>7217</v>
      </c>
      <c r="C57" s="358" t="s">
        <v>7218</v>
      </c>
      <c r="D57" s="16" t="s">
        <v>5830</v>
      </c>
    </row>
    <row r="58" spans="1:4" ht="15.95" customHeight="1" x14ac:dyDescent="0.25">
      <c r="A58" s="25" t="s">
        <v>7219</v>
      </c>
      <c r="B58" s="358" t="s">
        <v>7220</v>
      </c>
      <c r="C58" s="358" t="s">
        <v>7221</v>
      </c>
      <c r="D58" s="16" t="s">
        <v>5830</v>
      </c>
    </row>
    <row r="59" spans="1:4" ht="15.95" customHeight="1" x14ac:dyDescent="0.25">
      <c r="A59" s="25" t="s">
        <v>7222</v>
      </c>
      <c r="B59" s="358" t="s">
        <v>7223</v>
      </c>
      <c r="C59" s="358" t="s">
        <v>7224</v>
      </c>
      <c r="D59" s="16" t="s">
        <v>4533</v>
      </c>
    </row>
    <row r="60" spans="1:4" ht="15.95" customHeight="1" x14ac:dyDescent="0.25">
      <c r="A60" s="25" t="s">
        <v>7225</v>
      </c>
      <c r="B60" s="358" t="s">
        <v>7226</v>
      </c>
      <c r="C60" s="359" t="s">
        <v>7227</v>
      </c>
      <c r="D60" s="16" t="s">
        <v>5459</v>
      </c>
    </row>
    <row r="61" spans="1:4" ht="15.95" customHeight="1" x14ac:dyDescent="0.25">
      <c r="A61" s="25" t="s">
        <v>7228</v>
      </c>
      <c r="B61" s="358" t="s">
        <v>7229</v>
      </c>
      <c r="C61" s="358" t="s">
        <v>7230</v>
      </c>
      <c r="D61" s="16" t="s">
        <v>6707</v>
      </c>
    </row>
    <row r="62" spans="1:4" ht="15.95" customHeight="1" x14ac:dyDescent="0.25">
      <c r="A62" s="25" t="s">
        <v>7231</v>
      </c>
      <c r="B62" s="358" t="s">
        <v>3789</v>
      </c>
      <c r="C62" s="358" t="s">
        <v>7232</v>
      </c>
      <c r="D62" s="16" t="s">
        <v>6999</v>
      </c>
    </row>
    <row r="63" spans="1:4" ht="15.95" customHeight="1" x14ac:dyDescent="0.25">
      <c r="A63" s="25" t="s">
        <v>7233</v>
      </c>
      <c r="B63" s="358" t="s">
        <v>7234</v>
      </c>
      <c r="C63" s="358" t="s">
        <v>7235</v>
      </c>
      <c r="D63" s="16" t="s">
        <v>5238</v>
      </c>
    </row>
    <row r="64" spans="1:4" ht="15.95" customHeight="1" x14ac:dyDescent="0.25">
      <c r="A64" s="25" t="s">
        <v>7236</v>
      </c>
      <c r="B64" s="358" t="s">
        <v>7237</v>
      </c>
      <c r="C64" s="358" t="s">
        <v>7238</v>
      </c>
      <c r="D64" s="16" t="s">
        <v>6080</v>
      </c>
    </row>
    <row r="65" spans="1:4" ht="15.95" customHeight="1" x14ac:dyDescent="0.25">
      <c r="A65" s="25" t="s">
        <v>7239</v>
      </c>
      <c r="B65" s="358" t="s">
        <v>7240</v>
      </c>
      <c r="C65" s="358" t="s">
        <v>7241</v>
      </c>
      <c r="D65" s="16" t="s">
        <v>6711</v>
      </c>
    </row>
    <row r="66" spans="1:4" ht="15.95" customHeight="1" x14ac:dyDescent="0.25">
      <c r="A66" s="25" t="s">
        <v>7242</v>
      </c>
      <c r="B66" s="358" t="s">
        <v>7243</v>
      </c>
      <c r="C66" s="358" t="s">
        <v>7244</v>
      </c>
      <c r="D66" s="16" t="s">
        <v>6423</v>
      </c>
    </row>
    <row r="67" spans="1:4" ht="15.95" customHeight="1" x14ac:dyDescent="0.25">
      <c r="A67" s="25" t="s">
        <v>7245</v>
      </c>
      <c r="B67" s="358" t="s">
        <v>7246</v>
      </c>
      <c r="C67" s="358" t="s">
        <v>7247</v>
      </c>
      <c r="D67" s="16" t="s">
        <v>5389</v>
      </c>
    </row>
    <row r="68" spans="1:4" ht="15.95" customHeight="1" x14ac:dyDescent="0.25">
      <c r="A68" s="25" t="s">
        <v>7248</v>
      </c>
      <c r="B68" s="358" t="s">
        <v>7249</v>
      </c>
      <c r="C68" s="358" t="s">
        <v>7250</v>
      </c>
      <c r="D68" s="16" t="s">
        <v>4846</v>
      </c>
    </row>
    <row r="69" spans="1:4" ht="15.95" customHeight="1" x14ac:dyDescent="0.25">
      <c r="A69" s="25" t="s">
        <v>7251</v>
      </c>
      <c r="B69" s="358" t="s">
        <v>7252</v>
      </c>
      <c r="C69" s="359" t="s">
        <v>7253</v>
      </c>
      <c r="D69" s="16" t="s">
        <v>4958</v>
      </c>
    </row>
    <row r="70" spans="1:4" ht="15.95" customHeight="1" x14ac:dyDescent="0.25">
      <c r="A70" s="25" t="s">
        <v>7254</v>
      </c>
      <c r="B70" s="358" t="s">
        <v>7255</v>
      </c>
      <c r="C70" s="358" t="s">
        <v>7256</v>
      </c>
      <c r="D70" s="16" t="s">
        <v>6664</v>
      </c>
    </row>
    <row r="71" spans="1:4" ht="15.95" customHeight="1" x14ac:dyDescent="0.25">
      <c r="A71" s="25" t="s">
        <v>7257</v>
      </c>
      <c r="B71" s="358" t="s">
        <v>7258</v>
      </c>
      <c r="C71" s="358" t="s">
        <v>7259</v>
      </c>
      <c r="D71" s="16" t="s">
        <v>4560</v>
      </c>
    </row>
    <row r="72" spans="1:4" ht="15.95" customHeight="1" x14ac:dyDescent="0.25">
      <c r="A72" s="25" t="s">
        <v>7260</v>
      </c>
      <c r="B72" s="358" t="s">
        <v>7261</v>
      </c>
      <c r="C72" s="358" t="s">
        <v>7262</v>
      </c>
      <c r="D72" s="16" t="s">
        <v>6114</v>
      </c>
    </row>
    <row r="73" spans="1:4" ht="15.95" customHeight="1" x14ac:dyDescent="0.25">
      <c r="A73" s="25" t="s">
        <v>7263</v>
      </c>
      <c r="B73" s="358" t="s">
        <v>7264</v>
      </c>
      <c r="C73" s="358" t="s">
        <v>7265</v>
      </c>
      <c r="D73" s="16" t="s">
        <v>6114</v>
      </c>
    </row>
    <row r="74" spans="1:4" ht="15.95" customHeight="1" x14ac:dyDescent="0.25">
      <c r="A74" s="25" t="s">
        <v>7266</v>
      </c>
      <c r="B74" s="358" t="s">
        <v>7267</v>
      </c>
      <c r="C74" s="358" t="s">
        <v>7268</v>
      </c>
      <c r="D74" s="16" t="s">
        <v>6114</v>
      </c>
    </row>
    <row r="75" spans="1:4" ht="15.95" customHeight="1" x14ac:dyDescent="0.25">
      <c r="A75" s="25" t="s">
        <v>7269</v>
      </c>
      <c r="B75" s="358" t="s">
        <v>7270</v>
      </c>
      <c r="C75" s="358" t="s">
        <v>7271</v>
      </c>
      <c r="D75" s="16" t="s">
        <v>6114</v>
      </c>
    </row>
    <row r="76" spans="1:4" ht="15.95" customHeight="1" x14ac:dyDescent="0.25">
      <c r="A76" s="25" t="s">
        <v>7272</v>
      </c>
      <c r="B76" s="358" t="s">
        <v>7273</v>
      </c>
      <c r="C76" s="358" t="s">
        <v>7274</v>
      </c>
      <c r="D76" s="16" t="s">
        <v>6114</v>
      </c>
    </row>
    <row r="77" spans="1:4" ht="15.95" customHeight="1" x14ac:dyDescent="0.25">
      <c r="A77" s="25" t="s">
        <v>7275</v>
      </c>
      <c r="B77" s="358" t="s">
        <v>7276</v>
      </c>
      <c r="C77" s="358" t="s">
        <v>7277</v>
      </c>
      <c r="D77" s="16" t="s">
        <v>6481</v>
      </c>
    </row>
    <row r="78" spans="1:4" ht="15.95" customHeight="1" x14ac:dyDescent="0.25">
      <c r="A78" s="25" t="s">
        <v>7278</v>
      </c>
      <c r="B78" s="358" t="s">
        <v>7279</v>
      </c>
      <c r="C78" s="358" t="s">
        <v>7280</v>
      </c>
      <c r="D78" s="16" t="s">
        <v>5648</v>
      </c>
    </row>
    <row r="79" spans="1:4" ht="15.95" customHeight="1" x14ac:dyDescent="0.25">
      <c r="A79" s="25" t="s">
        <v>7281</v>
      </c>
      <c r="B79" s="358" t="s">
        <v>7282</v>
      </c>
      <c r="C79" s="358" t="s">
        <v>7283</v>
      </c>
      <c r="D79" s="16" t="s">
        <v>4973</v>
      </c>
    </row>
    <row r="80" spans="1:4" ht="15.95" customHeight="1" x14ac:dyDescent="0.25">
      <c r="A80" s="25" t="s">
        <v>7284</v>
      </c>
      <c r="B80" s="358" t="s">
        <v>3843</v>
      </c>
      <c r="C80" s="358" t="s">
        <v>7285</v>
      </c>
      <c r="D80" s="16" t="s">
        <v>6612</v>
      </c>
    </row>
    <row r="81" spans="1:4" ht="15.95" customHeight="1" x14ac:dyDescent="0.25">
      <c r="A81" s="25" t="s">
        <v>7286</v>
      </c>
      <c r="B81" s="358" t="s">
        <v>7287</v>
      </c>
      <c r="C81" s="358" t="s">
        <v>7288</v>
      </c>
      <c r="D81" s="16" t="s">
        <v>6080</v>
      </c>
    </row>
    <row r="82" spans="1:4" ht="15.95" customHeight="1" x14ac:dyDescent="0.25">
      <c r="A82" s="25" t="s">
        <v>7289</v>
      </c>
      <c r="B82" s="358" t="s">
        <v>7290</v>
      </c>
      <c r="C82" s="358" t="s">
        <v>7291</v>
      </c>
      <c r="D82" s="16" t="s">
        <v>5848</v>
      </c>
    </row>
    <row r="83" spans="1:4" ht="15.95" customHeight="1" x14ac:dyDescent="0.25">
      <c r="A83" s="25" t="s">
        <v>7292</v>
      </c>
      <c r="B83" s="358" t="s">
        <v>7293</v>
      </c>
      <c r="C83" s="358" t="s">
        <v>7294</v>
      </c>
      <c r="D83" s="16" t="s">
        <v>6845</v>
      </c>
    </row>
    <row r="84" spans="1:4" ht="15.95" customHeight="1" x14ac:dyDescent="0.25">
      <c r="A84" s="25" t="s">
        <v>7295</v>
      </c>
      <c r="B84" s="358" t="s">
        <v>7296</v>
      </c>
      <c r="C84" s="358" t="s">
        <v>7297</v>
      </c>
      <c r="D84" s="16" t="s">
        <v>4586</v>
      </c>
    </row>
    <row r="85" spans="1:4" ht="15.95" customHeight="1" x14ac:dyDescent="0.25">
      <c r="A85" s="25" t="s">
        <v>7298</v>
      </c>
      <c r="B85" s="358" t="s">
        <v>7299</v>
      </c>
      <c r="C85" s="358" t="s">
        <v>7300</v>
      </c>
      <c r="D85" s="16" t="s">
        <v>4585</v>
      </c>
    </row>
    <row r="86" spans="1:4" ht="15.95" customHeight="1" x14ac:dyDescent="0.25">
      <c r="A86" s="25" t="s">
        <v>7301</v>
      </c>
      <c r="B86" s="358" t="s">
        <v>7302</v>
      </c>
      <c r="C86" s="358" t="s">
        <v>7303</v>
      </c>
      <c r="D86" s="16" t="s">
        <v>4586</v>
      </c>
    </row>
    <row r="87" spans="1:4" ht="15.95" customHeight="1" x14ac:dyDescent="0.25">
      <c r="A87" s="25" t="s">
        <v>7304</v>
      </c>
      <c r="B87" s="358" t="s">
        <v>7305</v>
      </c>
      <c r="C87" s="358" t="s">
        <v>7306</v>
      </c>
      <c r="D87" s="16" t="s">
        <v>6114</v>
      </c>
    </row>
    <row r="88" spans="1:4" ht="15.95" customHeight="1" x14ac:dyDescent="0.25">
      <c r="A88" s="25" t="s">
        <v>7307</v>
      </c>
      <c r="B88" s="358" t="s">
        <v>7308</v>
      </c>
      <c r="C88" s="358" t="s">
        <v>7309</v>
      </c>
      <c r="D88" s="16" t="s">
        <v>5255</v>
      </c>
    </row>
    <row r="89" spans="1:4" ht="15.95" customHeight="1" x14ac:dyDescent="0.25">
      <c r="A89" s="25" t="s">
        <v>7310</v>
      </c>
      <c r="B89" s="358" t="s">
        <v>7311</v>
      </c>
      <c r="C89" s="358" t="s">
        <v>7312</v>
      </c>
      <c r="D89" s="16" t="s">
        <v>4591</v>
      </c>
    </row>
    <row r="90" spans="1:4" ht="15.95" customHeight="1" x14ac:dyDescent="0.25">
      <c r="A90" s="25" t="s">
        <v>7313</v>
      </c>
      <c r="B90" s="358" t="s">
        <v>7314</v>
      </c>
      <c r="C90" s="358" t="s">
        <v>7315</v>
      </c>
      <c r="D90" s="16" t="s">
        <v>5504</v>
      </c>
    </row>
    <row r="91" spans="1:4" ht="15.95" customHeight="1" x14ac:dyDescent="0.25">
      <c r="A91" s="25" t="s">
        <v>7316</v>
      </c>
      <c r="B91" s="358" t="s">
        <v>7317</v>
      </c>
      <c r="C91" s="358" t="s">
        <v>7318</v>
      </c>
      <c r="D91" s="16" t="s">
        <v>6120</v>
      </c>
    </row>
    <row r="92" spans="1:4" ht="15.95" customHeight="1" x14ac:dyDescent="0.25">
      <c r="A92" s="25" t="s">
        <v>7319</v>
      </c>
      <c r="B92" s="358" t="s">
        <v>7320</v>
      </c>
      <c r="C92" s="358" t="s">
        <v>7321</v>
      </c>
      <c r="D92" s="16" t="s">
        <v>6120</v>
      </c>
    </row>
    <row r="93" spans="1:4" ht="15.95" customHeight="1" x14ac:dyDescent="0.25">
      <c r="A93" s="25" t="s">
        <v>7322</v>
      </c>
      <c r="B93" s="358" t="s">
        <v>7323</v>
      </c>
      <c r="C93" s="358" t="s">
        <v>7324</v>
      </c>
      <c r="D93" s="16" t="s">
        <v>6120</v>
      </c>
    </row>
    <row r="94" spans="1:4" ht="15.95" customHeight="1" x14ac:dyDescent="0.25">
      <c r="A94" s="25" t="s">
        <v>7325</v>
      </c>
      <c r="B94" s="358" t="s">
        <v>7326</v>
      </c>
      <c r="C94" s="358" t="s">
        <v>7327</v>
      </c>
      <c r="D94" s="16" t="s">
        <v>6845</v>
      </c>
    </row>
    <row r="95" spans="1:4" ht="15.95" customHeight="1" x14ac:dyDescent="0.25">
      <c r="A95" s="25" t="s">
        <v>7328</v>
      </c>
      <c r="B95" s="358" t="s">
        <v>7329</v>
      </c>
      <c r="C95" s="358" t="s">
        <v>7330</v>
      </c>
      <c r="D95" s="16" t="s">
        <v>5521</v>
      </c>
    </row>
    <row r="96" spans="1:4" ht="15.95" customHeight="1" x14ac:dyDescent="0.25">
      <c r="A96" s="25" t="s">
        <v>7331</v>
      </c>
      <c r="B96" s="358" t="s">
        <v>7332</v>
      </c>
      <c r="C96" s="358" t="s">
        <v>7333</v>
      </c>
      <c r="D96" s="16" t="s">
        <v>6358</v>
      </c>
    </row>
    <row r="97" spans="1:4" ht="15.95" customHeight="1" x14ac:dyDescent="0.25">
      <c r="A97" s="25" t="s">
        <v>7334</v>
      </c>
      <c r="B97" s="358" t="s">
        <v>7335</v>
      </c>
      <c r="C97" s="358" t="s">
        <v>7336</v>
      </c>
      <c r="D97" s="16" t="s">
        <v>4601</v>
      </c>
    </row>
    <row r="98" spans="1:4" ht="15.95" customHeight="1" x14ac:dyDescent="0.25">
      <c r="A98" s="25" t="s">
        <v>7337</v>
      </c>
      <c r="B98" s="358" t="s">
        <v>3793</v>
      </c>
      <c r="C98" s="358" t="s">
        <v>7338</v>
      </c>
      <c r="D98" s="16" t="s">
        <v>5007</v>
      </c>
    </row>
    <row r="99" spans="1:4" ht="15.95" customHeight="1" x14ac:dyDescent="0.25">
      <c r="A99" s="25" t="s">
        <v>7339</v>
      </c>
      <c r="B99" s="358" t="s">
        <v>7340</v>
      </c>
      <c r="C99" s="358" t="s">
        <v>7341</v>
      </c>
      <c r="D99" s="16" t="s">
        <v>4728</v>
      </c>
    </row>
    <row r="100" spans="1:4" ht="15.95" customHeight="1" x14ac:dyDescent="0.25">
      <c r="A100" s="25" t="s">
        <v>7342</v>
      </c>
      <c r="B100" s="358" t="s">
        <v>7343</v>
      </c>
      <c r="C100" s="358" t="s">
        <v>7344</v>
      </c>
      <c r="D100" s="16" t="s">
        <v>4603</v>
      </c>
    </row>
    <row r="101" spans="1:4" ht="15.95" customHeight="1" x14ac:dyDescent="0.25">
      <c r="A101" s="25" t="s">
        <v>7345</v>
      </c>
      <c r="B101" s="358" t="s">
        <v>7346</v>
      </c>
      <c r="C101" s="358" t="s">
        <v>7347</v>
      </c>
      <c r="D101" s="16" t="s">
        <v>6467</v>
      </c>
    </row>
    <row r="102" spans="1:4" ht="15.95" customHeight="1" x14ac:dyDescent="0.25">
      <c r="A102" s="25" t="s">
        <v>7348</v>
      </c>
      <c r="B102" s="358" t="s">
        <v>7349</v>
      </c>
      <c r="C102" s="358" t="s">
        <v>7350</v>
      </c>
      <c r="D102" s="16" t="s">
        <v>4591</v>
      </c>
    </row>
    <row r="103" spans="1:4" ht="15.95" customHeight="1" x14ac:dyDescent="0.25">
      <c r="A103" s="25" t="s">
        <v>7351</v>
      </c>
      <c r="B103" s="358" t="s">
        <v>3794</v>
      </c>
      <c r="C103" s="358" t="s">
        <v>7352</v>
      </c>
      <c r="D103" s="16" t="s">
        <v>6999</v>
      </c>
    </row>
    <row r="104" spans="1:4" ht="15.95" customHeight="1" x14ac:dyDescent="0.25">
      <c r="A104" s="25" t="s">
        <v>7353</v>
      </c>
      <c r="B104" s="358" t="s">
        <v>7354</v>
      </c>
      <c r="C104" s="358" t="s">
        <v>7355</v>
      </c>
      <c r="D104" s="16" t="s">
        <v>4614</v>
      </c>
    </row>
    <row r="105" spans="1:4" ht="15.95" customHeight="1" x14ac:dyDescent="0.25">
      <c r="A105" s="25" t="s">
        <v>7356</v>
      </c>
      <c r="B105" s="358" t="s">
        <v>7357</v>
      </c>
      <c r="C105" s="358" t="s">
        <v>7358</v>
      </c>
      <c r="D105" s="16" t="s">
        <v>5255</v>
      </c>
    </row>
    <row r="106" spans="1:4" ht="15.95" customHeight="1" x14ac:dyDescent="0.25">
      <c r="A106" s="25" t="s">
        <v>7359</v>
      </c>
      <c r="B106" s="358" t="s">
        <v>7360</v>
      </c>
      <c r="C106" s="358" t="s">
        <v>7361</v>
      </c>
      <c r="D106" s="16" t="s">
        <v>4542</v>
      </c>
    </row>
    <row r="107" spans="1:4" ht="15.95" customHeight="1" x14ac:dyDescent="0.25">
      <c r="A107" s="25" t="s">
        <v>7362</v>
      </c>
      <c r="B107" s="358" t="s">
        <v>7363</v>
      </c>
      <c r="C107" s="358" t="s">
        <v>7364</v>
      </c>
      <c r="D107" s="16" t="s">
        <v>6744</v>
      </c>
    </row>
    <row r="108" spans="1:4" ht="15.95" customHeight="1" x14ac:dyDescent="0.25">
      <c r="A108" s="25" t="s">
        <v>7365</v>
      </c>
      <c r="B108" s="358" t="s">
        <v>3795</v>
      </c>
      <c r="C108" s="358" t="s">
        <v>7366</v>
      </c>
      <c r="D108" s="16" t="s">
        <v>6999</v>
      </c>
    </row>
    <row r="109" spans="1:4" ht="15.95" customHeight="1" x14ac:dyDescent="0.25">
      <c r="A109" s="25" t="s">
        <v>7367</v>
      </c>
      <c r="B109" s="358" t="s">
        <v>7368</v>
      </c>
      <c r="C109" s="358" t="s">
        <v>7369</v>
      </c>
      <c r="D109" s="16" t="s">
        <v>6241</v>
      </c>
    </row>
    <row r="110" spans="1:4" ht="15.95" customHeight="1" x14ac:dyDescent="0.25">
      <c r="A110" s="25" t="s">
        <v>7370</v>
      </c>
      <c r="B110" s="358" t="s">
        <v>7371</v>
      </c>
      <c r="C110" s="358" t="s">
        <v>7372</v>
      </c>
      <c r="D110" s="16" t="s">
        <v>6353</v>
      </c>
    </row>
    <row r="111" spans="1:4" ht="15.95" customHeight="1" x14ac:dyDescent="0.25">
      <c r="A111" s="25" t="s">
        <v>7373</v>
      </c>
      <c r="B111" s="358" t="s">
        <v>7374</v>
      </c>
      <c r="C111" s="358" t="s">
        <v>7375</v>
      </c>
      <c r="D111" s="16" t="s">
        <v>6527</v>
      </c>
    </row>
    <row r="112" spans="1:4" ht="15.95" customHeight="1" x14ac:dyDescent="0.25">
      <c r="A112" s="25" t="s">
        <v>7376</v>
      </c>
      <c r="B112" s="358" t="s">
        <v>7377</v>
      </c>
      <c r="C112" s="358" t="s">
        <v>7378</v>
      </c>
      <c r="D112" s="16" t="s">
        <v>6182</v>
      </c>
    </row>
    <row r="113" spans="1:4" ht="15.95" customHeight="1" x14ac:dyDescent="0.25">
      <c r="A113" s="25" t="s">
        <v>7379</v>
      </c>
      <c r="B113" s="358" t="s">
        <v>7380</v>
      </c>
      <c r="C113" s="358" t="s">
        <v>7381</v>
      </c>
      <c r="D113" s="16" t="s">
        <v>6198</v>
      </c>
    </row>
    <row r="114" spans="1:4" ht="15.95" customHeight="1" x14ac:dyDescent="0.25">
      <c r="A114" s="25" t="s">
        <v>7382</v>
      </c>
      <c r="B114" s="358" t="s">
        <v>7383</v>
      </c>
      <c r="C114" s="358" t="s">
        <v>7384</v>
      </c>
      <c r="D114" s="16" t="s">
        <v>6115</v>
      </c>
    </row>
    <row r="115" spans="1:4" ht="15.95" customHeight="1" x14ac:dyDescent="0.25">
      <c r="A115" s="25" t="s">
        <v>7385</v>
      </c>
      <c r="B115" s="358" t="s">
        <v>7386</v>
      </c>
      <c r="C115" s="358" t="s">
        <v>7387</v>
      </c>
      <c r="D115" s="16" t="s">
        <v>5871</v>
      </c>
    </row>
    <row r="116" spans="1:4" ht="15.95" customHeight="1" x14ac:dyDescent="0.25">
      <c r="A116" s="25" t="s">
        <v>7388</v>
      </c>
      <c r="B116" s="358" t="s">
        <v>7389</v>
      </c>
      <c r="C116" s="358" t="s">
        <v>7390</v>
      </c>
      <c r="D116" s="16" t="s">
        <v>5871</v>
      </c>
    </row>
    <row r="117" spans="1:4" ht="15.95" customHeight="1" x14ac:dyDescent="0.25">
      <c r="A117" s="25" t="s">
        <v>7391</v>
      </c>
      <c r="B117" s="358" t="s">
        <v>7392</v>
      </c>
      <c r="C117" s="358" t="s">
        <v>7393</v>
      </c>
      <c r="D117" s="16" t="s">
        <v>5871</v>
      </c>
    </row>
    <row r="118" spans="1:4" ht="15.95" customHeight="1" x14ac:dyDescent="0.25">
      <c r="A118" s="25" t="s">
        <v>7394</v>
      </c>
      <c r="B118" s="358" t="s">
        <v>3796</v>
      </c>
      <c r="C118" s="358" t="s">
        <v>7395</v>
      </c>
      <c r="D118" s="16" t="s">
        <v>5007</v>
      </c>
    </row>
    <row r="119" spans="1:4" ht="15.95" customHeight="1" x14ac:dyDescent="0.25">
      <c r="A119" s="25" t="s">
        <v>7396</v>
      </c>
      <c r="B119" s="358" t="s">
        <v>7397</v>
      </c>
      <c r="C119" s="358" t="s">
        <v>7398</v>
      </c>
      <c r="D119" s="16" t="s">
        <v>6935</v>
      </c>
    </row>
    <row r="120" spans="1:4" ht="15.95" customHeight="1" x14ac:dyDescent="0.25">
      <c r="A120" s="25" t="s">
        <v>7399</v>
      </c>
      <c r="B120" s="358" t="s">
        <v>7400</v>
      </c>
      <c r="C120" s="359" t="s">
        <v>7401</v>
      </c>
      <c r="D120" s="16" t="s">
        <v>4493</v>
      </c>
    </row>
    <row r="121" spans="1:4" ht="15.95" customHeight="1" x14ac:dyDescent="0.25">
      <c r="A121" s="25" t="s">
        <v>7402</v>
      </c>
      <c r="B121" s="358" t="s">
        <v>3797</v>
      </c>
      <c r="C121" s="358" t="s">
        <v>7403</v>
      </c>
      <c r="D121" s="16" t="s">
        <v>6999</v>
      </c>
    </row>
    <row r="122" spans="1:4" ht="15.95" customHeight="1" x14ac:dyDescent="0.25">
      <c r="A122" s="25" t="s">
        <v>7404</v>
      </c>
      <c r="B122" s="358" t="s">
        <v>7405</v>
      </c>
      <c r="C122" s="358" t="s">
        <v>7406</v>
      </c>
      <c r="D122" s="16" t="s">
        <v>5310</v>
      </c>
    </row>
    <row r="123" spans="1:4" ht="15.95" customHeight="1" x14ac:dyDescent="0.25">
      <c r="A123" s="25" t="s">
        <v>7407</v>
      </c>
      <c r="B123" s="358" t="s">
        <v>7408</v>
      </c>
      <c r="C123" s="358" t="s">
        <v>7409</v>
      </c>
      <c r="D123" s="16" t="s">
        <v>4657</v>
      </c>
    </row>
    <row r="124" spans="1:4" ht="15.95" customHeight="1" x14ac:dyDescent="0.25">
      <c r="A124" s="25" t="s">
        <v>7410</v>
      </c>
      <c r="B124" s="358" t="s">
        <v>7411</v>
      </c>
      <c r="C124" s="358" t="s">
        <v>7412</v>
      </c>
      <c r="D124" s="16" t="s">
        <v>4657</v>
      </c>
    </row>
    <row r="125" spans="1:4" ht="15.95" customHeight="1" x14ac:dyDescent="0.25">
      <c r="A125" s="25" t="s">
        <v>7413</v>
      </c>
      <c r="B125" s="358" t="s">
        <v>7414</v>
      </c>
      <c r="C125" s="358" t="s">
        <v>7415</v>
      </c>
      <c r="D125" s="16" t="s">
        <v>4657</v>
      </c>
    </row>
    <row r="126" spans="1:4" ht="15.95" customHeight="1" x14ac:dyDescent="0.25">
      <c r="A126" s="25" t="s">
        <v>7416</v>
      </c>
      <c r="B126" s="358" t="s">
        <v>3798</v>
      </c>
      <c r="C126" s="358" t="s">
        <v>7417</v>
      </c>
      <c r="D126" s="16" t="s">
        <v>4999</v>
      </c>
    </row>
    <row r="127" spans="1:4" ht="15.95" customHeight="1" x14ac:dyDescent="0.25">
      <c r="A127" s="25" t="s">
        <v>7418</v>
      </c>
      <c r="B127" s="358" t="s">
        <v>3773</v>
      </c>
      <c r="C127" s="358" t="s">
        <v>7419</v>
      </c>
      <c r="D127" s="16" t="s">
        <v>4498</v>
      </c>
    </row>
    <row r="128" spans="1:4" ht="15.95" customHeight="1" x14ac:dyDescent="0.25">
      <c r="A128" s="25" t="s">
        <v>7420</v>
      </c>
      <c r="B128" s="358" t="s">
        <v>7421</v>
      </c>
      <c r="C128" s="358" t="s">
        <v>7422</v>
      </c>
      <c r="D128" s="16" t="s">
        <v>6775</v>
      </c>
    </row>
    <row r="129" spans="1:4" ht="15.95" customHeight="1" x14ac:dyDescent="0.25">
      <c r="A129" s="25" t="s">
        <v>7423</v>
      </c>
      <c r="B129" s="358" t="s">
        <v>3799</v>
      </c>
      <c r="C129" s="358" t="s">
        <v>7424</v>
      </c>
      <c r="D129" s="16" t="s">
        <v>6999</v>
      </c>
    </row>
    <row r="130" spans="1:4" ht="15.95" customHeight="1" x14ac:dyDescent="0.25">
      <c r="A130" s="25" t="s">
        <v>7425</v>
      </c>
      <c r="B130" s="358" t="s">
        <v>7426</v>
      </c>
      <c r="C130" s="358" t="s">
        <v>7427</v>
      </c>
      <c r="D130" s="16" t="s">
        <v>5293</v>
      </c>
    </row>
    <row r="131" spans="1:4" ht="15.95" customHeight="1" x14ac:dyDescent="0.25">
      <c r="A131" s="25" t="s">
        <v>7428</v>
      </c>
      <c r="B131" s="358" t="s">
        <v>3774</v>
      </c>
      <c r="C131" s="358" t="s">
        <v>7429</v>
      </c>
      <c r="D131" s="16" t="s">
        <v>4498</v>
      </c>
    </row>
    <row r="132" spans="1:4" ht="15.95" customHeight="1" x14ac:dyDescent="0.25">
      <c r="A132" s="25" t="s">
        <v>7430</v>
      </c>
      <c r="B132" s="358" t="s">
        <v>7431</v>
      </c>
      <c r="C132" s="358" t="s">
        <v>7432</v>
      </c>
      <c r="D132" s="16" t="s">
        <v>6777</v>
      </c>
    </row>
    <row r="133" spans="1:4" ht="15.95" customHeight="1" x14ac:dyDescent="0.25">
      <c r="A133" s="25" t="s">
        <v>7433</v>
      </c>
      <c r="B133" s="358" t="s">
        <v>7434</v>
      </c>
      <c r="C133" s="358" t="s">
        <v>7435</v>
      </c>
      <c r="D133" s="16" t="s">
        <v>6777</v>
      </c>
    </row>
    <row r="134" spans="1:4" ht="15.95" customHeight="1" x14ac:dyDescent="0.25">
      <c r="A134" s="25" t="s">
        <v>7436</v>
      </c>
      <c r="B134" s="358" t="s">
        <v>7437</v>
      </c>
      <c r="C134" s="358" t="s">
        <v>7438</v>
      </c>
      <c r="D134" s="16" t="s">
        <v>6777</v>
      </c>
    </row>
    <row r="135" spans="1:4" ht="15.95" customHeight="1" x14ac:dyDescent="0.25">
      <c r="A135" s="25" t="s">
        <v>7439</v>
      </c>
      <c r="B135" s="358" t="s">
        <v>7440</v>
      </c>
      <c r="C135" s="358" t="s">
        <v>7441</v>
      </c>
      <c r="D135" s="16" t="s">
        <v>6446</v>
      </c>
    </row>
    <row r="136" spans="1:4" ht="15.95" customHeight="1" x14ac:dyDescent="0.25">
      <c r="A136" s="25" t="s">
        <v>7442</v>
      </c>
      <c r="B136" s="358" t="s">
        <v>7443</v>
      </c>
      <c r="C136" s="358" t="s">
        <v>7444</v>
      </c>
      <c r="D136" s="16" t="s">
        <v>6664</v>
      </c>
    </row>
    <row r="137" spans="1:4" ht="15.95" customHeight="1" x14ac:dyDescent="0.25">
      <c r="A137" s="25" t="s">
        <v>7445</v>
      </c>
      <c r="B137" s="358" t="s">
        <v>7446</v>
      </c>
      <c r="C137" s="358" t="s">
        <v>7447</v>
      </c>
      <c r="D137" s="16" t="s">
        <v>6510</v>
      </c>
    </row>
    <row r="138" spans="1:4" ht="15.95" customHeight="1" x14ac:dyDescent="0.25">
      <c r="A138" s="25" t="s">
        <v>7448</v>
      </c>
      <c r="B138" s="358" t="s">
        <v>7449</v>
      </c>
      <c r="C138" s="358" t="s">
        <v>7450</v>
      </c>
      <c r="D138" s="16" t="s">
        <v>5564</v>
      </c>
    </row>
    <row r="139" spans="1:4" ht="15.95" customHeight="1" x14ac:dyDescent="0.25">
      <c r="A139" s="25" t="s">
        <v>7451</v>
      </c>
      <c r="B139" s="358" t="s">
        <v>7452</v>
      </c>
      <c r="C139" s="358" t="s">
        <v>7453</v>
      </c>
      <c r="D139" s="16" t="s">
        <v>5888</v>
      </c>
    </row>
    <row r="140" spans="1:4" ht="15.95" customHeight="1" x14ac:dyDescent="0.25">
      <c r="A140" s="25" t="s">
        <v>7454</v>
      </c>
      <c r="B140" s="358" t="s">
        <v>7455</v>
      </c>
      <c r="C140" s="358" t="s">
        <v>7456</v>
      </c>
      <c r="D140" s="16" t="s">
        <v>6744</v>
      </c>
    </row>
    <row r="141" spans="1:4" ht="15.95" customHeight="1" x14ac:dyDescent="0.25">
      <c r="A141" s="25" t="s">
        <v>7457</v>
      </c>
      <c r="B141" s="358" t="s">
        <v>7458</v>
      </c>
      <c r="C141" s="358" t="s">
        <v>7459</v>
      </c>
      <c r="D141" s="16" t="s">
        <v>5891</v>
      </c>
    </row>
    <row r="142" spans="1:4" ht="15.95" customHeight="1" x14ac:dyDescent="0.25">
      <c r="A142" s="25" t="s">
        <v>7460</v>
      </c>
      <c r="B142" s="358" t="s">
        <v>7461</v>
      </c>
      <c r="C142" s="358" t="s">
        <v>7462</v>
      </c>
      <c r="D142" s="16" t="s">
        <v>5891</v>
      </c>
    </row>
    <row r="143" spans="1:4" ht="15.95" customHeight="1" x14ac:dyDescent="0.25">
      <c r="A143" s="25" t="s">
        <v>7463</v>
      </c>
      <c r="B143" s="358" t="s">
        <v>7464</v>
      </c>
      <c r="C143" s="358" t="s">
        <v>7465</v>
      </c>
      <c r="D143" s="16" t="s">
        <v>5238</v>
      </c>
    </row>
    <row r="144" spans="1:4" ht="15.95" customHeight="1" x14ac:dyDescent="0.25">
      <c r="A144" s="25" t="s">
        <v>7466</v>
      </c>
      <c r="B144" s="358" t="s">
        <v>7467</v>
      </c>
      <c r="C144" s="358" t="s">
        <v>7468</v>
      </c>
      <c r="D144" s="16" t="s">
        <v>4696</v>
      </c>
    </row>
    <row r="145" spans="1:4" ht="15.95" customHeight="1" x14ac:dyDescent="0.25">
      <c r="A145" s="25" t="s">
        <v>7469</v>
      </c>
      <c r="B145" s="358" t="s">
        <v>7470</v>
      </c>
      <c r="C145" s="358" t="s">
        <v>7471</v>
      </c>
      <c r="D145" s="16" t="s">
        <v>5309</v>
      </c>
    </row>
    <row r="146" spans="1:4" ht="15.95" customHeight="1" x14ac:dyDescent="0.25">
      <c r="A146" s="25" t="s">
        <v>7472</v>
      </c>
      <c r="B146" s="358" t="s">
        <v>7473</v>
      </c>
      <c r="C146" s="358" t="s">
        <v>7474</v>
      </c>
      <c r="D146" s="16" t="s">
        <v>5309</v>
      </c>
    </row>
    <row r="147" spans="1:4" ht="15.95" customHeight="1" x14ac:dyDescent="0.25">
      <c r="A147" s="25" t="s">
        <v>7475</v>
      </c>
      <c r="B147" s="358" t="s">
        <v>3800</v>
      </c>
      <c r="C147" s="358" t="s">
        <v>7476</v>
      </c>
      <c r="D147" s="16" t="s">
        <v>5522</v>
      </c>
    </row>
    <row r="148" spans="1:4" ht="15.95" customHeight="1" x14ac:dyDescent="0.25">
      <c r="A148" s="25" t="s">
        <v>7477</v>
      </c>
      <c r="B148" s="358" t="s">
        <v>7478</v>
      </c>
      <c r="C148" s="358" t="s">
        <v>7479</v>
      </c>
      <c r="D148" s="16" t="s">
        <v>6182</v>
      </c>
    </row>
    <row r="149" spans="1:4" ht="15.95" customHeight="1" x14ac:dyDescent="0.25">
      <c r="A149" s="25" t="s">
        <v>7480</v>
      </c>
      <c r="B149" s="358" t="s">
        <v>7481</v>
      </c>
      <c r="C149" s="358" t="s">
        <v>7482</v>
      </c>
      <c r="D149" s="16" t="s">
        <v>4504</v>
      </c>
    </row>
    <row r="150" spans="1:4" ht="15.95" customHeight="1" x14ac:dyDescent="0.25">
      <c r="A150" s="25" t="s">
        <v>7483</v>
      </c>
      <c r="B150" s="358" t="s">
        <v>7484</v>
      </c>
      <c r="C150" s="358" t="s">
        <v>7485</v>
      </c>
      <c r="D150" s="16" t="s">
        <v>6707</v>
      </c>
    </row>
    <row r="151" spans="1:4" ht="15.95" customHeight="1" x14ac:dyDescent="0.25">
      <c r="A151" s="25" t="s">
        <v>7486</v>
      </c>
      <c r="B151" s="358" t="s">
        <v>7487</v>
      </c>
      <c r="C151" s="358" t="s">
        <v>7488</v>
      </c>
      <c r="D151" s="16" t="s">
        <v>4729</v>
      </c>
    </row>
    <row r="152" spans="1:4" ht="15.95" customHeight="1" x14ac:dyDescent="0.25">
      <c r="A152" s="25" t="s">
        <v>7489</v>
      </c>
      <c r="B152" s="358" t="s">
        <v>7490</v>
      </c>
      <c r="C152" s="358" t="s">
        <v>7491</v>
      </c>
      <c r="D152" s="16" t="s">
        <v>5895</v>
      </c>
    </row>
    <row r="153" spans="1:4" ht="15.95" customHeight="1" x14ac:dyDescent="0.25">
      <c r="A153" s="25" t="s">
        <v>7492</v>
      </c>
      <c r="B153" s="358" t="s">
        <v>7493</v>
      </c>
      <c r="C153" s="358" t="s">
        <v>7494</v>
      </c>
      <c r="D153" s="16" t="s">
        <v>6800</v>
      </c>
    </row>
    <row r="154" spans="1:4" ht="15.95" customHeight="1" x14ac:dyDescent="0.25">
      <c r="A154" s="25" t="s">
        <v>7495</v>
      </c>
      <c r="B154" s="358" t="s">
        <v>7496</v>
      </c>
      <c r="C154" s="358" t="s">
        <v>7497</v>
      </c>
      <c r="D154" s="16" t="s">
        <v>6800</v>
      </c>
    </row>
    <row r="155" spans="1:4" ht="15.95" customHeight="1" x14ac:dyDescent="0.25">
      <c r="A155" s="25" t="s">
        <v>7498</v>
      </c>
      <c r="B155" s="358" t="s">
        <v>7499</v>
      </c>
      <c r="C155" s="358" t="s">
        <v>7500</v>
      </c>
      <c r="D155" s="16" t="s">
        <v>6800</v>
      </c>
    </row>
    <row r="156" spans="1:4" ht="15.95" customHeight="1" x14ac:dyDescent="0.25">
      <c r="A156" s="25" t="s">
        <v>7501</v>
      </c>
      <c r="B156" s="358" t="s">
        <v>7502</v>
      </c>
      <c r="C156" s="358" t="s">
        <v>7503</v>
      </c>
      <c r="D156" s="16" t="s">
        <v>6526</v>
      </c>
    </row>
    <row r="157" spans="1:4" ht="15.95" customHeight="1" x14ac:dyDescent="0.25">
      <c r="A157" s="25" t="s">
        <v>7504</v>
      </c>
      <c r="B157" s="358" t="s">
        <v>7505</v>
      </c>
      <c r="C157" s="358" t="s">
        <v>7506</v>
      </c>
      <c r="D157" s="16" t="s">
        <v>5293</v>
      </c>
    </row>
    <row r="158" spans="1:4" ht="15.95" customHeight="1" x14ac:dyDescent="0.25">
      <c r="A158" s="25" t="s">
        <v>7507</v>
      </c>
      <c r="B158" s="358" t="s">
        <v>7508</v>
      </c>
      <c r="C158" s="358" t="s">
        <v>7509</v>
      </c>
      <c r="D158" s="16" t="s">
        <v>6446</v>
      </c>
    </row>
    <row r="159" spans="1:4" ht="15.95" customHeight="1" x14ac:dyDescent="0.25">
      <c r="A159" s="25" t="s">
        <v>7510</v>
      </c>
      <c r="B159" s="358" t="s">
        <v>7511</v>
      </c>
      <c r="C159" s="358" t="s">
        <v>7512</v>
      </c>
      <c r="D159" s="16" t="s">
        <v>6936</v>
      </c>
    </row>
    <row r="160" spans="1:4" ht="15.95" customHeight="1" x14ac:dyDescent="0.25">
      <c r="A160" s="25" t="s">
        <v>7513</v>
      </c>
      <c r="B160" s="358" t="s">
        <v>7514</v>
      </c>
      <c r="C160" s="359" t="s">
        <v>7515</v>
      </c>
      <c r="D160" s="16" t="s">
        <v>5995</v>
      </c>
    </row>
    <row r="161" spans="1:4" ht="15.95" customHeight="1" x14ac:dyDescent="0.25">
      <c r="A161" s="25" t="s">
        <v>7516</v>
      </c>
      <c r="B161" s="358" t="s">
        <v>7517</v>
      </c>
      <c r="C161" s="358" t="s">
        <v>7518</v>
      </c>
      <c r="D161" s="16" t="s">
        <v>4960</v>
      </c>
    </row>
    <row r="162" spans="1:4" ht="15.95" customHeight="1" x14ac:dyDescent="0.25">
      <c r="A162" s="25" t="s">
        <v>7519</v>
      </c>
      <c r="B162" s="358" t="s">
        <v>7520</v>
      </c>
      <c r="C162" s="359" t="s">
        <v>7521</v>
      </c>
      <c r="D162" s="16" t="s">
        <v>6510</v>
      </c>
    </row>
    <row r="163" spans="1:4" ht="15.95" customHeight="1" x14ac:dyDescent="0.25">
      <c r="A163" s="25" t="s">
        <v>7522</v>
      </c>
      <c r="B163" s="358" t="s">
        <v>7523</v>
      </c>
      <c r="C163" s="358" t="s">
        <v>7524</v>
      </c>
      <c r="D163" s="16" t="s">
        <v>6813</v>
      </c>
    </row>
    <row r="164" spans="1:4" ht="15.95" customHeight="1" x14ac:dyDescent="0.25">
      <c r="A164" s="25" t="s">
        <v>7525</v>
      </c>
      <c r="B164" s="358" t="s">
        <v>7526</v>
      </c>
      <c r="C164" s="358" t="s">
        <v>7527</v>
      </c>
      <c r="D164" s="16" t="s">
        <v>6813</v>
      </c>
    </row>
    <row r="165" spans="1:4" ht="15.95" customHeight="1" x14ac:dyDescent="0.25">
      <c r="A165" s="25" t="s">
        <v>7528</v>
      </c>
      <c r="B165" s="358" t="s">
        <v>7529</v>
      </c>
      <c r="C165" s="358" t="s">
        <v>7530</v>
      </c>
      <c r="D165" s="16" t="s">
        <v>5467</v>
      </c>
    </row>
    <row r="166" spans="1:4" ht="15.95" customHeight="1" x14ac:dyDescent="0.25">
      <c r="A166" s="25" t="s">
        <v>7531</v>
      </c>
      <c r="B166" s="358" t="s">
        <v>7532</v>
      </c>
      <c r="C166" s="358" t="s">
        <v>7533</v>
      </c>
      <c r="D166" s="16" t="s">
        <v>4719</v>
      </c>
    </row>
    <row r="167" spans="1:4" ht="15.95" customHeight="1" x14ac:dyDescent="0.25">
      <c r="A167" s="25" t="s">
        <v>7534</v>
      </c>
      <c r="B167" s="358" t="s">
        <v>7535</v>
      </c>
      <c r="C167" s="358" t="s">
        <v>7536</v>
      </c>
      <c r="D167" s="16" t="s">
        <v>6481</v>
      </c>
    </row>
    <row r="168" spans="1:4" ht="15.95" customHeight="1" x14ac:dyDescent="0.25">
      <c r="A168" s="25" t="s">
        <v>7537</v>
      </c>
      <c r="B168" s="358" t="s">
        <v>7538</v>
      </c>
      <c r="C168" s="358" t="s">
        <v>7539</v>
      </c>
      <c r="D168" s="16" t="s">
        <v>6999</v>
      </c>
    </row>
    <row r="169" spans="1:4" ht="15.95" customHeight="1" x14ac:dyDescent="0.25">
      <c r="A169" s="25" t="s">
        <v>7540</v>
      </c>
      <c r="B169" s="358" t="s">
        <v>7541</v>
      </c>
      <c r="C169" s="358" t="s">
        <v>7542</v>
      </c>
      <c r="D169" s="16" t="s">
        <v>4533</v>
      </c>
    </row>
    <row r="170" spans="1:4" ht="15.95" customHeight="1" x14ac:dyDescent="0.25">
      <c r="A170" s="25" t="s">
        <v>7543</v>
      </c>
      <c r="B170" s="358" t="s">
        <v>7544</v>
      </c>
      <c r="C170" s="358" t="s">
        <v>7545</v>
      </c>
      <c r="D170" s="16" t="s">
        <v>4934</v>
      </c>
    </row>
    <row r="171" spans="1:4" ht="15.95" customHeight="1" x14ac:dyDescent="0.25">
      <c r="A171" s="25" t="s">
        <v>7546</v>
      </c>
      <c r="B171" s="358" t="s">
        <v>7547</v>
      </c>
      <c r="C171" s="358" t="s">
        <v>7548</v>
      </c>
      <c r="D171" s="16" t="s">
        <v>4728</v>
      </c>
    </row>
    <row r="172" spans="1:4" ht="15.95" customHeight="1" x14ac:dyDescent="0.25">
      <c r="A172" s="25" t="s">
        <v>7549</v>
      </c>
      <c r="B172" s="358" t="s">
        <v>7550</v>
      </c>
      <c r="C172" s="358" t="s">
        <v>7551</v>
      </c>
      <c r="D172" s="16" t="s">
        <v>5872</v>
      </c>
    </row>
    <row r="173" spans="1:4" ht="15.95" customHeight="1" x14ac:dyDescent="0.25">
      <c r="A173" s="25" t="s">
        <v>7552</v>
      </c>
      <c r="B173" s="358" t="s">
        <v>7553</v>
      </c>
      <c r="C173" s="358" t="s">
        <v>7554</v>
      </c>
      <c r="D173" s="16" t="s">
        <v>4729</v>
      </c>
    </row>
    <row r="174" spans="1:4" ht="15.95" customHeight="1" x14ac:dyDescent="0.25">
      <c r="A174" s="25" t="s">
        <v>7555</v>
      </c>
      <c r="B174" s="358" t="s">
        <v>7556</v>
      </c>
      <c r="C174" s="358" t="s">
        <v>7557</v>
      </c>
      <c r="D174" s="16" t="s">
        <v>4729</v>
      </c>
    </row>
    <row r="175" spans="1:4" ht="15.95" customHeight="1" x14ac:dyDescent="0.25">
      <c r="A175" s="25" t="s">
        <v>7558</v>
      </c>
      <c r="B175" s="358" t="s">
        <v>7559</v>
      </c>
      <c r="C175" s="358" t="s">
        <v>7560</v>
      </c>
      <c r="D175" s="16" t="s">
        <v>4729</v>
      </c>
    </row>
    <row r="176" spans="1:4" ht="15.95" customHeight="1" x14ac:dyDescent="0.25">
      <c r="A176" s="25" t="s">
        <v>7561</v>
      </c>
      <c r="B176" s="358" t="s">
        <v>7562</v>
      </c>
      <c r="C176" s="358" t="s">
        <v>7563</v>
      </c>
      <c r="D176" s="16" t="s">
        <v>4729</v>
      </c>
    </row>
    <row r="177" spans="1:4" ht="15.95" customHeight="1" x14ac:dyDescent="0.25">
      <c r="A177" s="25" t="s">
        <v>7564</v>
      </c>
      <c r="B177" s="358" t="s">
        <v>7565</v>
      </c>
      <c r="C177" s="358" t="s">
        <v>7566</v>
      </c>
      <c r="D177" s="16" t="s">
        <v>4729</v>
      </c>
    </row>
    <row r="178" spans="1:4" ht="15.95" customHeight="1" x14ac:dyDescent="0.25">
      <c r="A178" s="25" t="s">
        <v>7567</v>
      </c>
      <c r="B178" s="358" t="s">
        <v>7568</v>
      </c>
      <c r="C178" s="358" t="s">
        <v>7569</v>
      </c>
      <c r="D178" s="16" t="s">
        <v>4729</v>
      </c>
    </row>
    <row r="179" spans="1:4" ht="15.95" customHeight="1" x14ac:dyDescent="0.25">
      <c r="A179" s="25" t="s">
        <v>7570</v>
      </c>
      <c r="B179" s="358" t="s">
        <v>7571</v>
      </c>
      <c r="C179" s="358" t="s">
        <v>7572</v>
      </c>
      <c r="D179" s="16" t="s">
        <v>4729</v>
      </c>
    </row>
    <row r="180" spans="1:4" ht="15.95" customHeight="1" x14ac:dyDescent="0.25">
      <c r="A180" s="25" t="s">
        <v>7573</v>
      </c>
      <c r="B180" s="358" t="s">
        <v>7574</v>
      </c>
      <c r="C180" s="358" t="s">
        <v>7575</v>
      </c>
      <c r="D180" s="16" t="s">
        <v>4729</v>
      </c>
    </row>
    <row r="181" spans="1:4" ht="15.95" customHeight="1" x14ac:dyDescent="0.25">
      <c r="A181" s="25" t="s">
        <v>7576</v>
      </c>
      <c r="B181" s="358" t="s">
        <v>7577</v>
      </c>
      <c r="C181" s="358" t="s">
        <v>7578</v>
      </c>
      <c r="D181" s="16" t="s">
        <v>4729</v>
      </c>
    </row>
    <row r="182" spans="1:4" ht="15.95" customHeight="1" x14ac:dyDescent="0.25">
      <c r="A182" s="25" t="s">
        <v>7579</v>
      </c>
      <c r="B182" s="358" t="s">
        <v>7580</v>
      </c>
      <c r="C182" s="358" t="s">
        <v>7581</v>
      </c>
      <c r="D182" s="16" t="s">
        <v>4729</v>
      </c>
    </row>
    <row r="183" spans="1:4" ht="15.95" customHeight="1" x14ac:dyDescent="0.25">
      <c r="A183" s="25" t="s">
        <v>7582</v>
      </c>
      <c r="B183" s="358" t="s">
        <v>7583</v>
      </c>
      <c r="C183" s="358" t="s">
        <v>7584</v>
      </c>
      <c r="D183" s="16" t="s">
        <v>4729</v>
      </c>
    </row>
    <row r="184" spans="1:4" ht="15.95" customHeight="1" x14ac:dyDescent="0.25">
      <c r="A184" s="25" t="s">
        <v>7585</v>
      </c>
      <c r="B184" s="358" t="s">
        <v>7586</v>
      </c>
      <c r="C184" s="358" t="s">
        <v>7587</v>
      </c>
      <c r="D184" s="16" t="s">
        <v>4729</v>
      </c>
    </row>
    <row r="185" spans="1:4" ht="15.95" customHeight="1" x14ac:dyDescent="0.25">
      <c r="A185" s="25" t="s">
        <v>7588</v>
      </c>
      <c r="B185" s="358" t="s">
        <v>7589</v>
      </c>
      <c r="C185" s="358" t="s">
        <v>7590</v>
      </c>
      <c r="D185" s="16" t="s">
        <v>4729</v>
      </c>
    </row>
    <row r="186" spans="1:4" ht="15.95" customHeight="1" x14ac:dyDescent="0.25">
      <c r="A186" s="25" t="s">
        <v>7591</v>
      </c>
      <c r="B186" s="358" t="s">
        <v>7592</v>
      </c>
      <c r="C186" s="358" t="s">
        <v>7593</v>
      </c>
      <c r="D186" s="16" t="s">
        <v>4729</v>
      </c>
    </row>
    <row r="187" spans="1:4" ht="15.95" customHeight="1" x14ac:dyDescent="0.25">
      <c r="A187" s="25" t="s">
        <v>7594</v>
      </c>
      <c r="B187" s="358" t="s">
        <v>7595</v>
      </c>
      <c r="C187" s="358" t="s">
        <v>7596</v>
      </c>
      <c r="D187" s="16" t="s">
        <v>4729</v>
      </c>
    </row>
    <row r="188" spans="1:4" ht="15.95" customHeight="1" x14ac:dyDescent="0.25">
      <c r="A188" s="25" t="s">
        <v>7597</v>
      </c>
      <c r="B188" s="358" t="s">
        <v>7598</v>
      </c>
      <c r="C188" s="358" t="s">
        <v>7599</v>
      </c>
      <c r="D188" s="16" t="s">
        <v>4729</v>
      </c>
    </row>
    <row r="189" spans="1:4" ht="15.95" customHeight="1" x14ac:dyDescent="0.25">
      <c r="A189" s="25" t="s">
        <v>7600</v>
      </c>
      <c r="B189" s="358" t="s">
        <v>7601</v>
      </c>
      <c r="C189" s="358" t="s">
        <v>7602</v>
      </c>
      <c r="D189" s="16" t="s">
        <v>4729</v>
      </c>
    </row>
    <row r="190" spans="1:4" ht="15.95" customHeight="1" x14ac:dyDescent="0.25">
      <c r="A190" s="25" t="s">
        <v>7603</v>
      </c>
      <c r="B190" s="358" t="s">
        <v>7604</v>
      </c>
      <c r="C190" s="358" t="s">
        <v>7605</v>
      </c>
      <c r="D190" s="16" t="s">
        <v>4959</v>
      </c>
    </row>
    <row r="191" spans="1:4" ht="15.95" customHeight="1" x14ac:dyDescent="0.25">
      <c r="A191" s="25" t="s">
        <v>7606</v>
      </c>
      <c r="B191" s="358" t="s">
        <v>7607</v>
      </c>
      <c r="C191" s="359" t="s">
        <v>7608</v>
      </c>
      <c r="D191" s="16" t="s">
        <v>4729</v>
      </c>
    </row>
    <row r="192" spans="1:4" ht="15.95" customHeight="1" x14ac:dyDescent="0.25">
      <c r="A192" s="25" t="s">
        <v>7609</v>
      </c>
      <c r="B192" s="358" t="s">
        <v>7610</v>
      </c>
      <c r="C192" s="358" t="s">
        <v>7611</v>
      </c>
      <c r="D192" s="16" t="s">
        <v>4729</v>
      </c>
    </row>
    <row r="193" spans="1:4" ht="15.95" customHeight="1" x14ac:dyDescent="0.25">
      <c r="A193" s="25" t="s">
        <v>7612</v>
      </c>
      <c r="B193" s="358" t="s">
        <v>7613</v>
      </c>
      <c r="C193" s="358" t="s">
        <v>7614</v>
      </c>
      <c r="D193" s="16" t="s">
        <v>4729</v>
      </c>
    </row>
    <row r="194" spans="1:4" ht="15.95" customHeight="1" x14ac:dyDescent="0.25">
      <c r="A194" s="25" t="s">
        <v>7615</v>
      </c>
      <c r="B194" s="358" t="s">
        <v>7616</v>
      </c>
      <c r="C194" s="358" t="s">
        <v>7617</v>
      </c>
      <c r="D194" s="16" t="s">
        <v>4729</v>
      </c>
    </row>
    <row r="195" spans="1:4" ht="15.95" customHeight="1" x14ac:dyDescent="0.25">
      <c r="A195" s="25" t="s">
        <v>7618</v>
      </c>
      <c r="B195" s="358" t="s">
        <v>7619</v>
      </c>
      <c r="C195" s="358" t="s">
        <v>7620</v>
      </c>
      <c r="D195" s="16" t="s">
        <v>4729</v>
      </c>
    </row>
    <row r="196" spans="1:4" ht="15.95" customHeight="1" x14ac:dyDescent="0.25">
      <c r="A196" s="25" t="s">
        <v>7621</v>
      </c>
      <c r="B196" s="358" t="s">
        <v>7622</v>
      </c>
      <c r="C196" s="358" t="s">
        <v>7623</v>
      </c>
      <c r="D196" s="16" t="s">
        <v>4729</v>
      </c>
    </row>
    <row r="197" spans="1:4" ht="15.95" customHeight="1" x14ac:dyDescent="0.25">
      <c r="A197" s="25" t="s">
        <v>7624</v>
      </c>
      <c r="B197" s="358" t="s">
        <v>7625</v>
      </c>
      <c r="C197" s="358" t="s">
        <v>7626</v>
      </c>
      <c r="D197" s="16" t="s">
        <v>4729</v>
      </c>
    </row>
    <row r="198" spans="1:4" ht="15.95" customHeight="1" x14ac:dyDescent="0.25">
      <c r="A198" s="25" t="s">
        <v>7627</v>
      </c>
      <c r="B198" s="358" t="s">
        <v>7628</v>
      </c>
      <c r="C198" s="358" t="s">
        <v>7629</v>
      </c>
      <c r="D198" s="16" t="s">
        <v>4729</v>
      </c>
    </row>
    <row r="199" spans="1:4" ht="15.95" customHeight="1" x14ac:dyDescent="0.25">
      <c r="A199" s="25" t="s">
        <v>7630</v>
      </c>
      <c r="B199" s="358" t="s">
        <v>7631</v>
      </c>
      <c r="C199" s="358" t="s">
        <v>7632</v>
      </c>
      <c r="D199" s="16" t="s">
        <v>4729</v>
      </c>
    </row>
    <row r="200" spans="1:4" ht="15.95" customHeight="1" x14ac:dyDescent="0.25">
      <c r="A200" s="25" t="s">
        <v>7633</v>
      </c>
      <c r="B200" s="358" t="s">
        <v>7634</v>
      </c>
      <c r="C200" s="358" t="s">
        <v>7635</v>
      </c>
      <c r="D200" s="16" t="s">
        <v>4729</v>
      </c>
    </row>
    <row r="201" spans="1:4" ht="15.95" customHeight="1" x14ac:dyDescent="0.25">
      <c r="A201" s="25" t="s">
        <v>7636</v>
      </c>
      <c r="B201" s="358" t="s">
        <v>7637</v>
      </c>
      <c r="C201" s="358" t="s">
        <v>7638</v>
      </c>
      <c r="D201" s="16" t="s">
        <v>4729</v>
      </c>
    </row>
    <row r="202" spans="1:4" ht="15.95" customHeight="1" x14ac:dyDescent="0.25">
      <c r="A202" s="25" t="s">
        <v>7639</v>
      </c>
      <c r="B202" s="358" t="s">
        <v>7640</v>
      </c>
      <c r="C202" s="358" t="s">
        <v>7641</v>
      </c>
      <c r="D202" s="16" t="s">
        <v>4729</v>
      </c>
    </row>
    <row r="203" spans="1:4" ht="15.95" customHeight="1" x14ac:dyDescent="0.25">
      <c r="A203" s="25" t="s">
        <v>7642</v>
      </c>
      <c r="B203" s="358" t="s">
        <v>7643</v>
      </c>
      <c r="C203" s="358" t="s">
        <v>7644</v>
      </c>
      <c r="D203" s="16" t="s">
        <v>5087</v>
      </c>
    </row>
    <row r="204" spans="1:4" ht="15.95" customHeight="1" x14ac:dyDescent="0.25">
      <c r="A204" s="25" t="s">
        <v>7645</v>
      </c>
      <c r="B204" s="358" t="s">
        <v>7646</v>
      </c>
      <c r="C204" s="358" t="s">
        <v>7647</v>
      </c>
      <c r="D204" s="16" t="s">
        <v>4862</v>
      </c>
    </row>
    <row r="205" spans="1:4" ht="15.95" customHeight="1" x14ac:dyDescent="0.25">
      <c r="A205" s="25" t="s">
        <v>7648</v>
      </c>
      <c r="B205" s="358" t="s">
        <v>3802</v>
      </c>
      <c r="C205" s="358" t="s">
        <v>7649</v>
      </c>
      <c r="D205" s="16" t="s">
        <v>5007</v>
      </c>
    </row>
    <row r="206" spans="1:4" ht="15.95" customHeight="1" x14ac:dyDescent="0.25">
      <c r="A206" s="25" t="s">
        <v>7650</v>
      </c>
      <c r="B206" s="358" t="s">
        <v>7651</v>
      </c>
      <c r="C206" s="358" t="s">
        <v>7652</v>
      </c>
      <c r="D206" s="16" t="s">
        <v>5007</v>
      </c>
    </row>
    <row r="207" spans="1:4" ht="15.95" customHeight="1" x14ac:dyDescent="0.25">
      <c r="A207" s="25" t="s">
        <v>7653</v>
      </c>
      <c r="B207" s="358" t="s">
        <v>3803</v>
      </c>
      <c r="C207" s="358" t="s">
        <v>7654</v>
      </c>
      <c r="D207" s="16" t="s">
        <v>5162</v>
      </c>
    </row>
    <row r="208" spans="1:4" ht="15.95" customHeight="1" x14ac:dyDescent="0.25">
      <c r="A208" s="25" t="s">
        <v>7655</v>
      </c>
      <c r="B208" s="358" t="s">
        <v>7656</v>
      </c>
      <c r="C208" s="358" t="s">
        <v>7657</v>
      </c>
      <c r="D208" s="16" t="s">
        <v>4586</v>
      </c>
    </row>
    <row r="209" spans="1:4" ht="15.95" customHeight="1" x14ac:dyDescent="0.25">
      <c r="A209" s="25" t="s">
        <v>7658</v>
      </c>
      <c r="B209" s="358" t="s">
        <v>7659</v>
      </c>
      <c r="C209" s="358" t="s">
        <v>7660</v>
      </c>
      <c r="D209" s="16" t="s">
        <v>5131</v>
      </c>
    </row>
    <row r="210" spans="1:4" ht="15.95" customHeight="1" x14ac:dyDescent="0.25">
      <c r="A210" s="25" t="s">
        <v>7661</v>
      </c>
      <c r="B210" s="358" t="s">
        <v>3805</v>
      </c>
      <c r="C210" s="358" t="s">
        <v>7662</v>
      </c>
      <c r="D210" s="16" t="s">
        <v>5081</v>
      </c>
    </row>
    <row r="211" spans="1:4" ht="15.95" customHeight="1" x14ac:dyDescent="0.25">
      <c r="A211" s="25" t="s">
        <v>7663</v>
      </c>
      <c r="B211" s="358" t="s">
        <v>3844</v>
      </c>
      <c r="C211" s="358" t="s">
        <v>7664</v>
      </c>
      <c r="D211" s="16" t="s">
        <v>6324</v>
      </c>
    </row>
    <row r="212" spans="1:4" ht="15.95" customHeight="1" x14ac:dyDescent="0.25">
      <c r="A212" s="25" t="s">
        <v>7665</v>
      </c>
      <c r="B212" s="358" t="s">
        <v>7666</v>
      </c>
      <c r="C212" s="358" t="s">
        <v>7667</v>
      </c>
      <c r="D212" s="16" t="s">
        <v>4625</v>
      </c>
    </row>
    <row r="213" spans="1:4" ht="15.95" customHeight="1" x14ac:dyDescent="0.25">
      <c r="A213" s="25" t="s">
        <v>7668</v>
      </c>
      <c r="B213" s="358" t="s">
        <v>7669</v>
      </c>
      <c r="C213" s="358" t="s">
        <v>7670</v>
      </c>
      <c r="D213" s="16" t="s">
        <v>5131</v>
      </c>
    </row>
    <row r="214" spans="1:4" ht="15.95" customHeight="1" x14ac:dyDescent="0.25">
      <c r="A214" s="25" t="s">
        <v>7671</v>
      </c>
      <c r="B214" s="358" t="s">
        <v>7672</v>
      </c>
      <c r="C214" s="358" t="s">
        <v>7673</v>
      </c>
      <c r="D214" s="16" t="s">
        <v>6353</v>
      </c>
    </row>
    <row r="215" spans="1:4" ht="15.95" customHeight="1" x14ac:dyDescent="0.25">
      <c r="A215" s="25" t="s">
        <v>7674</v>
      </c>
      <c r="B215" s="358" t="s">
        <v>7675</v>
      </c>
      <c r="C215" s="358" t="s">
        <v>7676</v>
      </c>
      <c r="D215" s="16" t="s">
        <v>6579</v>
      </c>
    </row>
    <row r="216" spans="1:4" ht="15.95" customHeight="1" x14ac:dyDescent="0.25">
      <c r="A216" s="25" t="s">
        <v>7677</v>
      </c>
      <c r="B216" s="358" t="s">
        <v>7678</v>
      </c>
      <c r="C216" s="358" t="s">
        <v>7679</v>
      </c>
      <c r="D216" s="16" t="s">
        <v>4601</v>
      </c>
    </row>
    <row r="217" spans="1:4" ht="15.95" customHeight="1" x14ac:dyDescent="0.25">
      <c r="A217" s="25" t="s">
        <v>7680</v>
      </c>
      <c r="B217" s="358" t="s">
        <v>7681</v>
      </c>
      <c r="C217" s="358" t="s">
        <v>7682</v>
      </c>
      <c r="D217" s="16" t="s">
        <v>5697</v>
      </c>
    </row>
    <row r="218" spans="1:4" ht="15.95" customHeight="1" x14ac:dyDescent="0.25">
      <c r="A218" s="25" t="s">
        <v>7683</v>
      </c>
      <c r="B218" s="358" t="s">
        <v>7684</v>
      </c>
      <c r="C218" s="358" t="s">
        <v>7685</v>
      </c>
      <c r="D218" s="16" t="s">
        <v>5872</v>
      </c>
    </row>
    <row r="219" spans="1:4" ht="15.95" customHeight="1" x14ac:dyDescent="0.25">
      <c r="A219" s="25" t="s">
        <v>7686</v>
      </c>
      <c r="B219" s="358" t="s">
        <v>3808</v>
      </c>
      <c r="C219" s="358" t="s">
        <v>7687</v>
      </c>
      <c r="D219" s="16" t="s">
        <v>5181</v>
      </c>
    </row>
    <row r="220" spans="1:4" ht="15.95" customHeight="1" x14ac:dyDescent="0.25">
      <c r="A220" s="25" t="s">
        <v>7688</v>
      </c>
      <c r="B220" s="358" t="s">
        <v>7689</v>
      </c>
      <c r="C220" s="358" t="s">
        <v>7690</v>
      </c>
      <c r="D220" s="16" t="s">
        <v>4741</v>
      </c>
    </row>
    <row r="221" spans="1:4" ht="15.95" customHeight="1" x14ac:dyDescent="0.25">
      <c r="A221" s="25" t="s">
        <v>7691</v>
      </c>
      <c r="B221" s="358" t="s">
        <v>7692</v>
      </c>
      <c r="C221" s="358" t="s">
        <v>7693</v>
      </c>
      <c r="D221" s="16" t="s">
        <v>6273</v>
      </c>
    </row>
    <row r="222" spans="1:4" ht="15.95" customHeight="1" x14ac:dyDescent="0.25">
      <c r="A222" s="25" t="s">
        <v>7694</v>
      </c>
      <c r="B222" s="358" t="s">
        <v>7695</v>
      </c>
      <c r="C222" s="358" t="s">
        <v>7696</v>
      </c>
      <c r="D222" s="16" t="s">
        <v>5643</v>
      </c>
    </row>
    <row r="223" spans="1:4" ht="15.95" customHeight="1" x14ac:dyDescent="0.25">
      <c r="A223" s="25" t="s">
        <v>7697</v>
      </c>
      <c r="B223" s="358" t="s">
        <v>7698</v>
      </c>
      <c r="C223" s="358" t="s">
        <v>7699</v>
      </c>
      <c r="D223" s="16" t="s">
        <v>6664</v>
      </c>
    </row>
    <row r="224" spans="1:4" ht="15.95" customHeight="1" x14ac:dyDescent="0.25">
      <c r="A224" s="25" t="s">
        <v>7700</v>
      </c>
      <c r="B224" s="358" t="s">
        <v>7701</v>
      </c>
      <c r="C224" s="358" t="s">
        <v>7702</v>
      </c>
      <c r="D224" s="16" t="s">
        <v>6180</v>
      </c>
    </row>
    <row r="225" spans="1:4" ht="15.95" customHeight="1" x14ac:dyDescent="0.25">
      <c r="A225" s="25" t="s">
        <v>7703</v>
      </c>
      <c r="B225" s="358" t="s">
        <v>7704</v>
      </c>
      <c r="C225" s="358" t="s">
        <v>7705</v>
      </c>
      <c r="D225" s="16" t="s">
        <v>5831</v>
      </c>
    </row>
    <row r="226" spans="1:4" ht="15.95" customHeight="1" x14ac:dyDescent="0.25">
      <c r="A226" s="25" t="s">
        <v>7706</v>
      </c>
      <c r="B226" s="358" t="s">
        <v>7707</v>
      </c>
      <c r="C226" s="358" t="s">
        <v>7708</v>
      </c>
      <c r="D226" s="16" t="s">
        <v>6831</v>
      </c>
    </row>
    <row r="227" spans="1:4" ht="15.95" customHeight="1" x14ac:dyDescent="0.25">
      <c r="A227" s="25" t="s">
        <v>7709</v>
      </c>
      <c r="B227" s="358" t="s">
        <v>3810</v>
      </c>
      <c r="C227" s="358" t="s">
        <v>7710</v>
      </c>
      <c r="D227" s="16" t="s">
        <v>5468</v>
      </c>
    </row>
    <row r="228" spans="1:4" ht="15.95" customHeight="1" x14ac:dyDescent="0.25">
      <c r="A228" s="25" t="s">
        <v>7711</v>
      </c>
      <c r="B228" s="358" t="s">
        <v>7712</v>
      </c>
      <c r="C228" s="358" t="s">
        <v>7713</v>
      </c>
      <c r="D228" s="16" t="s">
        <v>5697</v>
      </c>
    </row>
    <row r="229" spans="1:4" ht="15.95" customHeight="1" x14ac:dyDescent="0.25">
      <c r="A229" s="25" t="s">
        <v>7714</v>
      </c>
      <c r="B229" s="358" t="s">
        <v>7715</v>
      </c>
      <c r="C229" s="358" t="s">
        <v>7716</v>
      </c>
      <c r="D229" s="16" t="s">
        <v>6711</v>
      </c>
    </row>
    <row r="230" spans="1:4" ht="15.95" customHeight="1" x14ac:dyDescent="0.25">
      <c r="A230" s="25" t="s">
        <v>7717</v>
      </c>
      <c r="B230" s="358" t="s">
        <v>7718</v>
      </c>
      <c r="C230" s="358" t="s">
        <v>7719</v>
      </c>
      <c r="D230" s="16" t="s">
        <v>6181</v>
      </c>
    </row>
    <row r="231" spans="1:4" ht="15.95" customHeight="1" x14ac:dyDescent="0.25">
      <c r="A231" s="25" t="s">
        <v>7720</v>
      </c>
      <c r="B231" s="358" t="s">
        <v>7721</v>
      </c>
      <c r="C231" s="358" t="s">
        <v>7722</v>
      </c>
      <c r="D231" s="16" t="s">
        <v>6181</v>
      </c>
    </row>
    <row r="232" spans="1:4" ht="15.95" customHeight="1" x14ac:dyDescent="0.25">
      <c r="A232" s="25" t="s">
        <v>7723</v>
      </c>
      <c r="B232" s="358" t="s">
        <v>7724</v>
      </c>
      <c r="C232" s="358" t="s">
        <v>7725</v>
      </c>
      <c r="D232" s="16" t="s">
        <v>6181</v>
      </c>
    </row>
    <row r="233" spans="1:4" ht="15.95" customHeight="1" x14ac:dyDescent="0.25">
      <c r="A233" s="25" t="s">
        <v>7726</v>
      </c>
      <c r="B233" s="358" t="s">
        <v>7727</v>
      </c>
      <c r="C233" s="358" t="s">
        <v>7728</v>
      </c>
      <c r="D233" s="16" t="s">
        <v>6181</v>
      </c>
    </row>
    <row r="234" spans="1:4" ht="15.95" customHeight="1" x14ac:dyDescent="0.25">
      <c r="A234" s="25" t="s">
        <v>7729</v>
      </c>
      <c r="B234" s="358" t="s">
        <v>7730</v>
      </c>
      <c r="C234" s="358" t="s">
        <v>7731</v>
      </c>
      <c r="D234" s="16" t="s">
        <v>6181</v>
      </c>
    </row>
    <row r="235" spans="1:4" ht="15.95" customHeight="1" x14ac:dyDescent="0.25">
      <c r="A235" s="25" t="s">
        <v>7732</v>
      </c>
      <c r="B235" s="358" t="s">
        <v>7733</v>
      </c>
      <c r="C235" s="358" t="s">
        <v>7734</v>
      </c>
      <c r="D235" s="16" t="s">
        <v>6181</v>
      </c>
    </row>
    <row r="236" spans="1:4" ht="15.95" customHeight="1" x14ac:dyDescent="0.25">
      <c r="A236" s="25" t="s">
        <v>7735</v>
      </c>
      <c r="B236" s="358" t="s">
        <v>7736</v>
      </c>
      <c r="C236" s="358" t="s">
        <v>7737</v>
      </c>
      <c r="D236" s="16" t="s">
        <v>6181</v>
      </c>
    </row>
    <row r="237" spans="1:4" ht="15.95" customHeight="1" x14ac:dyDescent="0.25">
      <c r="A237" s="25" t="s">
        <v>7738</v>
      </c>
      <c r="B237" s="358" t="s">
        <v>7739</v>
      </c>
      <c r="C237" s="358" t="s">
        <v>7740</v>
      </c>
      <c r="D237" s="16" t="s">
        <v>6181</v>
      </c>
    </row>
    <row r="238" spans="1:4" ht="15.95" customHeight="1" x14ac:dyDescent="0.25">
      <c r="A238" s="25" t="s">
        <v>7741</v>
      </c>
      <c r="B238" s="358" t="s">
        <v>7742</v>
      </c>
      <c r="C238" s="358" t="s">
        <v>7743</v>
      </c>
      <c r="D238" s="16" t="s">
        <v>6181</v>
      </c>
    </row>
    <row r="239" spans="1:4" ht="15.95" customHeight="1" x14ac:dyDescent="0.25">
      <c r="A239" s="25" t="s">
        <v>7744</v>
      </c>
      <c r="B239" s="358" t="s">
        <v>7745</v>
      </c>
      <c r="C239" s="358" t="s">
        <v>7746</v>
      </c>
      <c r="D239" s="16" t="s">
        <v>6181</v>
      </c>
    </row>
    <row r="240" spans="1:4" ht="15.95" customHeight="1" x14ac:dyDescent="0.25">
      <c r="A240" s="25" t="s">
        <v>7747</v>
      </c>
      <c r="B240" s="358" t="s">
        <v>3775</v>
      </c>
      <c r="C240" s="358" t="s">
        <v>7748</v>
      </c>
      <c r="D240" s="16" t="s">
        <v>6181</v>
      </c>
    </row>
    <row r="241" spans="1:4" ht="15.95" customHeight="1" x14ac:dyDescent="0.25">
      <c r="A241" s="25" t="s">
        <v>7749</v>
      </c>
      <c r="B241" s="358" t="s">
        <v>7750</v>
      </c>
      <c r="C241" s="358" t="s">
        <v>7751</v>
      </c>
      <c r="D241" s="16" t="s">
        <v>6269</v>
      </c>
    </row>
    <row r="242" spans="1:4" ht="15.95" customHeight="1" x14ac:dyDescent="0.25">
      <c r="A242" s="25" t="s">
        <v>7752</v>
      </c>
      <c r="B242" s="358" t="s">
        <v>3812</v>
      </c>
      <c r="C242" s="358" t="s">
        <v>7753</v>
      </c>
      <c r="D242" s="16" t="s">
        <v>6275</v>
      </c>
    </row>
    <row r="243" spans="1:4" ht="15.95" customHeight="1" x14ac:dyDescent="0.25">
      <c r="A243" s="25" t="s">
        <v>7754</v>
      </c>
      <c r="B243" s="358" t="s">
        <v>7755</v>
      </c>
      <c r="C243" s="358" t="s">
        <v>7756</v>
      </c>
      <c r="D243" s="16" t="s">
        <v>4719</v>
      </c>
    </row>
    <row r="244" spans="1:4" ht="15.95" customHeight="1" x14ac:dyDescent="0.25">
      <c r="A244" s="25" t="s">
        <v>7757</v>
      </c>
      <c r="B244" s="358" t="s">
        <v>7758</v>
      </c>
      <c r="C244" s="358" t="s">
        <v>7759</v>
      </c>
      <c r="D244" s="16" t="s">
        <v>6121</v>
      </c>
    </row>
    <row r="245" spans="1:4" ht="15.95" customHeight="1" x14ac:dyDescent="0.25">
      <c r="A245" s="25" t="s">
        <v>7760</v>
      </c>
      <c r="B245" s="358" t="s">
        <v>7761</v>
      </c>
      <c r="C245" s="358" t="s">
        <v>7762</v>
      </c>
      <c r="D245" s="16" t="s">
        <v>6840</v>
      </c>
    </row>
    <row r="246" spans="1:4" ht="15.95" customHeight="1" x14ac:dyDescent="0.25">
      <c r="A246" s="25" t="s">
        <v>7763</v>
      </c>
      <c r="B246" s="358" t="s">
        <v>7764</v>
      </c>
      <c r="C246" s="358" t="s">
        <v>7765</v>
      </c>
      <c r="D246" s="16" t="s">
        <v>5697</v>
      </c>
    </row>
    <row r="247" spans="1:4" ht="15.95" customHeight="1" x14ac:dyDescent="0.25">
      <c r="A247" s="25" t="s">
        <v>7766</v>
      </c>
      <c r="B247" s="358" t="s">
        <v>7767</v>
      </c>
      <c r="C247" s="358" t="s">
        <v>7768</v>
      </c>
      <c r="D247" s="16" t="s">
        <v>6711</v>
      </c>
    </row>
    <row r="248" spans="1:4" ht="15.95" customHeight="1" x14ac:dyDescent="0.25">
      <c r="A248" s="25" t="s">
        <v>7769</v>
      </c>
      <c r="B248" s="358" t="s">
        <v>7770</v>
      </c>
      <c r="C248" s="358" t="s">
        <v>7771</v>
      </c>
      <c r="D248" s="16" t="s">
        <v>6746</v>
      </c>
    </row>
    <row r="249" spans="1:4" ht="15.95" customHeight="1" x14ac:dyDescent="0.25">
      <c r="A249" s="25" t="s">
        <v>7772</v>
      </c>
      <c r="B249" s="358" t="s">
        <v>7773</v>
      </c>
      <c r="C249" s="358" t="s">
        <v>7774</v>
      </c>
      <c r="D249" s="16" t="s">
        <v>4862</v>
      </c>
    </row>
    <row r="250" spans="1:4" ht="15.95" customHeight="1" x14ac:dyDescent="0.25">
      <c r="A250" s="25" t="s">
        <v>7775</v>
      </c>
      <c r="B250" s="358" t="s">
        <v>7776</v>
      </c>
      <c r="C250" s="358" t="s">
        <v>7777</v>
      </c>
      <c r="D250" s="16" t="s">
        <v>5356</v>
      </c>
    </row>
    <row r="251" spans="1:4" ht="15.95" customHeight="1" x14ac:dyDescent="0.25">
      <c r="A251" s="25" t="s">
        <v>7778</v>
      </c>
      <c r="B251" s="358" t="s">
        <v>7779</v>
      </c>
      <c r="C251" s="358" t="s">
        <v>7780</v>
      </c>
      <c r="D251" s="16" t="s">
        <v>5356</v>
      </c>
    </row>
    <row r="252" spans="1:4" ht="15.95" customHeight="1" x14ac:dyDescent="0.25">
      <c r="A252" s="25" t="s">
        <v>7781</v>
      </c>
      <c r="B252" s="358" t="s">
        <v>7782</v>
      </c>
      <c r="C252" s="358" t="s">
        <v>7783</v>
      </c>
      <c r="D252" s="16" t="s">
        <v>5476</v>
      </c>
    </row>
    <row r="253" spans="1:4" ht="15.95" customHeight="1" x14ac:dyDescent="0.25">
      <c r="A253" s="25" t="s">
        <v>7784</v>
      </c>
      <c r="B253" s="358" t="s">
        <v>3814</v>
      </c>
      <c r="C253" s="358" t="s">
        <v>7785</v>
      </c>
      <c r="D253" s="16" t="s">
        <v>5503</v>
      </c>
    </row>
    <row r="254" spans="1:4" ht="15.95" customHeight="1" x14ac:dyDescent="0.25">
      <c r="A254" s="25" t="s">
        <v>7786</v>
      </c>
      <c r="B254" s="358" t="s">
        <v>7787</v>
      </c>
      <c r="C254" s="358" t="s">
        <v>7788</v>
      </c>
      <c r="D254" s="16" t="s">
        <v>6000</v>
      </c>
    </row>
    <row r="255" spans="1:4" ht="15.95" customHeight="1" x14ac:dyDescent="0.25">
      <c r="A255" s="25" t="s">
        <v>7789</v>
      </c>
      <c r="B255" s="358" t="s">
        <v>7790</v>
      </c>
      <c r="C255" s="359" t="s">
        <v>7791</v>
      </c>
      <c r="D255" s="16" t="s">
        <v>4780</v>
      </c>
    </row>
    <row r="256" spans="1:4" ht="15.95" customHeight="1" x14ac:dyDescent="0.25">
      <c r="A256" s="25" t="s">
        <v>7792</v>
      </c>
      <c r="B256" s="358" t="s">
        <v>7793</v>
      </c>
      <c r="C256" s="358" t="s">
        <v>7794</v>
      </c>
      <c r="D256" s="16" t="s">
        <v>5460</v>
      </c>
    </row>
    <row r="257" spans="1:4" ht="15.95" customHeight="1" x14ac:dyDescent="0.25">
      <c r="A257" s="25" t="s">
        <v>7795</v>
      </c>
      <c r="B257" s="358" t="s">
        <v>7796</v>
      </c>
      <c r="C257" s="359" t="s">
        <v>7797</v>
      </c>
      <c r="D257" s="16" t="s">
        <v>6653</v>
      </c>
    </row>
    <row r="258" spans="1:4" ht="15.95" customHeight="1" x14ac:dyDescent="0.25">
      <c r="A258" s="25" t="s">
        <v>7798</v>
      </c>
      <c r="B258" s="358" t="s">
        <v>7799</v>
      </c>
      <c r="C258" s="358" t="s">
        <v>7800</v>
      </c>
      <c r="D258" s="16" t="s">
        <v>5357</v>
      </c>
    </row>
    <row r="259" spans="1:4" ht="15.95" customHeight="1" x14ac:dyDescent="0.25">
      <c r="A259" s="25" t="s">
        <v>7801</v>
      </c>
      <c r="B259" s="358" t="s">
        <v>7802</v>
      </c>
      <c r="C259" s="358" t="s">
        <v>7803</v>
      </c>
      <c r="D259" s="16" t="s">
        <v>4819</v>
      </c>
    </row>
    <row r="260" spans="1:4" ht="15.95" customHeight="1" x14ac:dyDescent="0.25">
      <c r="A260" s="25" t="s">
        <v>7804</v>
      </c>
      <c r="B260" s="358" t="s">
        <v>7805</v>
      </c>
      <c r="C260" s="358" t="s">
        <v>7806</v>
      </c>
      <c r="D260" s="16" t="s">
        <v>4868</v>
      </c>
    </row>
    <row r="261" spans="1:4" ht="15.95" customHeight="1" x14ac:dyDescent="0.25">
      <c r="A261" s="25" t="s">
        <v>7807</v>
      </c>
      <c r="B261" s="358" t="s">
        <v>7808</v>
      </c>
      <c r="C261" s="358" t="s">
        <v>7809</v>
      </c>
      <c r="D261" s="16" t="s">
        <v>5007</v>
      </c>
    </row>
    <row r="262" spans="1:4" ht="15.95" customHeight="1" x14ac:dyDescent="0.25">
      <c r="A262" s="25" t="s">
        <v>7810</v>
      </c>
      <c r="B262" s="358" t="s">
        <v>7811</v>
      </c>
      <c r="C262" s="358" t="s">
        <v>7812</v>
      </c>
      <c r="D262" s="16" t="s">
        <v>5677</v>
      </c>
    </row>
    <row r="263" spans="1:4" ht="15.95" customHeight="1" x14ac:dyDescent="0.25">
      <c r="A263" s="25" t="s">
        <v>7813</v>
      </c>
      <c r="B263" s="358" t="s">
        <v>7814</v>
      </c>
      <c r="C263" s="358" t="s">
        <v>7815</v>
      </c>
      <c r="D263" s="16" t="s">
        <v>5677</v>
      </c>
    </row>
    <row r="264" spans="1:4" ht="15.95" customHeight="1" x14ac:dyDescent="0.25">
      <c r="A264" s="25" t="s">
        <v>7816</v>
      </c>
      <c r="B264" s="358" t="s">
        <v>7817</v>
      </c>
      <c r="C264" s="358" t="s">
        <v>7818</v>
      </c>
      <c r="D264" s="16" t="s">
        <v>5677</v>
      </c>
    </row>
    <row r="265" spans="1:4" ht="15.95" customHeight="1" x14ac:dyDescent="0.25">
      <c r="A265" s="25" t="s">
        <v>7819</v>
      </c>
      <c r="B265" s="358" t="s">
        <v>7820</v>
      </c>
      <c r="C265" s="358" t="s">
        <v>7821</v>
      </c>
      <c r="D265" s="16" t="s">
        <v>5677</v>
      </c>
    </row>
    <row r="266" spans="1:4" ht="15.95" customHeight="1" x14ac:dyDescent="0.25">
      <c r="A266" s="25" t="s">
        <v>7822</v>
      </c>
      <c r="B266" s="358" t="s">
        <v>7823</v>
      </c>
      <c r="C266" s="358" t="s">
        <v>7824</v>
      </c>
      <c r="D266" s="16" t="s">
        <v>5677</v>
      </c>
    </row>
    <row r="267" spans="1:4" ht="15.95" customHeight="1" x14ac:dyDescent="0.25">
      <c r="A267" s="25" t="s">
        <v>7825</v>
      </c>
      <c r="B267" s="358" t="s">
        <v>3815</v>
      </c>
      <c r="C267" s="358" t="s">
        <v>7826</v>
      </c>
      <c r="D267" s="16" t="s">
        <v>5793</v>
      </c>
    </row>
    <row r="268" spans="1:4" ht="15.95" customHeight="1" x14ac:dyDescent="0.25">
      <c r="A268" s="25" t="s">
        <v>7827</v>
      </c>
      <c r="B268" s="358" t="s">
        <v>3816</v>
      </c>
      <c r="C268" s="358" t="s">
        <v>7828</v>
      </c>
      <c r="D268" s="16" t="s">
        <v>5796</v>
      </c>
    </row>
    <row r="269" spans="1:4" ht="15.95" customHeight="1" x14ac:dyDescent="0.25">
      <c r="A269" s="25" t="s">
        <v>7829</v>
      </c>
      <c r="B269" s="358" t="s">
        <v>3817</v>
      </c>
      <c r="C269" s="358" t="s">
        <v>7830</v>
      </c>
      <c r="D269" s="16" t="s">
        <v>5104</v>
      </c>
    </row>
    <row r="270" spans="1:4" ht="15.95" customHeight="1" x14ac:dyDescent="0.25">
      <c r="A270" s="25" t="s">
        <v>7831</v>
      </c>
      <c r="B270" s="358" t="s">
        <v>3845</v>
      </c>
      <c r="C270" s="358" t="s">
        <v>7832</v>
      </c>
      <c r="D270" s="16" t="s">
        <v>5072</v>
      </c>
    </row>
    <row r="271" spans="1:4" ht="15.95" customHeight="1" x14ac:dyDescent="0.25">
      <c r="A271" s="25" t="s">
        <v>7833</v>
      </c>
      <c r="B271" s="358" t="s">
        <v>7834</v>
      </c>
      <c r="C271" s="358" t="s">
        <v>7835</v>
      </c>
      <c r="D271" s="16" t="s">
        <v>5466</v>
      </c>
    </row>
    <row r="272" spans="1:4" ht="15.95" customHeight="1" x14ac:dyDescent="0.25">
      <c r="A272" s="25" t="s">
        <v>7836</v>
      </c>
      <c r="B272" s="358" t="s">
        <v>7837</v>
      </c>
      <c r="C272" s="358" t="s">
        <v>7838</v>
      </c>
      <c r="D272" s="16" t="s">
        <v>4818</v>
      </c>
    </row>
    <row r="273" spans="1:4" ht="15.95" customHeight="1" x14ac:dyDescent="0.25">
      <c r="A273" s="25" t="s">
        <v>7839</v>
      </c>
      <c r="B273" s="358" t="s">
        <v>7840</v>
      </c>
      <c r="C273" s="358" t="s">
        <v>7841</v>
      </c>
      <c r="D273" s="16" t="s">
        <v>4818</v>
      </c>
    </row>
    <row r="274" spans="1:4" ht="15.95" customHeight="1" x14ac:dyDescent="0.25">
      <c r="A274" s="25" t="s">
        <v>7842</v>
      </c>
      <c r="B274" s="358" t="s">
        <v>7843</v>
      </c>
      <c r="C274" s="358" t="s">
        <v>7844</v>
      </c>
      <c r="D274" s="16" t="s">
        <v>4818</v>
      </c>
    </row>
    <row r="275" spans="1:4" ht="15.95" customHeight="1" x14ac:dyDescent="0.25">
      <c r="A275" s="25" t="s">
        <v>7845</v>
      </c>
      <c r="B275" s="358" t="s">
        <v>7846</v>
      </c>
      <c r="C275" s="358" t="s">
        <v>7847</v>
      </c>
      <c r="D275" s="16" t="s">
        <v>6198</v>
      </c>
    </row>
    <row r="276" spans="1:4" ht="15.95" customHeight="1" x14ac:dyDescent="0.25">
      <c r="A276" s="25" t="s">
        <v>7848</v>
      </c>
      <c r="B276" s="358" t="s">
        <v>7849</v>
      </c>
      <c r="C276" s="358" t="s">
        <v>7850</v>
      </c>
      <c r="D276" s="16" t="s">
        <v>6080</v>
      </c>
    </row>
    <row r="277" spans="1:4" ht="15.95" customHeight="1" x14ac:dyDescent="0.25">
      <c r="A277" s="25" t="s">
        <v>7851</v>
      </c>
      <c r="B277" s="358" t="s">
        <v>3820</v>
      </c>
      <c r="C277" s="358" t="s">
        <v>7852</v>
      </c>
      <c r="D277" s="16" t="s">
        <v>5165</v>
      </c>
    </row>
    <row r="278" spans="1:4" ht="15.95" customHeight="1" x14ac:dyDescent="0.25">
      <c r="A278" s="25" t="s">
        <v>7853</v>
      </c>
      <c r="B278" s="358" t="s">
        <v>7854</v>
      </c>
      <c r="C278" s="358" t="s">
        <v>7855</v>
      </c>
      <c r="D278" s="16" t="s">
        <v>6180</v>
      </c>
    </row>
    <row r="279" spans="1:4" ht="15.95" customHeight="1" x14ac:dyDescent="0.25">
      <c r="A279" s="25" t="s">
        <v>7856</v>
      </c>
      <c r="B279" s="358" t="s">
        <v>7857</v>
      </c>
      <c r="C279" s="358" t="s">
        <v>7858</v>
      </c>
      <c r="D279" s="16" t="s">
        <v>4933</v>
      </c>
    </row>
    <row r="280" spans="1:4" ht="15.95" customHeight="1" x14ac:dyDescent="0.25">
      <c r="A280" s="25" t="s">
        <v>7859</v>
      </c>
      <c r="B280" s="358" t="s">
        <v>7860</v>
      </c>
      <c r="C280" s="358" t="s">
        <v>7861</v>
      </c>
      <c r="D280" s="16" t="s">
        <v>4741</v>
      </c>
    </row>
    <row r="281" spans="1:4" ht="15.95" customHeight="1" x14ac:dyDescent="0.25">
      <c r="A281" s="25" t="s">
        <v>7862</v>
      </c>
      <c r="B281" s="358" t="s">
        <v>7863</v>
      </c>
      <c r="C281" s="358" t="s">
        <v>7864</v>
      </c>
      <c r="D281" s="16" t="s">
        <v>6215</v>
      </c>
    </row>
    <row r="282" spans="1:4" ht="15.95" customHeight="1" x14ac:dyDescent="0.25">
      <c r="A282" s="25" t="s">
        <v>7865</v>
      </c>
      <c r="B282" s="358" t="s">
        <v>7866</v>
      </c>
      <c r="C282" s="358" t="s">
        <v>7867</v>
      </c>
      <c r="D282" s="16" t="s">
        <v>6215</v>
      </c>
    </row>
    <row r="283" spans="1:4" ht="15.95" customHeight="1" x14ac:dyDescent="0.25">
      <c r="A283" s="25" t="s">
        <v>7868</v>
      </c>
      <c r="B283" s="358" t="s">
        <v>7869</v>
      </c>
      <c r="C283" s="358" t="s">
        <v>7870</v>
      </c>
      <c r="D283" s="16" t="s">
        <v>5697</v>
      </c>
    </row>
    <row r="284" spans="1:4" ht="15.95" customHeight="1" x14ac:dyDescent="0.25">
      <c r="A284" s="25" t="s">
        <v>7871</v>
      </c>
      <c r="B284" s="358" t="s">
        <v>7872</v>
      </c>
      <c r="C284" s="358" t="s">
        <v>7873</v>
      </c>
      <c r="D284" s="16" t="s">
        <v>6831</v>
      </c>
    </row>
    <row r="285" spans="1:4" ht="15.95" customHeight="1" x14ac:dyDescent="0.25">
      <c r="A285" s="25" t="s">
        <v>7874</v>
      </c>
      <c r="B285" s="358" t="s">
        <v>7875</v>
      </c>
      <c r="C285" s="358" t="s">
        <v>7876</v>
      </c>
      <c r="D285" s="16" t="s">
        <v>4729</v>
      </c>
    </row>
    <row r="286" spans="1:4" ht="15.95" customHeight="1" x14ac:dyDescent="0.25">
      <c r="A286" s="25" t="s">
        <v>7877</v>
      </c>
      <c r="B286" s="358" t="s">
        <v>7878</v>
      </c>
      <c r="C286" s="358" t="s">
        <v>7879</v>
      </c>
      <c r="D286" s="16" t="s">
        <v>6532</v>
      </c>
    </row>
    <row r="287" spans="1:4" ht="15.95" customHeight="1" x14ac:dyDescent="0.25">
      <c r="A287" s="25" t="s">
        <v>7880</v>
      </c>
      <c r="B287" s="358" t="s">
        <v>7881</v>
      </c>
      <c r="C287" s="358" t="s">
        <v>7882</v>
      </c>
      <c r="D287" s="16" t="s">
        <v>6531</v>
      </c>
    </row>
    <row r="288" spans="1:4" ht="15.95" customHeight="1" x14ac:dyDescent="0.25">
      <c r="A288" s="25" t="s">
        <v>7883</v>
      </c>
      <c r="B288" s="358" t="s">
        <v>7884</v>
      </c>
      <c r="C288" s="358" t="s">
        <v>7885</v>
      </c>
      <c r="D288" s="16" t="s">
        <v>6531</v>
      </c>
    </row>
    <row r="289" spans="1:4" ht="15.95" customHeight="1" x14ac:dyDescent="0.25">
      <c r="A289" s="25" t="s">
        <v>7886</v>
      </c>
      <c r="B289" s="358" t="s">
        <v>7887</v>
      </c>
      <c r="C289" s="358" t="s">
        <v>7888</v>
      </c>
      <c r="D289" s="16" t="s">
        <v>6531</v>
      </c>
    </row>
    <row r="290" spans="1:4" ht="15.95" customHeight="1" x14ac:dyDescent="0.25">
      <c r="A290" s="25" t="s">
        <v>7889</v>
      </c>
      <c r="B290" s="358" t="s">
        <v>7890</v>
      </c>
      <c r="C290" s="358" t="s">
        <v>7891</v>
      </c>
      <c r="D290" s="16" t="s">
        <v>5995</v>
      </c>
    </row>
    <row r="291" spans="1:4" ht="15.95" customHeight="1" x14ac:dyDescent="0.25">
      <c r="A291" s="25" t="s">
        <v>7892</v>
      </c>
      <c r="B291" s="358" t="s">
        <v>7893</v>
      </c>
      <c r="C291" s="358" t="s">
        <v>7894</v>
      </c>
      <c r="D291" s="16" t="s">
        <v>5389</v>
      </c>
    </row>
    <row r="292" spans="1:4" ht="15.95" customHeight="1" x14ac:dyDescent="0.25">
      <c r="A292" s="25" t="s">
        <v>7895</v>
      </c>
      <c r="B292" s="358" t="s">
        <v>3821</v>
      </c>
      <c r="C292" s="358" t="s">
        <v>7896</v>
      </c>
      <c r="D292" s="16" t="s">
        <v>5067</v>
      </c>
    </row>
    <row r="293" spans="1:4" ht="15.95" customHeight="1" x14ac:dyDescent="0.25">
      <c r="A293" s="25" t="s">
        <v>7897</v>
      </c>
      <c r="B293" s="358" t="s">
        <v>7898</v>
      </c>
      <c r="C293" s="358" t="s">
        <v>7899</v>
      </c>
      <c r="D293" s="16" t="s">
        <v>6878</v>
      </c>
    </row>
    <row r="294" spans="1:4" ht="15.95" customHeight="1" x14ac:dyDescent="0.25">
      <c r="A294" s="25" t="s">
        <v>7900</v>
      </c>
      <c r="B294" s="358" t="s">
        <v>7901</v>
      </c>
      <c r="C294" s="358" t="s">
        <v>7902</v>
      </c>
      <c r="D294" s="16" t="s">
        <v>4873</v>
      </c>
    </row>
    <row r="295" spans="1:4" ht="15.95" customHeight="1" x14ac:dyDescent="0.25">
      <c r="A295" s="25" t="s">
        <v>7903</v>
      </c>
      <c r="B295" s="358" t="s">
        <v>3822</v>
      </c>
      <c r="C295" s="358" t="s">
        <v>7904</v>
      </c>
      <c r="D295" s="16" t="s">
        <v>5161</v>
      </c>
    </row>
    <row r="296" spans="1:4" ht="15.95" customHeight="1" x14ac:dyDescent="0.25">
      <c r="A296" s="25" t="s">
        <v>7905</v>
      </c>
      <c r="B296" s="358" t="s">
        <v>7906</v>
      </c>
      <c r="C296" s="358" t="s">
        <v>7907</v>
      </c>
      <c r="D296" s="16" t="s">
        <v>5416</v>
      </c>
    </row>
    <row r="297" spans="1:4" ht="15.95" customHeight="1" x14ac:dyDescent="0.25">
      <c r="A297" s="25" t="s">
        <v>7908</v>
      </c>
      <c r="B297" s="358" t="s">
        <v>7909</v>
      </c>
      <c r="C297" s="358" t="s">
        <v>7910</v>
      </c>
      <c r="D297" s="16" t="s">
        <v>5416</v>
      </c>
    </row>
    <row r="298" spans="1:4" ht="15.95" customHeight="1" x14ac:dyDescent="0.25">
      <c r="A298" s="25" t="s">
        <v>7911</v>
      </c>
      <c r="B298" s="358" t="s">
        <v>7912</v>
      </c>
      <c r="C298" s="358" t="s">
        <v>7913</v>
      </c>
      <c r="D298" s="16" t="s">
        <v>5416</v>
      </c>
    </row>
    <row r="299" spans="1:4" ht="15.95" customHeight="1" x14ac:dyDescent="0.25">
      <c r="A299" s="25" t="s">
        <v>7914</v>
      </c>
      <c r="B299" s="358" t="s">
        <v>7915</v>
      </c>
      <c r="C299" s="358" t="s">
        <v>7916</v>
      </c>
      <c r="D299" s="16" t="s">
        <v>5523</v>
      </c>
    </row>
    <row r="300" spans="1:4" ht="15.95" customHeight="1" x14ac:dyDescent="0.25">
      <c r="A300" s="25" t="s">
        <v>7917</v>
      </c>
      <c r="B300" s="358" t="s">
        <v>3861</v>
      </c>
      <c r="C300" s="358" t="s">
        <v>7918</v>
      </c>
      <c r="D300" s="16" t="s">
        <v>5538</v>
      </c>
    </row>
    <row r="301" spans="1:4" ht="15.95" customHeight="1" x14ac:dyDescent="0.25">
      <c r="A301" s="25" t="s">
        <v>7919</v>
      </c>
      <c r="B301" s="358" t="s">
        <v>7920</v>
      </c>
      <c r="C301" s="358" t="s">
        <v>7921</v>
      </c>
      <c r="D301" s="16" t="s">
        <v>4719</v>
      </c>
    </row>
    <row r="302" spans="1:4" ht="15.95" customHeight="1" x14ac:dyDescent="0.25">
      <c r="A302" s="25" t="s">
        <v>7922</v>
      </c>
      <c r="B302" s="358" t="s">
        <v>7923</v>
      </c>
      <c r="C302" s="358" t="s">
        <v>7924</v>
      </c>
      <c r="D302" s="16" t="s">
        <v>5713</v>
      </c>
    </row>
    <row r="303" spans="1:4" ht="15.95" customHeight="1" x14ac:dyDescent="0.25">
      <c r="A303" s="25" t="s">
        <v>7925</v>
      </c>
      <c r="B303" s="358" t="s">
        <v>7926</v>
      </c>
      <c r="C303" s="358" t="s">
        <v>7927</v>
      </c>
      <c r="D303" s="16" t="s">
        <v>4591</v>
      </c>
    </row>
    <row r="304" spans="1:4" ht="15.95" customHeight="1" x14ac:dyDescent="0.25">
      <c r="A304" s="25" t="s">
        <v>7928</v>
      </c>
      <c r="B304" s="358" t="s">
        <v>7929</v>
      </c>
      <c r="C304" s="358" t="s">
        <v>7930</v>
      </c>
      <c r="D304" s="16" t="s">
        <v>4894</v>
      </c>
    </row>
    <row r="305" spans="1:4" ht="15.95" customHeight="1" x14ac:dyDescent="0.25">
      <c r="A305" s="25" t="s">
        <v>7931</v>
      </c>
      <c r="B305" s="358" t="s">
        <v>7932</v>
      </c>
      <c r="C305" s="358" t="s">
        <v>7933</v>
      </c>
      <c r="D305" s="16" t="s">
        <v>4894</v>
      </c>
    </row>
    <row r="306" spans="1:4" ht="15.95" customHeight="1" x14ac:dyDescent="0.25">
      <c r="A306" s="25" t="s">
        <v>7934</v>
      </c>
      <c r="B306" s="358" t="s">
        <v>7935</v>
      </c>
      <c r="C306" s="358" t="s">
        <v>7936</v>
      </c>
      <c r="D306" s="16" t="s">
        <v>4894</v>
      </c>
    </row>
    <row r="307" spans="1:4" ht="15.95" customHeight="1" x14ac:dyDescent="0.25">
      <c r="A307" s="25" t="s">
        <v>7937</v>
      </c>
      <c r="B307" s="358" t="s">
        <v>7938</v>
      </c>
      <c r="C307" s="358" t="s">
        <v>7939</v>
      </c>
      <c r="D307" s="16" t="s">
        <v>4894</v>
      </c>
    </row>
    <row r="308" spans="1:4" ht="15.95" customHeight="1" x14ac:dyDescent="0.25">
      <c r="A308" s="25" t="s">
        <v>7940</v>
      </c>
      <c r="B308" s="358" t="s">
        <v>7941</v>
      </c>
      <c r="C308" s="358" t="s">
        <v>7942</v>
      </c>
      <c r="D308" s="16" t="s">
        <v>4872</v>
      </c>
    </row>
    <row r="309" spans="1:4" ht="15.95" customHeight="1" x14ac:dyDescent="0.25">
      <c r="A309" s="25" t="s">
        <v>7943</v>
      </c>
      <c r="B309" s="358" t="s">
        <v>3824</v>
      </c>
      <c r="C309" s="358" t="s">
        <v>7944</v>
      </c>
      <c r="D309" s="16" t="s">
        <v>6264</v>
      </c>
    </row>
    <row r="310" spans="1:4" ht="15.95" customHeight="1" x14ac:dyDescent="0.25">
      <c r="A310" s="25" t="s">
        <v>7945</v>
      </c>
      <c r="B310" s="358" t="s">
        <v>7946</v>
      </c>
      <c r="C310" s="358" t="s">
        <v>7947</v>
      </c>
      <c r="D310" s="16" t="s">
        <v>5357</v>
      </c>
    </row>
    <row r="311" spans="1:4" ht="15.95" customHeight="1" x14ac:dyDescent="0.25">
      <c r="A311" s="25" t="s">
        <v>7948</v>
      </c>
      <c r="B311" s="358" t="s">
        <v>7949</v>
      </c>
      <c r="C311" s="358" t="s">
        <v>7950</v>
      </c>
      <c r="D311" s="16" t="s">
        <v>4974</v>
      </c>
    </row>
    <row r="312" spans="1:4" ht="15.95" customHeight="1" x14ac:dyDescent="0.25">
      <c r="A312" s="25" t="s">
        <v>7951</v>
      </c>
      <c r="B312" s="358" t="s">
        <v>3826</v>
      </c>
      <c r="C312" s="358" t="s">
        <v>7952</v>
      </c>
      <c r="D312" s="16" t="s">
        <v>5182</v>
      </c>
    </row>
    <row r="313" spans="1:4" ht="15.95" customHeight="1" x14ac:dyDescent="0.25">
      <c r="A313" s="25" t="s">
        <v>7953</v>
      </c>
      <c r="B313" s="358" t="s">
        <v>3827</v>
      </c>
      <c r="C313" s="358" t="s">
        <v>7954</v>
      </c>
      <c r="D313" s="16" t="s">
        <v>6993</v>
      </c>
    </row>
    <row r="314" spans="1:4" ht="15.95" customHeight="1" x14ac:dyDescent="0.25">
      <c r="A314" s="25" t="s">
        <v>7955</v>
      </c>
      <c r="B314" s="358" t="s">
        <v>7956</v>
      </c>
      <c r="C314" s="358" t="s">
        <v>7957</v>
      </c>
      <c r="D314" s="16" t="s">
        <v>5376</v>
      </c>
    </row>
    <row r="315" spans="1:4" ht="15.95" customHeight="1" x14ac:dyDescent="0.25">
      <c r="A315" s="25" t="s">
        <v>7958</v>
      </c>
      <c r="B315" s="358" t="s">
        <v>7959</v>
      </c>
      <c r="C315" s="358" t="s">
        <v>7960</v>
      </c>
      <c r="D315" s="16" t="s">
        <v>5357</v>
      </c>
    </row>
    <row r="316" spans="1:4" ht="15.95" customHeight="1" x14ac:dyDescent="0.25">
      <c r="A316" s="25" t="s">
        <v>7961</v>
      </c>
      <c r="B316" s="358" t="s">
        <v>7962</v>
      </c>
      <c r="C316" s="358" t="s">
        <v>7963</v>
      </c>
      <c r="D316" s="16" t="s">
        <v>5255</v>
      </c>
    </row>
    <row r="317" spans="1:4" ht="15.95" customHeight="1" x14ac:dyDescent="0.25">
      <c r="A317" s="25" t="s">
        <v>7964</v>
      </c>
      <c r="B317" s="358" t="s">
        <v>7965</v>
      </c>
      <c r="C317" s="358" t="s">
        <v>7966</v>
      </c>
      <c r="D317" s="16" t="s">
        <v>4819</v>
      </c>
    </row>
    <row r="318" spans="1:4" ht="15.95" customHeight="1" x14ac:dyDescent="0.25">
      <c r="A318" s="25" t="s">
        <v>7967</v>
      </c>
      <c r="B318" s="358" t="s">
        <v>7968</v>
      </c>
      <c r="C318" s="358" t="s">
        <v>7969</v>
      </c>
      <c r="D318" s="16" t="s">
        <v>5731</v>
      </c>
    </row>
    <row r="319" spans="1:4" ht="15.95" customHeight="1" x14ac:dyDescent="0.25">
      <c r="A319" s="25" t="s">
        <v>7970</v>
      </c>
      <c r="B319" s="358" t="s">
        <v>7971</v>
      </c>
      <c r="C319" s="358" t="s">
        <v>7972</v>
      </c>
      <c r="D319" s="16" t="s">
        <v>5731</v>
      </c>
    </row>
    <row r="320" spans="1:4" ht="15.95" customHeight="1" x14ac:dyDescent="0.25">
      <c r="A320" s="25" t="s">
        <v>7973</v>
      </c>
      <c r="B320" s="358" t="s">
        <v>7974</v>
      </c>
      <c r="C320" s="358" t="s">
        <v>7975</v>
      </c>
      <c r="D320" s="16" t="s">
        <v>5731</v>
      </c>
    </row>
    <row r="321" spans="1:4" ht="15.95" customHeight="1" x14ac:dyDescent="0.25">
      <c r="A321" s="25" t="s">
        <v>7976</v>
      </c>
      <c r="B321" s="358" t="s">
        <v>7977</v>
      </c>
      <c r="C321" s="358" t="s">
        <v>7978</v>
      </c>
      <c r="D321" s="16" t="s">
        <v>4933</v>
      </c>
    </row>
    <row r="322" spans="1:4" ht="15.95" customHeight="1" x14ac:dyDescent="0.25">
      <c r="A322" s="25" t="s">
        <v>7979</v>
      </c>
      <c r="B322" s="358" t="s">
        <v>7980</v>
      </c>
      <c r="C322" s="358" t="s">
        <v>7981</v>
      </c>
      <c r="D322" s="16" t="s">
        <v>6241</v>
      </c>
    </row>
    <row r="323" spans="1:4" ht="15.95" customHeight="1" x14ac:dyDescent="0.25">
      <c r="A323" s="25" t="s">
        <v>7982</v>
      </c>
      <c r="B323" s="358" t="s">
        <v>7983</v>
      </c>
      <c r="C323" s="358" t="s">
        <v>7984</v>
      </c>
      <c r="D323" s="16" t="s">
        <v>6831</v>
      </c>
    </row>
    <row r="324" spans="1:4" ht="15.95" customHeight="1" x14ac:dyDescent="0.25">
      <c r="A324" s="25" t="s">
        <v>7985</v>
      </c>
      <c r="B324" s="358" t="s">
        <v>7986</v>
      </c>
      <c r="C324" s="358" t="s">
        <v>7987</v>
      </c>
      <c r="D324" s="16" t="s">
        <v>4983</v>
      </c>
    </row>
    <row r="325" spans="1:4" ht="15.95" customHeight="1" x14ac:dyDescent="0.25">
      <c r="A325" s="25" t="s">
        <v>7988</v>
      </c>
      <c r="B325" s="358" t="s">
        <v>3829</v>
      </c>
      <c r="C325" s="358" t="s">
        <v>7989</v>
      </c>
      <c r="D325" s="16" t="s">
        <v>6999</v>
      </c>
    </row>
    <row r="326" spans="1:4" ht="15.95" customHeight="1" x14ac:dyDescent="0.25">
      <c r="A326" s="25" t="s">
        <v>7990</v>
      </c>
      <c r="B326" s="358" t="s">
        <v>7991</v>
      </c>
      <c r="C326" s="358" t="s">
        <v>7992</v>
      </c>
      <c r="D326" s="16" t="s">
        <v>4729</v>
      </c>
    </row>
    <row r="327" spans="1:4" ht="15.95" customHeight="1" x14ac:dyDescent="0.25">
      <c r="A327" s="25" t="s">
        <v>7993</v>
      </c>
      <c r="B327" s="358" t="s">
        <v>3777</v>
      </c>
      <c r="C327" s="358" t="s">
        <v>7994</v>
      </c>
      <c r="D327" s="16" t="s">
        <v>6358</v>
      </c>
    </row>
    <row r="328" spans="1:4" ht="15.95" customHeight="1" x14ac:dyDescent="0.25">
      <c r="A328" s="25" t="s">
        <v>7995</v>
      </c>
      <c r="B328" s="358" t="s">
        <v>7996</v>
      </c>
      <c r="C328" s="358" t="s">
        <v>7997</v>
      </c>
      <c r="D328" s="16" t="s">
        <v>6080</v>
      </c>
    </row>
    <row r="329" spans="1:4" ht="15.95" customHeight="1" x14ac:dyDescent="0.25">
      <c r="A329" s="25" t="s">
        <v>7998</v>
      </c>
      <c r="B329" s="358" t="s">
        <v>7999</v>
      </c>
      <c r="C329" s="358" t="s">
        <v>8000</v>
      </c>
      <c r="D329" s="16" t="s">
        <v>5006</v>
      </c>
    </row>
    <row r="330" spans="1:4" ht="15.95" customHeight="1" x14ac:dyDescent="0.25">
      <c r="A330" s="25" t="s">
        <v>8001</v>
      </c>
      <c r="B330" s="358" t="s">
        <v>8002</v>
      </c>
      <c r="C330" s="358" t="s">
        <v>8003</v>
      </c>
      <c r="D330" s="16" t="s">
        <v>6567</v>
      </c>
    </row>
    <row r="331" spans="1:4" ht="15.95" customHeight="1" x14ac:dyDescent="0.25">
      <c r="A331" s="25" t="s">
        <v>8004</v>
      </c>
      <c r="B331" s="358" t="s">
        <v>8005</v>
      </c>
      <c r="C331" s="358" t="s">
        <v>8006</v>
      </c>
      <c r="D331" s="16" t="s">
        <v>6567</v>
      </c>
    </row>
    <row r="332" spans="1:4" ht="15.95" customHeight="1" x14ac:dyDescent="0.25">
      <c r="A332" s="25" t="s">
        <v>8007</v>
      </c>
      <c r="B332" s="358" t="s">
        <v>8008</v>
      </c>
      <c r="C332" s="358" t="s">
        <v>8009</v>
      </c>
      <c r="D332" s="16" t="s">
        <v>6567</v>
      </c>
    </row>
    <row r="333" spans="1:4" ht="15.95" customHeight="1" x14ac:dyDescent="0.25">
      <c r="A333" s="25" t="s">
        <v>8010</v>
      </c>
      <c r="B333" s="358" t="s">
        <v>8011</v>
      </c>
      <c r="C333" s="358" t="s">
        <v>8012</v>
      </c>
      <c r="D333" s="16" t="s">
        <v>6567</v>
      </c>
    </row>
    <row r="334" spans="1:4" ht="15.95" customHeight="1" x14ac:dyDescent="0.25">
      <c r="A334" s="25" t="s">
        <v>8013</v>
      </c>
      <c r="B334" s="358" t="s">
        <v>8014</v>
      </c>
      <c r="C334" s="358" t="s">
        <v>8015</v>
      </c>
      <c r="D334" s="16" t="s">
        <v>6575</v>
      </c>
    </row>
    <row r="335" spans="1:4" ht="15.95" customHeight="1" x14ac:dyDescent="0.25">
      <c r="A335" s="25" t="s">
        <v>8016</v>
      </c>
      <c r="B335" s="358" t="s">
        <v>8017</v>
      </c>
      <c r="C335" s="359" t="s">
        <v>8018</v>
      </c>
      <c r="D335" s="16" t="s">
        <v>4903</v>
      </c>
    </row>
    <row r="336" spans="1:4" ht="15.95" customHeight="1" x14ac:dyDescent="0.25">
      <c r="A336" s="25" t="s">
        <v>8019</v>
      </c>
      <c r="B336" s="358" t="s">
        <v>3830</v>
      </c>
      <c r="C336" s="358" t="s">
        <v>8020</v>
      </c>
      <c r="D336" s="16" t="s">
        <v>6644</v>
      </c>
    </row>
    <row r="337" spans="1:4" ht="15.95" customHeight="1" x14ac:dyDescent="0.25">
      <c r="A337" s="25" t="s">
        <v>8021</v>
      </c>
      <c r="B337" s="358" t="s">
        <v>8022</v>
      </c>
      <c r="C337" s="358" t="s">
        <v>8023</v>
      </c>
      <c r="D337" s="16" t="s">
        <v>5995</v>
      </c>
    </row>
    <row r="338" spans="1:4" ht="15.95" customHeight="1" x14ac:dyDescent="0.25">
      <c r="A338" s="25" t="s">
        <v>8024</v>
      </c>
      <c r="B338" s="358" t="s">
        <v>8025</v>
      </c>
      <c r="C338" s="360" t="s">
        <v>8026</v>
      </c>
      <c r="D338" s="16" t="s">
        <v>5376</v>
      </c>
    </row>
    <row r="339" spans="1:4" ht="15.95" customHeight="1" x14ac:dyDescent="0.25">
      <c r="A339" s="25" t="s">
        <v>8027</v>
      </c>
      <c r="B339" s="358" t="s">
        <v>8028</v>
      </c>
      <c r="C339" s="358" t="s">
        <v>8029</v>
      </c>
      <c r="D339" s="16" t="s">
        <v>6481</v>
      </c>
    </row>
    <row r="340" spans="1:4" ht="15.95" customHeight="1" x14ac:dyDescent="0.25">
      <c r="A340" s="25" t="s">
        <v>8030</v>
      </c>
      <c r="B340" s="358" t="s">
        <v>8031</v>
      </c>
      <c r="C340" s="358" t="s">
        <v>8032</v>
      </c>
      <c r="D340" s="16" t="s">
        <v>6745</v>
      </c>
    </row>
    <row r="341" spans="1:4" ht="15.95" customHeight="1" x14ac:dyDescent="0.25">
      <c r="A341" s="25" t="s">
        <v>8033</v>
      </c>
      <c r="B341" s="358" t="s">
        <v>49</v>
      </c>
      <c r="C341" s="358" t="s">
        <v>8034</v>
      </c>
      <c r="D341" s="16" t="s">
        <v>6023</v>
      </c>
    </row>
    <row r="342" spans="1:4" ht="15.95" customHeight="1" x14ac:dyDescent="0.25">
      <c r="A342" s="25" t="s">
        <v>8035</v>
      </c>
      <c r="B342" s="358" t="s">
        <v>45</v>
      </c>
      <c r="C342" s="358" t="s">
        <v>8036</v>
      </c>
      <c r="D342" s="16" t="s">
        <v>4729</v>
      </c>
    </row>
    <row r="343" spans="1:4" ht="15.95" customHeight="1" x14ac:dyDescent="0.25">
      <c r="A343" s="25" t="s">
        <v>8037</v>
      </c>
      <c r="B343" s="358" t="s">
        <v>52</v>
      </c>
      <c r="C343" s="358" t="s">
        <v>8038</v>
      </c>
      <c r="D343" s="16" t="s">
        <v>5765</v>
      </c>
    </row>
    <row r="344" spans="1:4" ht="15.95" customHeight="1" x14ac:dyDescent="0.25">
      <c r="A344" s="25" t="s">
        <v>8039</v>
      </c>
      <c r="B344" s="358" t="s">
        <v>8040</v>
      </c>
      <c r="C344" s="358" t="s">
        <v>8041</v>
      </c>
      <c r="D344" s="16" t="s">
        <v>6599</v>
      </c>
    </row>
    <row r="345" spans="1:4" ht="15.95" customHeight="1" x14ac:dyDescent="0.25">
      <c r="A345" s="25" t="s">
        <v>8042</v>
      </c>
      <c r="B345" s="358" t="s">
        <v>8043</v>
      </c>
      <c r="C345" s="359" t="s">
        <v>8044</v>
      </c>
      <c r="D345" s="16" t="s">
        <v>6937</v>
      </c>
    </row>
    <row r="346" spans="1:4" ht="15.95" customHeight="1" x14ac:dyDescent="0.25">
      <c r="A346" s="25" t="s">
        <v>8045</v>
      </c>
      <c r="B346" s="358" t="s">
        <v>3950</v>
      </c>
      <c r="C346" s="358" t="s">
        <v>8046</v>
      </c>
      <c r="D346" s="16" t="s">
        <v>4729</v>
      </c>
    </row>
    <row r="347" spans="1:4" ht="15.95" customHeight="1" x14ac:dyDescent="0.25">
      <c r="A347" s="25" t="s">
        <v>8047</v>
      </c>
      <c r="B347" s="358" t="s">
        <v>3951</v>
      </c>
      <c r="C347" s="358" t="s">
        <v>8048</v>
      </c>
      <c r="D347" s="16" t="s">
        <v>6181</v>
      </c>
    </row>
    <row r="348" spans="1:4" ht="15.95" customHeight="1" x14ac:dyDescent="0.25">
      <c r="A348" s="25" t="s">
        <v>8049</v>
      </c>
      <c r="B348" s="358" t="s">
        <v>8050</v>
      </c>
      <c r="C348" s="359" t="s">
        <v>8051</v>
      </c>
      <c r="D348" s="16" t="s">
        <v>6576</v>
      </c>
    </row>
    <row r="349" spans="1:4" ht="15.95" customHeight="1" x14ac:dyDescent="0.25">
      <c r="A349" s="25" t="s">
        <v>8052</v>
      </c>
      <c r="B349" s="358" t="s">
        <v>8053</v>
      </c>
      <c r="C349" s="358" t="s">
        <v>8054</v>
      </c>
      <c r="D349" s="16" t="s">
        <v>5006</v>
      </c>
    </row>
    <row r="350" spans="1:4" ht="15.95" customHeight="1" x14ac:dyDescent="0.25">
      <c r="A350" s="25" t="s">
        <v>8055</v>
      </c>
      <c r="B350" s="358" t="s">
        <v>8056</v>
      </c>
      <c r="C350" s="358" t="s">
        <v>8057</v>
      </c>
      <c r="D350" s="16" t="s">
        <v>5139</v>
      </c>
    </row>
    <row r="351" spans="1:4" ht="15.95" customHeight="1" x14ac:dyDescent="0.25">
      <c r="A351" s="25" t="s">
        <v>8058</v>
      </c>
      <c r="B351" s="358" t="s">
        <v>8059</v>
      </c>
      <c r="C351" s="358" t="s">
        <v>8060</v>
      </c>
      <c r="D351" s="16" t="s">
        <v>4729</v>
      </c>
    </row>
    <row r="352" spans="1:4" ht="15.95" customHeight="1" x14ac:dyDescent="0.25">
      <c r="A352" s="25" t="s">
        <v>8061</v>
      </c>
      <c r="B352" s="358" t="s">
        <v>8062</v>
      </c>
      <c r="C352" s="358" t="s">
        <v>8063</v>
      </c>
      <c r="D352" s="16" t="s">
        <v>4729</v>
      </c>
    </row>
    <row r="353" spans="1:4" ht="15.95" customHeight="1" x14ac:dyDescent="0.25">
      <c r="A353" s="25" t="s">
        <v>8064</v>
      </c>
      <c r="B353" s="358" t="s">
        <v>8065</v>
      </c>
      <c r="C353" s="358" t="s">
        <v>8066</v>
      </c>
      <c r="D353" s="16" t="s">
        <v>5418</v>
      </c>
    </row>
    <row r="354" spans="1:4" ht="15.95" customHeight="1" x14ac:dyDescent="0.25">
      <c r="A354" s="25" t="s">
        <v>8067</v>
      </c>
      <c r="B354" s="358" t="s">
        <v>8068</v>
      </c>
      <c r="C354" s="358" t="s">
        <v>8069</v>
      </c>
      <c r="D354" s="16" t="s">
        <v>5235</v>
      </c>
    </row>
    <row r="355" spans="1:4" ht="15.95" customHeight="1" x14ac:dyDescent="0.25">
      <c r="A355" s="25" t="s">
        <v>8070</v>
      </c>
      <c r="B355" s="358" t="s">
        <v>8071</v>
      </c>
      <c r="C355" s="358" t="s">
        <v>8072</v>
      </c>
      <c r="D355" s="16" t="s">
        <v>5848</v>
      </c>
    </row>
    <row r="356" spans="1:4" ht="15.95" customHeight="1" x14ac:dyDescent="0.25">
      <c r="A356" s="25" t="s">
        <v>8073</v>
      </c>
      <c r="B356" s="358" t="s">
        <v>8074</v>
      </c>
      <c r="C356" s="358" t="s">
        <v>8075</v>
      </c>
      <c r="D356" s="16" t="s">
        <v>6115</v>
      </c>
    </row>
    <row r="357" spans="1:4" ht="15.95" customHeight="1" x14ac:dyDescent="0.25">
      <c r="A357" s="25" t="s">
        <v>8076</v>
      </c>
      <c r="B357" s="358" t="s">
        <v>8077</v>
      </c>
      <c r="C357" s="358" t="s">
        <v>8078</v>
      </c>
      <c r="D357" s="16" t="s">
        <v>6653</v>
      </c>
    </row>
    <row r="358" spans="1:4" ht="15.95" customHeight="1" x14ac:dyDescent="0.25">
      <c r="A358" s="25" t="s">
        <v>8079</v>
      </c>
      <c r="B358" s="358" t="s">
        <v>8080</v>
      </c>
      <c r="C358" s="358" t="s">
        <v>8081</v>
      </c>
      <c r="D358" s="16" t="s">
        <v>6467</v>
      </c>
    </row>
    <row r="359" spans="1:4" ht="15.95" customHeight="1" x14ac:dyDescent="0.25">
      <c r="A359" s="25" t="s">
        <v>8082</v>
      </c>
      <c r="B359" s="358" t="s">
        <v>8083</v>
      </c>
      <c r="C359" s="358" t="s">
        <v>8084</v>
      </c>
      <c r="D359" s="16" t="s">
        <v>4542</v>
      </c>
    </row>
    <row r="360" spans="1:4" ht="15.95" customHeight="1" x14ac:dyDescent="0.25">
      <c r="A360" s="25" t="s">
        <v>8085</v>
      </c>
      <c r="B360" s="358" t="s">
        <v>8086</v>
      </c>
      <c r="C360" s="358" t="s">
        <v>8087</v>
      </c>
      <c r="D360" s="16" t="s">
        <v>4728</v>
      </c>
    </row>
    <row r="361" spans="1:4" ht="15.95" customHeight="1" x14ac:dyDescent="0.25">
      <c r="A361" s="25" t="s">
        <v>8088</v>
      </c>
      <c r="B361" s="358" t="s">
        <v>8089</v>
      </c>
      <c r="C361" s="358" t="s">
        <v>8090</v>
      </c>
      <c r="D361" s="16" t="s">
        <v>6707</v>
      </c>
    </row>
    <row r="362" spans="1:4" ht="15.95" customHeight="1" x14ac:dyDescent="0.25">
      <c r="A362" s="25" t="s">
        <v>8091</v>
      </c>
      <c r="B362" s="358" t="s">
        <v>8092</v>
      </c>
      <c r="C362" s="358" t="s">
        <v>8093</v>
      </c>
      <c r="D362" s="16" t="s">
        <v>4464</v>
      </c>
    </row>
    <row r="363" spans="1:4" ht="15.95" customHeight="1" x14ac:dyDescent="0.25">
      <c r="A363" s="25" t="s">
        <v>8094</v>
      </c>
      <c r="B363" s="358" t="s">
        <v>8095</v>
      </c>
      <c r="C363" s="358" t="s">
        <v>8096</v>
      </c>
      <c r="D363" s="16" t="s">
        <v>4664</v>
      </c>
    </row>
    <row r="364" spans="1:4" ht="15.95" customHeight="1" x14ac:dyDescent="0.25">
      <c r="A364" s="25" t="s">
        <v>8097</v>
      </c>
      <c r="B364" s="358" t="s">
        <v>8098</v>
      </c>
      <c r="C364" s="358" t="s">
        <v>8099</v>
      </c>
      <c r="D364" s="16" t="s">
        <v>4865</v>
      </c>
    </row>
    <row r="365" spans="1:4" ht="15.95" customHeight="1" x14ac:dyDescent="0.25">
      <c r="A365" s="25" t="s">
        <v>8100</v>
      </c>
      <c r="B365" s="358" t="s">
        <v>3832</v>
      </c>
      <c r="C365" s="358" t="s">
        <v>8101</v>
      </c>
      <c r="D365" s="16" t="s">
        <v>6617</v>
      </c>
    </row>
    <row r="366" spans="1:4" ht="15.95" customHeight="1" x14ac:dyDescent="0.25">
      <c r="A366" s="25" t="s">
        <v>8102</v>
      </c>
      <c r="B366" s="358" t="s">
        <v>8103</v>
      </c>
      <c r="C366" s="358" t="s">
        <v>8104</v>
      </c>
      <c r="D366" s="16" t="s">
        <v>4493</v>
      </c>
    </row>
    <row r="367" spans="1:4" ht="15.95" customHeight="1" x14ac:dyDescent="0.25">
      <c r="A367" s="25" t="s">
        <v>8105</v>
      </c>
      <c r="B367" s="358" t="s">
        <v>8106</v>
      </c>
      <c r="C367" s="358" t="s">
        <v>8107</v>
      </c>
      <c r="D367" s="16" t="s">
        <v>6664</v>
      </c>
    </row>
    <row r="368" spans="1:4" ht="15.95" customHeight="1" x14ac:dyDescent="0.25">
      <c r="A368" s="25" t="s">
        <v>8108</v>
      </c>
      <c r="B368" s="358" t="s">
        <v>8109</v>
      </c>
      <c r="C368" s="358" t="s">
        <v>8110</v>
      </c>
      <c r="D368" s="16" t="s">
        <v>4657</v>
      </c>
    </row>
    <row r="369" spans="1:4" ht="15.95" customHeight="1" x14ac:dyDescent="0.25">
      <c r="A369" s="25" t="s">
        <v>8111</v>
      </c>
      <c r="B369" s="358" t="s">
        <v>8112</v>
      </c>
      <c r="C369" s="358" t="s">
        <v>8113</v>
      </c>
      <c r="D369" s="16" t="s">
        <v>6467</v>
      </c>
    </row>
    <row r="370" spans="1:4" ht="15.95" customHeight="1" x14ac:dyDescent="0.25">
      <c r="A370" s="25" t="s">
        <v>8114</v>
      </c>
      <c r="B370" s="358" t="s">
        <v>8115</v>
      </c>
      <c r="C370" s="358" t="s">
        <v>8116</v>
      </c>
      <c r="D370" s="16" t="s">
        <v>4729</v>
      </c>
    </row>
    <row r="371" spans="1:4" ht="15.95" customHeight="1" x14ac:dyDescent="0.25">
      <c r="A371" s="25" t="s">
        <v>8117</v>
      </c>
      <c r="B371" s="358" t="s">
        <v>8118</v>
      </c>
      <c r="C371" s="358" t="s">
        <v>8119</v>
      </c>
      <c r="D371" s="16" t="s">
        <v>4729</v>
      </c>
    </row>
    <row r="372" spans="1:4" ht="15.95" customHeight="1" x14ac:dyDescent="0.25">
      <c r="A372" s="25" t="s">
        <v>8120</v>
      </c>
      <c r="B372" s="358" t="s">
        <v>8121</v>
      </c>
      <c r="C372" s="358" t="s">
        <v>8122</v>
      </c>
      <c r="D372" s="16" t="s">
        <v>5643</v>
      </c>
    </row>
    <row r="373" spans="1:4" ht="15.95" customHeight="1" x14ac:dyDescent="0.25">
      <c r="A373" s="25" t="s">
        <v>8123</v>
      </c>
      <c r="B373" s="358" t="s">
        <v>8124</v>
      </c>
      <c r="C373" s="358" t="s">
        <v>8125</v>
      </c>
      <c r="D373" s="16" t="s">
        <v>4591</v>
      </c>
    </row>
    <row r="374" spans="1:4" ht="15.95" customHeight="1" x14ac:dyDescent="0.25">
      <c r="A374" s="25" t="s">
        <v>8126</v>
      </c>
      <c r="B374" s="358" t="s">
        <v>8127</v>
      </c>
      <c r="C374" s="358" t="s">
        <v>8128</v>
      </c>
      <c r="D374" s="16" t="s">
        <v>5643</v>
      </c>
    </row>
    <row r="375" spans="1:4" ht="15.95" customHeight="1" x14ac:dyDescent="0.25">
      <c r="A375" s="25" t="s">
        <v>8129</v>
      </c>
      <c r="B375" s="358" t="s">
        <v>8130</v>
      </c>
      <c r="C375" s="358" t="s">
        <v>8131</v>
      </c>
      <c r="D375" s="16" t="s">
        <v>4869</v>
      </c>
    </row>
    <row r="376" spans="1:4" ht="15.95" customHeight="1" x14ac:dyDescent="0.25">
      <c r="A376" s="25" t="s">
        <v>8132</v>
      </c>
      <c r="B376" s="358" t="s">
        <v>8133</v>
      </c>
      <c r="C376" s="358" t="s">
        <v>8134</v>
      </c>
      <c r="D376" s="16" t="s">
        <v>5310</v>
      </c>
    </row>
    <row r="377" spans="1:4" ht="15.95" customHeight="1" x14ac:dyDescent="0.25">
      <c r="A377" s="25" t="s">
        <v>8135</v>
      </c>
      <c r="B377" s="358" t="s">
        <v>8136</v>
      </c>
      <c r="C377" s="358" t="s">
        <v>8137</v>
      </c>
      <c r="D377" s="16" t="s">
        <v>4564</v>
      </c>
    </row>
    <row r="378" spans="1:4" ht="15.95" customHeight="1" x14ac:dyDescent="0.25">
      <c r="A378" s="25" t="s">
        <v>8138</v>
      </c>
      <c r="B378" s="358" t="s">
        <v>8139</v>
      </c>
      <c r="C378" s="358" t="s">
        <v>8140</v>
      </c>
      <c r="D378" s="16" t="s">
        <v>5648</v>
      </c>
    </row>
    <row r="379" spans="1:4" ht="15.95" customHeight="1" x14ac:dyDescent="0.25">
      <c r="A379" s="25" t="s">
        <v>8141</v>
      </c>
      <c r="B379" s="358" t="s">
        <v>3866</v>
      </c>
      <c r="C379" s="358" t="s">
        <v>8142</v>
      </c>
      <c r="D379" s="16" t="s">
        <v>6182</v>
      </c>
    </row>
    <row r="380" spans="1:4" ht="15.95" customHeight="1" x14ac:dyDescent="0.25">
      <c r="A380" s="25" t="s">
        <v>8143</v>
      </c>
      <c r="B380" s="358" t="s">
        <v>8144</v>
      </c>
      <c r="C380" s="358" t="s">
        <v>8145</v>
      </c>
      <c r="D380" s="16" t="s">
        <v>6568</v>
      </c>
    </row>
    <row r="381" spans="1:4" ht="15.95" customHeight="1" x14ac:dyDescent="0.25">
      <c r="A381" s="25" t="s">
        <v>8146</v>
      </c>
      <c r="B381" s="358" t="s">
        <v>8147</v>
      </c>
      <c r="C381" s="358" t="s">
        <v>8148</v>
      </c>
      <c r="D381" s="16" t="s">
        <v>6181</v>
      </c>
    </row>
    <row r="382" spans="1:4" ht="15.95" customHeight="1" x14ac:dyDescent="0.25">
      <c r="A382" s="25" t="s">
        <v>8149</v>
      </c>
      <c r="B382" s="358" t="s">
        <v>8150</v>
      </c>
      <c r="C382" s="358" t="s">
        <v>8151</v>
      </c>
      <c r="D382" s="16" t="s">
        <v>6115</v>
      </c>
    </row>
    <row r="383" spans="1:4" ht="15.95" customHeight="1" x14ac:dyDescent="0.25">
      <c r="A383" s="25" t="s">
        <v>8152</v>
      </c>
      <c r="B383" s="358" t="s">
        <v>8153</v>
      </c>
      <c r="C383" s="358" t="s">
        <v>8154</v>
      </c>
      <c r="D383" s="16" t="s">
        <v>5788</v>
      </c>
    </row>
    <row r="384" spans="1:4" ht="15.95" customHeight="1" x14ac:dyDescent="0.25">
      <c r="A384" s="25" t="s">
        <v>8155</v>
      </c>
      <c r="B384" s="358" t="s">
        <v>3834</v>
      </c>
      <c r="C384" s="358" t="s">
        <v>8156</v>
      </c>
      <c r="D384" s="16" t="s">
        <v>5064</v>
      </c>
    </row>
    <row r="385" spans="1:4" ht="15.95" customHeight="1" x14ac:dyDescent="0.25">
      <c r="A385" s="25" t="s">
        <v>8157</v>
      </c>
      <c r="B385" s="358" t="s">
        <v>8158</v>
      </c>
      <c r="C385" s="358" t="s">
        <v>8159</v>
      </c>
      <c r="D385" s="16" t="s">
        <v>4819</v>
      </c>
    </row>
    <row r="386" spans="1:4" ht="15.95" customHeight="1" x14ac:dyDescent="0.25">
      <c r="A386" s="25" t="s">
        <v>8160</v>
      </c>
      <c r="B386" s="358" t="s">
        <v>8161</v>
      </c>
      <c r="C386" s="358" t="s">
        <v>8162</v>
      </c>
      <c r="D386" s="16" t="s">
        <v>4591</v>
      </c>
    </row>
    <row r="387" spans="1:4" ht="15.95" customHeight="1" x14ac:dyDescent="0.25">
      <c r="A387" s="25" t="s">
        <v>8163</v>
      </c>
      <c r="B387" s="358" t="s">
        <v>8164</v>
      </c>
      <c r="C387" s="358" t="s">
        <v>8165</v>
      </c>
      <c r="D387" s="16" t="s">
        <v>4542</v>
      </c>
    </row>
    <row r="388" spans="1:4" ht="15.95" customHeight="1" x14ac:dyDescent="0.25">
      <c r="A388" s="25" t="s">
        <v>8166</v>
      </c>
      <c r="B388" s="358" t="s">
        <v>8167</v>
      </c>
      <c r="C388" s="358" t="s">
        <v>8168</v>
      </c>
      <c r="D388" s="16" t="s">
        <v>4729</v>
      </c>
    </row>
    <row r="389" spans="1:4" ht="15.95" customHeight="1" x14ac:dyDescent="0.25">
      <c r="A389" s="25" t="s">
        <v>8169</v>
      </c>
      <c r="B389" s="358" t="s">
        <v>8170</v>
      </c>
      <c r="C389" s="358" t="s">
        <v>8171</v>
      </c>
      <c r="D389" s="16" t="s">
        <v>5418</v>
      </c>
    </row>
    <row r="390" spans="1:4" ht="15.95" customHeight="1" x14ac:dyDescent="0.25">
      <c r="A390" s="25" t="s">
        <v>8172</v>
      </c>
      <c r="B390" s="358" t="s">
        <v>8173</v>
      </c>
      <c r="C390" s="358" t="s">
        <v>8174</v>
      </c>
      <c r="D390" s="16" t="s">
        <v>6346</v>
      </c>
    </row>
    <row r="391" spans="1:4" ht="15.95" customHeight="1" x14ac:dyDescent="0.25">
      <c r="A391" s="25" t="s">
        <v>8175</v>
      </c>
      <c r="B391" s="358" t="s">
        <v>8176</v>
      </c>
      <c r="C391" s="358" t="s">
        <v>8177</v>
      </c>
      <c r="D391" s="16" t="s">
        <v>6567</v>
      </c>
    </row>
    <row r="392" spans="1:4" ht="15.95" customHeight="1" x14ac:dyDescent="0.25">
      <c r="A392" s="25" t="s">
        <v>8178</v>
      </c>
      <c r="B392" s="358" t="s">
        <v>8179</v>
      </c>
      <c r="C392" s="358" t="s">
        <v>8180</v>
      </c>
      <c r="D392" s="16" t="s">
        <v>6831</v>
      </c>
    </row>
    <row r="393" spans="1:4" ht="15.95" customHeight="1" x14ac:dyDescent="0.25">
      <c r="A393" s="25" t="s">
        <v>8181</v>
      </c>
      <c r="B393" s="358" t="s">
        <v>3952</v>
      </c>
      <c r="C393" s="358" t="s">
        <v>8182</v>
      </c>
      <c r="D393" s="16" t="s">
        <v>6013</v>
      </c>
    </row>
    <row r="394" spans="1:4" ht="15.95" customHeight="1" x14ac:dyDescent="0.25">
      <c r="A394" s="25" t="s">
        <v>8183</v>
      </c>
      <c r="B394" s="358" t="s">
        <v>8184</v>
      </c>
      <c r="C394" s="358" t="s">
        <v>8185</v>
      </c>
      <c r="D394" s="16" t="s">
        <v>4819</v>
      </c>
    </row>
    <row r="395" spans="1:4" ht="15.95" customHeight="1" x14ac:dyDescent="0.25">
      <c r="A395" s="25" t="s">
        <v>8186</v>
      </c>
      <c r="B395" s="358" t="s">
        <v>8187</v>
      </c>
      <c r="C395" s="358" t="s">
        <v>8188</v>
      </c>
      <c r="D395" s="16" t="s">
        <v>4560</v>
      </c>
    </row>
    <row r="396" spans="1:4" ht="15.95" customHeight="1" x14ac:dyDescent="0.25">
      <c r="A396" s="25" t="s">
        <v>8189</v>
      </c>
      <c r="B396" s="358" t="s">
        <v>8190</v>
      </c>
      <c r="C396" s="358" t="s">
        <v>8191</v>
      </c>
      <c r="D396" s="16" t="s">
        <v>5678</v>
      </c>
    </row>
    <row r="397" spans="1:4" ht="15.95" customHeight="1" x14ac:dyDescent="0.25">
      <c r="A397" s="25" t="s">
        <v>8192</v>
      </c>
      <c r="B397" s="358" t="s">
        <v>3975</v>
      </c>
      <c r="C397" s="358" t="s">
        <v>8193</v>
      </c>
      <c r="D397" s="16" t="s">
        <v>6267</v>
      </c>
    </row>
    <row r="398" spans="1:4" ht="15.95" customHeight="1" x14ac:dyDescent="0.25">
      <c r="A398" s="25" t="s">
        <v>8194</v>
      </c>
      <c r="B398" s="358" t="s">
        <v>4071</v>
      </c>
      <c r="C398" s="358" t="s">
        <v>8195</v>
      </c>
      <c r="D398" s="16" t="s">
        <v>5293</v>
      </c>
    </row>
    <row r="399" spans="1:4" ht="15.95" customHeight="1" x14ac:dyDescent="0.25">
      <c r="A399" s="25" t="s">
        <v>8196</v>
      </c>
      <c r="B399" s="358" t="s">
        <v>4072</v>
      </c>
      <c r="C399" s="358" t="s">
        <v>8197</v>
      </c>
      <c r="D399" s="16" t="s">
        <v>6653</v>
      </c>
    </row>
    <row r="400" spans="1:4" ht="15.95" customHeight="1" x14ac:dyDescent="0.25">
      <c r="A400" s="25" t="s">
        <v>8198</v>
      </c>
      <c r="B400" s="358" t="s">
        <v>3976</v>
      </c>
      <c r="C400" s="358" t="s">
        <v>8199</v>
      </c>
      <c r="D400" s="16" t="s">
        <v>5483</v>
      </c>
    </row>
    <row r="401" spans="1:4" ht="15.95" customHeight="1" x14ac:dyDescent="0.25">
      <c r="A401" s="25" t="s">
        <v>8200</v>
      </c>
      <c r="B401" s="358" t="s">
        <v>4073</v>
      </c>
      <c r="C401" s="358" t="s">
        <v>8201</v>
      </c>
      <c r="D401" s="16" t="s">
        <v>4464</v>
      </c>
    </row>
    <row r="402" spans="1:4" ht="15.95" customHeight="1" x14ac:dyDescent="0.25">
      <c r="A402" s="25" t="s">
        <v>8202</v>
      </c>
      <c r="B402" s="358" t="s">
        <v>3977</v>
      </c>
      <c r="C402" s="358" t="s">
        <v>8203</v>
      </c>
      <c r="D402" s="16" t="s">
        <v>5103</v>
      </c>
    </row>
    <row r="403" spans="1:4" ht="15.95" customHeight="1" x14ac:dyDescent="0.25">
      <c r="A403" s="25" t="s">
        <v>8204</v>
      </c>
      <c r="B403" s="358" t="s">
        <v>8205</v>
      </c>
      <c r="C403" s="358" t="s">
        <v>8206</v>
      </c>
      <c r="D403" s="16" t="s">
        <v>6346</v>
      </c>
    </row>
    <row r="404" spans="1:4" ht="15.95" customHeight="1" x14ac:dyDescent="0.25">
      <c r="A404" s="25" t="s">
        <v>8207</v>
      </c>
      <c r="B404" s="358" t="s">
        <v>3978</v>
      </c>
      <c r="C404" s="358" t="s">
        <v>8208</v>
      </c>
      <c r="D404" s="16" t="s">
        <v>5793</v>
      </c>
    </row>
    <row r="405" spans="1:4" ht="15.95" customHeight="1" x14ac:dyDescent="0.25">
      <c r="A405" s="25" t="s">
        <v>8209</v>
      </c>
      <c r="B405" s="358" t="s">
        <v>3979</v>
      </c>
      <c r="C405" s="358" t="s">
        <v>8210</v>
      </c>
      <c r="D405" s="16" t="s">
        <v>6591</v>
      </c>
    </row>
    <row r="406" spans="1:4" ht="15.95" customHeight="1" x14ac:dyDescent="0.25">
      <c r="A406" s="25" t="s">
        <v>8211</v>
      </c>
      <c r="B406" s="358" t="s">
        <v>3980</v>
      </c>
      <c r="C406" s="358" t="s">
        <v>8212</v>
      </c>
      <c r="D406" s="16" t="s">
        <v>6627</v>
      </c>
    </row>
    <row r="407" spans="1:4" ht="15.95" customHeight="1" x14ac:dyDescent="0.25">
      <c r="A407" s="25" t="s">
        <v>8213</v>
      </c>
      <c r="B407" s="358" t="s">
        <v>4074</v>
      </c>
      <c r="C407" s="358" t="s">
        <v>8214</v>
      </c>
      <c r="D407" s="16" t="s">
        <v>4894</v>
      </c>
    </row>
    <row r="408" spans="1:4" ht="15.95" customHeight="1" x14ac:dyDescent="0.25">
      <c r="A408" s="25" t="s">
        <v>8215</v>
      </c>
      <c r="B408" s="358" t="s">
        <v>8216</v>
      </c>
      <c r="C408" s="358" t="s">
        <v>8217</v>
      </c>
      <c r="D408" s="16" t="s">
        <v>5676</v>
      </c>
    </row>
    <row r="409" spans="1:4" ht="15.95" customHeight="1" x14ac:dyDescent="0.25">
      <c r="A409" s="25" t="s">
        <v>8218</v>
      </c>
      <c r="B409" s="358" t="s">
        <v>4075</v>
      </c>
      <c r="C409" s="358" t="s">
        <v>8219</v>
      </c>
      <c r="D409" s="16" t="s">
        <v>6663</v>
      </c>
    </row>
    <row r="410" spans="1:4" ht="15.95" customHeight="1" x14ac:dyDescent="0.25">
      <c r="A410" s="25" t="s">
        <v>8220</v>
      </c>
      <c r="B410" s="358" t="s">
        <v>4076</v>
      </c>
      <c r="C410" s="358" t="s">
        <v>8221</v>
      </c>
      <c r="D410" s="16" t="s">
        <v>6663</v>
      </c>
    </row>
    <row r="411" spans="1:4" ht="15.95" customHeight="1" x14ac:dyDescent="0.25">
      <c r="A411" s="25" t="s">
        <v>8222</v>
      </c>
      <c r="B411" s="358" t="s">
        <v>3971</v>
      </c>
      <c r="C411" s="358" t="s">
        <v>8223</v>
      </c>
      <c r="D411" s="16" t="s">
        <v>6663</v>
      </c>
    </row>
    <row r="412" spans="1:4" ht="15.95" customHeight="1" x14ac:dyDescent="0.25">
      <c r="A412" s="25" t="s">
        <v>8224</v>
      </c>
      <c r="B412" s="358" t="s">
        <v>3981</v>
      </c>
      <c r="C412" s="358" t="s">
        <v>8225</v>
      </c>
      <c r="D412" s="16" t="s">
        <v>6999</v>
      </c>
    </row>
    <row r="413" spans="1:4" ht="15.95" customHeight="1" x14ac:dyDescent="0.25">
      <c r="A413" s="25" t="s">
        <v>8226</v>
      </c>
      <c r="B413" s="358" t="s">
        <v>3982</v>
      </c>
      <c r="C413" s="358" t="s">
        <v>8227</v>
      </c>
      <c r="D413" s="16" t="s">
        <v>6999</v>
      </c>
    </row>
    <row r="414" spans="1:4" ht="15.95" customHeight="1" x14ac:dyDescent="0.25">
      <c r="A414" s="25" t="s">
        <v>8228</v>
      </c>
      <c r="B414" s="358" t="s">
        <v>3983</v>
      </c>
      <c r="C414" s="358" t="s">
        <v>8229</v>
      </c>
      <c r="D414" s="16" t="s">
        <v>6939</v>
      </c>
    </row>
    <row r="415" spans="1:4" ht="15.95" customHeight="1" x14ac:dyDescent="0.25">
      <c r="A415" s="25" t="s">
        <v>8230</v>
      </c>
      <c r="B415" s="358" t="s">
        <v>4077</v>
      </c>
      <c r="C415" s="358" t="s">
        <v>8231</v>
      </c>
      <c r="D415" s="16" t="s">
        <v>4819</v>
      </c>
    </row>
    <row r="416" spans="1:4" ht="15.95" customHeight="1" x14ac:dyDescent="0.25">
      <c r="A416" s="25" t="s">
        <v>8232</v>
      </c>
      <c r="B416" s="358" t="s">
        <v>8233</v>
      </c>
      <c r="C416" s="358" t="s">
        <v>8234</v>
      </c>
      <c r="D416" s="16" t="s">
        <v>6353</v>
      </c>
    </row>
    <row r="417" spans="1:4" ht="15.95" customHeight="1" x14ac:dyDescent="0.25">
      <c r="A417" s="25" t="s">
        <v>8235</v>
      </c>
      <c r="B417" s="358" t="s">
        <v>8236</v>
      </c>
      <c r="C417" s="358" t="s">
        <v>8237</v>
      </c>
      <c r="D417" s="16" t="s">
        <v>5678</v>
      </c>
    </row>
    <row r="418" spans="1:4" ht="15.95" customHeight="1" x14ac:dyDescent="0.25">
      <c r="A418" s="25" t="s">
        <v>8238</v>
      </c>
      <c r="B418" s="358" t="s">
        <v>4078</v>
      </c>
      <c r="C418" s="358" t="s">
        <v>8239</v>
      </c>
      <c r="D418" s="16" t="s">
        <v>6356</v>
      </c>
    </row>
    <row r="419" spans="1:4" ht="15.95" customHeight="1" x14ac:dyDescent="0.25">
      <c r="A419" s="25" t="s">
        <v>8240</v>
      </c>
      <c r="B419" s="358" t="s">
        <v>8241</v>
      </c>
      <c r="C419" s="358" t="s">
        <v>8242</v>
      </c>
      <c r="D419" s="16" t="s">
        <v>5007</v>
      </c>
    </row>
    <row r="420" spans="1:4" ht="15.95" customHeight="1" x14ac:dyDescent="0.25">
      <c r="A420" s="25" t="s">
        <v>8243</v>
      </c>
      <c r="B420" s="358" t="s">
        <v>8244</v>
      </c>
      <c r="C420" s="358" t="s">
        <v>8245</v>
      </c>
      <c r="D420" s="16" t="s">
        <v>5810</v>
      </c>
    </row>
    <row r="421" spans="1:4" ht="15.95" customHeight="1" x14ac:dyDescent="0.25">
      <c r="A421" s="25" t="s">
        <v>8246</v>
      </c>
      <c r="B421" s="358" t="s">
        <v>8247</v>
      </c>
      <c r="C421" s="358" t="s">
        <v>8248</v>
      </c>
      <c r="D421" s="16" t="s">
        <v>6023</v>
      </c>
    </row>
    <row r="422" spans="1:4" ht="15.95" customHeight="1" x14ac:dyDescent="0.25">
      <c r="A422" s="25" t="s">
        <v>8249</v>
      </c>
      <c r="B422" s="358" t="s">
        <v>4079</v>
      </c>
      <c r="C422" s="358" t="s">
        <v>8250</v>
      </c>
      <c r="D422" s="16" t="s">
        <v>5813</v>
      </c>
    </row>
    <row r="423" spans="1:4" ht="15.95" customHeight="1" x14ac:dyDescent="0.25">
      <c r="A423" s="25" t="s">
        <v>8251</v>
      </c>
      <c r="B423" s="358" t="s">
        <v>4080</v>
      </c>
      <c r="C423" s="358" t="s">
        <v>8252</v>
      </c>
      <c r="D423" s="16" t="s">
        <v>5814</v>
      </c>
    </row>
    <row r="424" spans="1:4" ht="15.95" customHeight="1" x14ac:dyDescent="0.25">
      <c r="A424" s="25" t="s">
        <v>8253</v>
      </c>
      <c r="B424" s="358" t="s">
        <v>4081</v>
      </c>
      <c r="C424" s="358" t="s">
        <v>8254</v>
      </c>
      <c r="D424" s="16" t="s">
        <v>4553</v>
      </c>
    </row>
    <row r="425" spans="1:4" ht="15.95" customHeight="1" x14ac:dyDescent="0.25">
      <c r="A425" s="25" t="s">
        <v>8255</v>
      </c>
      <c r="B425" s="358" t="s">
        <v>8256</v>
      </c>
      <c r="C425" s="358" t="s">
        <v>8257</v>
      </c>
      <c r="D425" s="16" t="s">
        <v>6664</v>
      </c>
    </row>
    <row r="426" spans="1:4" ht="15.95" customHeight="1" x14ac:dyDescent="0.25">
      <c r="A426" s="25" t="s">
        <v>8258</v>
      </c>
      <c r="B426" s="358" t="s">
        <v>8259</v>
      </c>
      <c r="C426" s="358" t="s">
        <v>8260</v>
      </c>
      <c r="D426" s="16" t="s">
        <v>5418</v>
      </c>
    </row>
    <row r="427" spans="1:4" ht="15.95" customHeight="1" x14ac:dyDescent="0.25">
      <c r="A427" s="25" t="s">
        <v>8261</v>
      </c>
      <c r="B427" s="358" t="s">
        <v>8262</v>
      </c>
      <c r="C427" s="358" t="s">
        <v>8263</v>
      </c>
      <c r="D427" s="16" t="s">
        <v>5060</v>
      </c>
    </row>
    <row r="428" spans="1:4" ht="15.95" customHeight="1" x14ac:dyDescent="0.25">
      <c r="A428" s="25" t="s">
        <v>8264</v>
      </c>
      <c r="B428" s="358" t="s">
        <v>8265</v>
      </c>
      <c r="C428" s="358" t="s">
        <v>8266</v>
      </c>
      <c r="D428" s="16" t="s">
        <v>6353</v>
      </c>
    </row>
    <row r="429" spans="1:4" ht="15.95" customHeight="1" x14ac:dyDescent="0.25">
      <c r="A429" s="25" t="s">
        <v>8267</v>
      </c>
      <c r="B429" s="358" t="s">
        <v>8268</v>
      </c>
      <c r="C429" s="358" t="s">
        <v>8269</v>
      </c>
      <c r="D429" s="16" t="s">
        <v>6845</v>
      </c>
    </row>
    <row r="430" spans="1:4" ht="15.95" customHeight="1" x14ac:dyDescent="0.25">
      <c r="A430" s="25" t="s">
        <v>8270</v>
      </c>
      <c r="B430" s="358" t="s">
        <v>8271</v>
      </c>
      <c r="C430" s="358" t="s">
        <v>8272</v>
      </c>
      <c r="D430" s="16" t="s">
        <v>6744</v>
      </c>
    </row>
    <row r="431" spans="1:4" ht="15.95" customHeight="1" x14ac:dyDescent="0.25">
      <c r="A431" s="25" t="s">
        <v>8273</v>
      </c>
      <c r="B431" s="358" t="s">
        <v>3984</v>
      </c>
      <c r="C431" s="358" t="s">
        <v>8274</v>
      </c>
      <c r="D431" s="16" t="s">
        <v>5103</v>
      </c>
    </row>
    <row r="432" spans="1:4" ht="15.95" customHeight="1" x14ac:dyDescent="0.25">
      <c r="A432" s="25" t="s">
        <v>8275</v>
      </c>
      <c r="B432" s="358" t="s">
        <v>8276</v>
      </c>
      <c r="C432" s="358" t="s">
        <v>8277</v>
      </c>
      <c r="D432" s="16" t="s">
        <v>5895</v>
      </c>
    </row>
    <row r="433" spans="1:4" ht="15.95" customHeight="1" x14ac:dyDescent="0.25">
      <c r="A433" s="25" t="s">
        <v>8278</v>
      </c>
      <c r="B433" s="358" t="s">
        <v>4082</v>
      </c>
      <c r="C433" s="358" t="s">
        <v>8279</v>
      </c>
      <c r="D433" s="16" t="s">
        <v>5697</v>
      </c>
    </row>
    <row r="434" spans="1:4" ht="15.95" customHeight="1" x14ac:dyDescent="0.25">
      <c r="A434" s="25" t="s">
        <v>8280</v>
      </c>
      <c r="B434" s="358" t="s">
        <v>3985</v>
      </c>
      <c r="C434" s="358" t="s">
        <v>8281</v>
      </c>
      <c r="D434" s="16" t="s">
        <v>5793</v>
      </c>
    </row>
    <row r="435" spans="1:4" ht="15.95" customHeight="1" x14ac:dyDescent="0.25">
      <c r="A435" s="25" t="s">
        <v>8282</v>
      </c>
      <c r="B435" s="358" t="s">
        <v>3986</v>
      </c>
      <c r="C435" s="358" t="s">
        <v>8283</v>
      </c>
      <c r="D435" s="16" t="s">
        <v>5793</v>
      </c>
    </row>
    <row r="436" spans="1:4" ht="15.95" customHeight="1" x14ac:dyDescent="0.25">
      <c r="A436" s="25" t="s">
        <v>8284</v>
      </c>
      <c r="B436" s="358" t="s">
        <v>8285</v>
      </c>
      <c r="C436" s="358" t="s">
        <v>8286</v>
      </c>
      <c r="D436" s="16" t="s">
        <v>5830</v>
      </c>
    </row>
    <row r="437" spans="1:4" ht="15.95" customHeight="1" x14ac:dyDescent="0.25">
      <c r="A437" s="25" t="s">
        <v>8287</v>
      </c>
      <c r="B437" s="358" t="s">
        <v>8288</v>
      </c>
      <c r="C437" s="358" t="s">
        <v>8289</v>
      </c>
      <c r="D437" s="16" t="s">
        <v>5831</v>
      </c>
    </row>
    <row r="438" spans="1:4" ht="15.95" customHeight="1" x14ac:dyDescent="0.25">
      <c r="A438" s="25" t="s">
        <v>8290</v>
      </c>
      <c r="B438" s="358" t="s">
        <v>3987</v>
      </c>
      <c r="C438" s="358" t="s">
        <v>8291</v>
      </c>
      <c r="D438" s="16" t="s">
        <v>5503</v>
      </c>
    </row>
    <row r="439" spans="1:4" ht="15.95" customHeight="1" x14ac:dyDescent="0.25">
      <c r="A439" s="25" t="s">
        <v>8292</v>
      </c>
      <c r="B439" s="358" t="s">
        <v>3988</v>
      </c>
      <c r="C439" s="358" t="s">
        <v>8293</v>
      </c>
      <c r="D439" s="16" t="s">
        <v>5165</v>
      </c>
    </row>
    <row r="440" spans="1:4" ht="15.95" customHeight="1" x14ac:dyDescent="0.25">
      <c r="A440" s="25" t="s">
        <v>8294</v>
      </c>
      <c r="B440" s="358" t="s">
        <v>3989</v>
      </c>
      <c r="C440" s="358" t="s">
        <v>8295</v>
      </c>
      <c r="D440" s="16" t="s">
        <v>6999</v>
      </c>
    </row>
    <row r="441" spans="1:4" ht="15.95" customHeight="1" x14ac:dyDescent="0.25">
      <c r="A441" s="25" t="s">
        <v>8296</v>
      </c>
      <c r="B441" s="358" t="s">
        <v>4083</v>
      </c>
      <c r="C441" s="358" t="s">
        <v>8297</v>
      </c>
      <c r="D441" s="16" t="s">
        <v>5238</v>
      </c>
    </row>
    <row r="442" spans="1:4" ht="15.95" customHeight="1" x14ac:dyDescent="0.25">
      <c r="A442" s="25" t="s">
        <v>8298</v>
      </c>
      <c r="B442" s="358" t="s">
        <v>3990</v>
      </c>
      <c r="C442" s="358" t="s">
        <v>8299</v>
      </c>
      <c r="D442" s="16" t="s">
        <v>6999</v>
      </c>
    </row>
    <row r="443" spans="1:4" ht="15.95" customHeight="1" x14ac:dyDescent="0.25">
      <c r="A443" s="25" t="s">
        <v>8300</v>
      </c>
      <c r="B443" s="358" t="s">
        <v>8301</v>
      </c>
      <c r="C443" s="358" t="s">
        <v>8302</v>
      </c>
      <c r="D443" s="16" t="s">
        <v>6999</v>
      </c>
    </row>
    <row r="444" spans="1:4" ht="15.95" customHeight="1" x14ac:dyDescent="0.25">
      <c r="A444" s="25" t="s">
        <v>8303</v>
      </c>
      <c r="B444" s="358" t="s">
        <v>8304</v>
      </c>
      <c r="C444" s="358" t="s">
        <v>8305</v>
      </c>
      <c r="D444" s="16" t="s">
        <v>5848</v>
      </c>
    </row>
    <row r="445" spans="1:4" ht="15.95" customHeight="1" x14ac:dyDescent="0.25">
      <c r="A445" s="25" t="s">
        <v>8306</v>
      </c>
      <c r="B445" s="358" t="s">
        <v>4084</v>
      </c>
      <c r="C445" s="358" t="s">
        <v>8307</v>
      </c>
      <c r="D445" s="16" t="s">
        <v>6423</v>
      </c>
    </row>
    <row r="446" spans="1:4" ht="15.95" customHeight="1" x14ac:dyDescent="0.25">
      <c r="A446" s="25" t="s">
        <v>8308</v>
      </c>
      <c r="B446" s="358" t="s">
        <v>4085</v>
      </c>
      <c r="C446" s="358" t="s">
        <v>8309</v>
      </c>
      <c r="D446" s="16" t="s">
        <v>4542</v>
      </c>
    </row>
    <row r="447" spans="1:4" ht="15.95" customHeight="1" x14ac:dyDescent="0.25">
      <c r="A447" s="25" t="s">
        <v>8310</v>
      </c>
      <c r="B447" s="358" t="s">
        <v>8311</v>
      </c>
      <c r="C447" s="358" t="s">
        <v>8312</v>
      </c>
      <c r="D447" s="16" t="s">
        <v>5811</v>
      </c>
    </row>
    <row r="448" spans="1:4" ht="15.95" customHeight="1" x14ac:dyDescent="0.25">
      <c r="A448" s="25" t="s">
        <v>8313</v>
      </c>
      <c r="B448" s="358" t="s">
        <v>8314</v>
      </c>
      <c r="C448" s="358" t="s">
        <v>8315</v>
      </c>
      <c r="D448" s="16" t="s">
        <v>5389</v>
      </c>
    </row>
    <row r="449" spans="1:4" ht="15.95" customHeight="1" x14ac:dyDescent="0.25">
      <c r="A449" s="25" t="s">
        <v>8316</v>
      </c>
      <c r="B449" s="358" t="s">
        <v>8317</v>
      </c>
      <c r="C449" s="358" t="s">
        <v>8318</v>
      </c>
      <c r="D449" s="16" t="s">
        <v>4999</v>
      </c>
    </row>
    <row r="450" spans="1:4" ht="15.95" customHeight="1" x14ac:dyDescent="0.25">
      <c r="A450" s="25" t="s">
        <v>8319</v>
      </c>
      <c r="B450" s="358" t="s">
        <v>4086</v>
      </c>
      <c r="C450" s="358" t="s">
        <v>8320</v>
      </c>
      <c r="D450" s="16" t="s">
        <v>4560</v>
      </c>
    </row>
    <row r="451" spans="1:4" ht="15.95" customHeight="1" x14ac:dyDescent="0.25">
      <c r="A451" s="25" t="s">
        <v>8321</v>
      </c>
      <c r="B451" s="358" t="s">
        <v>3991</v>
      </c>
      <c r="C451" s="358" t="s">
        <v>8322</v>
      </c>
      <c r="D451" s="16" t="s">
        <v>5007</v>
      </c>
    </row>
    <row r="452" spans="1:4" ht="15.95" customHeight="1" x14ac:dyDescent="0.25">
      <c r="A452" s="25" t="s">
        <v>8323</v>
      </c>
      <c r="B452" s="358" t="s">
        <v>4087</v>
      </c>
      <c r="C452" s="358" t="s">
        <v>8324</v>
      </c>
      <c r="D452" s="16" t="s">
        <v>6114</v>
      </c>
    </row>
    <row r="453" spans="1:4" ht="15.95" customHeight="1" x14ac:dyDescent="0.25">
      <c r="A453" s="25" t="s">
        <v>8325</v>
      </c>
      <c r="B453" s="358" t="s">
        <v>8326</v>
      </c>
      <c r="C453" s="358" t="s">
        <v>8327</v>
      </c>
      <c r="D453" s="16" t="s">
        <v>6182</v>
      </c>
    </row>
    <row r="454" spans="1:4" ht="15.95" customHeight="1" x14ac:dyDescent="0.25">
      <c r="A454" s="25" t="s">
        <v>8328</v>
      </c>
      <c r="B454" s="358" t="s">
        <v>4088</v>
      </c>
      <c r="C454" s="358" t="s">
        <v>8329</v>
      </c>
      <c r="D454" s="16" t="s">
        <v>6080</v>
      </c>
    </row>
    <row r="455" spans="1:4" ht="15.95" customHeight="1" x14ac:dyDescent="0.25">
      <c r="A455" s="25" t="s">
        <v>8330</v>
      </c>
      <c r="B455" s="358" t="s">
        <v>4089</v>
      </c>
      <c r="C455" s="358" t="s">
        <v>8331</v>
      </c>
      <c r="D455" s="16" t="s">
        <v>5848</v>
      </c>
    </row>
    <row r="456" spans="1:4" ht="15.95" customHeight="1" x14ac:dyDescent="0.25">
      <c r="A456" s="25" t="s">
        <v>8332</v>
      </c>
      <c r="B456" s="358" t="s">
        <v>4090</v>
      </c>
      <c r="C456" s="358" t="s">
        <v>8333</v>
      </c>
      <c r="D456" s="16" t="s">
        <v>4504</v>
      </c>
    </row>
    <row r="457" spans="1:4" ht="15.95" customHeight="1" x14ac:dyDescent="0.25">
      <c r="A457" s="25" t="s">
        <v>8334</v>
      </c>
      <c r="B457" s="358" t="s">
        <v>3992</v>
      </c>
      <c r="C457" s="358" t="s">
        <v>8335</v>
      </c>
      <c r="D457" s="16" t="s">
        <v>5007</v>
      </c>
    </row>
    <row r="458" spans="1:4" ht="15.95" customHeight="1" x14ac:dyDescent="0.25">
      <c r="A458" s="25" t="s">
        <v>8336</v>
      </c>
      <c r="B458" s="358" t="s">
        <v>4091</v>
      </c>
      <c r="C458" s="358" t="s">
        <v>8337</v>
      </c>
      <c r="D458" s="16" t="s">
        <v>4586</v>
      </c>
    </row>
    <row r="459" spans="1:4" ht="15.95" customHeight="1" x14ac:dyDescent="0.25">
      <c r="A459" s="25" t="s">
        <v>8338</v>
      </c>
      <c r="B459" s="358" t="s">
        <v>8339</v>
      </c>
      <c r="C459" s="358" t="s">
        <v>8340</v>
      </c>
      <c r="D459" s="16" t="s">
        <v>5255</v>
      </c>
    </row>
    <row r="460" spans="1:4" ht="15.95" customHeight="1" x14ac:dyDescent="0.25">
      <c r="A460" s="25" t="s">
        <v>8341</v>
      </c>
      <c r="B460" s="358" t="s">
        <v>4092</v>
      </c>
      <c r="C460" s="358" t="s">
        <v>8342</v>
      </c>
      <c r="D460" s="16" t="s">
        <v>6653</v>
      </c>
    </row>
    <row r="461" spans="1:4" ht="15.95" customHeight="1" x14ac:dyDescent="0.25">
      <c r="A461" s="25" t="s">
        <v>8343</v>
      </c>
      <c r="B461" s="358" t="s">
        <v>4093</v>
      </c>
      <c r="C461" s="358" t="s">
        <v>8344</v>
      </c>
      <c r="D461" s="16" t="s">
        <v>4591</v>
      </c>
    </row>
    <row r="462" spans="1:4" ht="15.95" customHeight="1" x14ac:dyDescent="0.25">
      <c r="A462" s="25" t="s">
        <v>8345</v>
      </c>
      <c r="B462" s="358" t="s">
        <v>4094</v>
      </c>
      <c r="C462" s="358" t="s">
        <v>8346</v>
      </c>
      <c r="D462" s="16" t="s">
        <v>6120</v>
      </c>
    </row>
    <row r="463" spans="1:4" ht="15.95" customHeight="1" x14ac:dyDescent="0.25">
      <c r="A463" s="25" t="s">
        <v>8347</v>
      </c>
      <c r="B463" s="358" t="s">
        <v>8348</v>
      </c>
      <c r="C463" s="358" t="s">
        <v>8349</v>
      </c>
      <c r="D463" s="16" t="s">
        <v>6120</v>
      </c>
    </row>
    <row r="464" spans="1:4" ht="15.95" customHeight="1" x14ac:dyDescent="0.25">
      <c r="A464" s="25" t="s">
        <v>8350</v>
      </c>
      <c r="B464" s="358" t="s">
        <v>4095</v>
      </c>
      <c r="C464" s="358" t="s">
        <v>8351</v>
      </c>
      <c r="D464" s="16" t="s">
        <v>6845</v>
      </c>
    </row>
    <row r="465" spans="1:4" ht="15.95" customHeight="1" x14ac:dyDescent="0.25">
      <c r="A465" s="25" t="s">
        <v>8352</v>
      </c>
      <c r="B465" s="358" t="s">
        <v>8353</v>
      </c>
      <c r="C465" s="358" t="s">
        <v>8354</v>
      </c>
      <c r="D465" s="16" t="s">
        <v>5564</v>
      </c>
    </row>
    <row r="466" spans="1:4" ht="15.95" customHeight="1" x14ac:dyDescent="0.25">
      <c r="A466" s="25" t="s">
        <v>8355</v>
      </c>
      <c r="B466" s="358" t="s">
        <v>8356</v>
      </c>
      <c r="C466" s="358" t="s">
        <v>8357</v>
      </c>
      <c r="D466" s="16" t="s">
        <v>6358</v>
      </c>
    </row>
    <row r="467" spans="1:4" ht="15.95" customHeight="1" x14ac:dyDescent="0.25">
      <c r="A467" s="25" t="s">
        <v>8358</v>
      </c>
      <c r="B467" s="358" t="s">
        <v>3993</v>
      </c>
      <c r="C467" s="358" t="s">
        <v>8359</v>
      </c>
      <c r="D467" s="16" t="s">
        <v>5007</v>
      </c>
    </row>
    <row r="468" spans="1:4" ht="15.95" customHeight="1" x14ac:dyDescent="0.25">
      <c r="A468" s="25" t="s">
        <v>8360</v>
      </c>
      <c r="B468" s="358" t="s">
        <v>4061</v>
      </c>
      <c r="C468" s="358" t="s">
        <v>8361</v>
      </c>
      <c r="D468" s="16" t="s">
        <v>6583</v>
      </c>
    </row>
    <row r="469" spans="1:4" ht="15.95" customHeight="1" x14ac:dyDescent="0.25">
      <c r="A469" s="25" t="s">
        <v>8362</v>
      </c>
      <c r="B469" s="358" t="s">
        <v>8363</v>
      </c>
      <c r="C469" s="358" t="s">
        <v>8364</v>
      </c>
      <c r="D469" s="16" t="s">
        <v>4864</v>
      </c>
    </row>
    <row r="470" spans="1:4" ht="15.95" customHeight="1" x14ac:dyDescent="0.25">
      <c r="A470" s="25" t="s">
        <v>8365</v>
      </c>
      <c r="B470" s="358" t="s">
        <v>3994</v>
      </c>
      <c r="C470" s="358" t="s">
        <v>8366</v>
      </c>
      <c r="D470" s="16" t="s">
        <v>6025</v>
      </c>
    </row>
    <row r="471" spans="1:4" ht="15.95" customHeight="1" x14ac:dyDescent="0.25">
      <c r="A471" s="25" t="s">
        <v>8367</v>
      </c>
      <c r="B471" s="358" t="s">
        <v>8368</v>
      </c>
      <c r="C471" s="358" t="s">
        <v>8369</v>
      </c>
      <c r="D471" s="16" t="s">
        <v>6467</v>
      </c>
    </row>
    <row r="472" spans="1:4" ht="15.95" customHeight="1" x14ac:dyDescent="0.25">
      <c r="A472" s="25" t="s">
        <v>8370</v>
      </c>
      <c r="B472" s="358" t="s">
        <v>3996</v>
      </c>
      <c r="C472" s="358" t="s">
        <v>8371</v>
      </c>
      <c r="D472" s="16" t="s">
        <v>6617</v>
      </c>
    </row>
    <row r="473" spans="1:4" ht="15.95" customHeight="1" x14ac:dyDescent="0.25">
      <c r="A473" s="25" t="s">
        <v>8372</v>
      </c>
      <c r="B473" s="358" t="s">
        <v>4097</v>
      </c>
      <c r="C473" s="358" t="s">
        <v>8373</v>
      </c>
      <c r="D473" s="16" t="s">
        <v>6532</v>
      </c>
    </row>
    <row r="474" spans="1:4" ht="15.95" customHeight="1" x14ac:dyDescent="0.25">
      <c r="A474" s="25" t="s">
        <v>8374</v>
      </c>
      <c r="B474" s="358" t="s">
        <v>3997</v>
      </c>
      <c r="C474" s="358" t="s">
        <v>8375</v>
      </c>
      <c r="D474" s="16" t="s">
        <v>6999</v>
      </c>
    </row>
    <row r="475" spans="1:4" ht="15.95" customHeight="1" x14ac:dyDescent="0.25">
      <c r="A475" s="25" t="s">
        <v>8376</v>
      </c>
      <c r="B475" s="358" t="s">
        <v>4098</v>
      </c>
      <c r="C475" s="358" t="s">
        <v>8377</v>
      </c>
      <c r="D475" s="16" t="s">
        <v>5848</v>
      </c>
    </row>
    <row r="476" spans="1:4" ht="15.95" customHeight="1" x14ac:dyDescent="0.25">
      <c r="A476" s="25" t="s">
        <v>8378</v>
      </c>
      <c r="B476" s="358" t="s">
        <v>8379</v>
      </c>
      <c r="C476" s="358" t="s">
        <v>8380</v>
      </c>
      <c r="D476" s="16" t="s">
        <v>5255</v>
      </c>
    </row>
    <row r="477" spans="1:4" ht="15.95" customHeight="1" x14ac:dyDescent="0.25">
      <c r="A477" s="25" t="s">
        <v>8381</v>
      </c>
      <c r="B477" s="358" t="s">
        <v>8382</v>
      </c>
      <c r="C477" s="358" t="s">
        <v>8383</v>
      </c>
      <c r="D477" s="16" t="s">
        <v>5357</v>
      </c>
    </row>
    <row r="478" spans="1:4" ht="15.95" customHeight="1" x14ac:dyDescent="0.25">
      <c r="A478" s="25" t="s">
        <v>8384</v>
      </c>
      <c r="B478" s="358" t="s">
        <v>3998</v>
      </c>
      <c r="C478" s="358" t="s">
        <v>8385</v>
      </c>
      <c r="D478" s="16" t="s">
        <v>6999</v>
      </c>
    </row>
    <row r="479" spans="1:4" ht="15.95" customHeight="1" x14ac:dyDescent="0.25">
      <c r="A479" s="25" t="s">
        <v>8386</v>
      </c>
      <c r="B479" s="358" t="s">
        <v>8387</v>
      </c>
      <c r="C479" s="358" t="s">
        <v>8388</v>
      </c>
      <c r="D479" s="16" t="s">
        <v>6328</v>
      </c>
    </row>
    <row r="480" spans="1:4" ht="15.95" customHeight="1" x14ac:dyDescent="0.25">
      <c r="A480" s="25" t="s">
        <v>8389</v>
      </c>
      <c r="B480" s="358" t="s">
        <v>4099</v>
      </c>
      <c r="C480" s="358" t="s">
        <v>8390</v>
      </c>
      <c r="D480" s="16" t="s">
        <v>6527</v>
      </c>
    </row>
    <row r="481" spans="1:4" ht="15.95" customHeight="1" x14ac:dyDescent="0.25">
      <c r="A481" s="25" t="s">
        <v>8391</v>
      </c>
      <c r="B481" s="358" t="s">
        <v>4100</v>
      </c>
      <c r="C481" s="358" t="s">
        <v>8392</v>
      </c>
      <c r="D481" s="16" t="s">
        <v>5357</v>
      </c>
    </row>
    <row r="482" spans="1:4" ht="15.95" customHeight="1" x14ac:dyDescent="0.25">
      <c r="A482" s="25" t="s">
        <v>8393</v>
      </c>
      <c r="B482" s="358" t="s">
        <v>4101</v>
      </c>
      <c r="C482" s="358" t="s">
        <v>8394</v>
      </c>
      <c r="D482" s="16" t="s">
        <v>6080</v>
      </c>
    </row>
    <row r="483" spans="1:4" ht="15.95" customHeight="1" x14ac:dyDescent="0.25">
      <c r="A483" s="25" t="s">
        <v>8395</v>
      </c>
      <c r="B483" s="358" t="s">
        <v>8396</v>
      </c>
      <c r="C483" s="358" t="s">
        <v>8397</v>
      </c>
      <c r="D483" s="16" t="s">
        <v>5872</v>
      </c>
    </row>
    <row r="484" spans="1:4" ht="15.95" customHeight="1" x14ac:dyDescent="0.25">
      <c r="A484" s="25" t="s">
        <v>8398</v>
      </c>
      <c r="B484" s="358" t="s">
        <v>8399</v>
      </c>
      <c r="C484" s="358" t="s">
        <v>8400</v>
      </c>
      <c r="D484" s="16" t="s">
        <v>4934</v>
      </c>
    </row>
    <row r="485" spans="1:4" ht="15.95" customHeight="1" x14ac:dyDescent="0.25">
      <c r="A485" s="25" t="s">
        <v>8401</v>
      </c>
      <c r="B485" s="358" t="s">
        <v>4102</v>
      </c>
      <c r="C485" s="358" t="s">
        <v>8402</v>
      </c>
      <c r="D485" s="16" t="s">
        <v>6182</v>
      </c>
    </row>
    <row r="486" spans="1:4" ht="15.95" customHeight="1" x14ac:dyDescent="0.25">
      <c r="A486" s="25" t="s">
        <v>8403</v>
      </c>
      <c r="B486" s="358" t="s">
        <v>8404</v>
      </c>
      <c r="C486" s="358" t="s">
        <v>8405</v>
      </c>
      <c r="D486" s="16" t="s">
        <v>6115</v>
      </c>
    </row>
    <row r="487" spans="1:4" ht="15.95" customHeight="1" x14ac:dyDescent="0.25">
      <c r="A487" s="25" t="s">
        <v>8406</v>
      </c>
      <c r="B487" s="358" t="s">
        <v>8407</v>
      </c>
      <c r="C487" s="358" t="s">
        <v>8408</v>
      </c>
      <c r="D487" s="16" t="s">
        <v>6198</v>
      </c>
    </row>
    <row r="488" spans="1:4" ht="15.95" customHeight="1" x14ac:dyDescent="0.25">
      <c r="A488" s="25" t="s">
        <v>8409</v>
      </c>
      <c r="B488" s="358" t="s">
        <v>8410</v>
      </c>
      <c r="C488" s="358" t="s">
        <v>8411</v>
      </c>
      <c r="D488" s="16" t="s">
        <v>5811</v>
      </c>
    </row>
    <row r="489" spans="1:4" ht="15.95" customHeight="1" x14ac:dyDescent="0.25">
      <c r="A489" s="25" t="s">
        <v>8412</v>
      </c>
      <c r="B489" s="358" t="s">
        <v>4103</v>
      </c>
      <c r="C489" s="358" t="s">
        <v>8413</v>
      </c>
      <c r="D489" s="16" t="s">
        <v>5871</v>
      </c>
    </row>
    <row r="490" spans="1:4" ht="15.95" customHeight="1" x14ac:dyDescent="0.25">
      <c r="A490" s="25" t="s">
        <v>8414</v>
      </c>
      <c r="B490" s="358" t="s">
        <v>4104</v>
      </c>
      <c r="C490" s="358" t="s">
        <v>8415</v>
      </c>
      <c r="D490" s="16" t="s">
        <v>6423</v>
      </c>
    </row>
    <row r="491" spans="1:4" ht="15.95" customHeight="1" x14ac:dyDescent="0.25">
      <c r="A491" s="25" t="s">
        <v>8416</v>
      </c>
      <c r="B491" s="358" t="s">
        <v>3999</v>
      </c>
      <c r="C491" s="358" t="s">
        <v>8417</v>
      </c>
      <c r="D491" s="16" t="s">
        <v>6999</v>
      </c>
    </row>
    <row r="492" spans="1:4" ht="15.95" customHeight="1" x14ac:dyDescent="0.25">
      <c r="A492" s="25" t="s">
        <v>8418</v>
      </c>
      <c r="B492" s="358" t="s">
        <v>8419</v>
      </c>
      <c r="C492" s="358" t="s">
        <v>8420</v>
      </c>
      <c r="D492" s="16" t="s">
        <v>6767</v>
      </c>
    </row>
    <row r="493" spans="1:4" ht="15.95" customHeight="1" x14ac:dyDescent="0.25">
      <c r="A493" s="25" t="s">
        <v>8421</v>
      </c>
      <c r="B493" s="358" t="s">
        <v>4000</v>
      </c>
      <c r="C493" s="358" t="s">
        <v>8422</v>
      </c>
      <c r="D493" s="16" t="s">
        <v>6999</v>
      </c>
    </row>
    <row r="494" spans="1:4" ht="15.95" customHeight="1" x14ac:dyDescent="0.25">
      <c r="A494" s="25" t="s">
        <v>8423</v>
      </c>
      <c r="B494" s="358" t="s">
        <v>4001</v>
      </c>
      <c r="C494" s="358" t="s">
        <v>8424</v>
      </c>
      <c r="D494" s="16" t="s">
        <v>5007</v>
      </c>
    </row>
    <row r="495" spans="1:4" ht="15.95" customHeight="1" x14ac:dyDescent="0.25">
      <c r="A495" s="25" t="s">
        <v>8425</v>
      </c>
      <c r="B495" s="358" t="s">
        <v>4105</v>
      </c>
      <c r="C495" s="358" t="s">
        <v>8426</v>
      </c>
      <c r="D495" s="16" t="s">
        <v>4657</v>
      </c>
    </row>
    <row r="496" spans="1:4" ht="15.95" customHeight="1" x14ac:dyDescent="0.25">
      <c r="A496" s="25" t="s">
        <v>8427</v>
      </c>
      <c r="B496" s="358" t="s">
        <v>4002</v>
      </c>
      <c r="C496" s="358" t="s">
        <v>8428</v>
      </c>
      <c r="D496" s="16" t="s">
        <v>4999</v>
      </c>
    </row>
    <row r="497" spans="1:4" ht="15.95" customHeight="1" x14ac:dyDescent="0.25">
      <c r="A497" s="25" t="s">
        <v>8429</v>
      </c>
      <c r="B497" s="358" t="s">
        <v>4106</v>
      </c>
      <c r="C497" s="358" t="s">
        <v>8430</v>
      </c>
      <c r="D497" s="16" t="s">
        <v>6467</v>
      </c>
    </row>
    <row r="498" spans="1:4" ht="15.95" customHeight="1" x14ac:dyDescent="0.25">
      <c r="A498" s="25" t="s">
        <v>8431</v>
      </c>
      <c r="B498" s="358" t="s">
        <v>4107</v>
      </c>
      <c r="C498" s="358" t="s">
        <v>8432</v>
      </c>
      <c r="D498" s="16" t="s">
        <v>6775</v>
      </c>
    </row>
    <row r="499" spans="1:4" ht="15.95" customHeight="1" x14ac:dyDescent="0.25">
      <c r="A499" s="25" t="s">
        <v>8433</v>
      </c>
      <c r="B499" s="358" t="s">
        <v>4003</v>
      </c>
      <c r="C499" s="358" t="s">
        <v>8434</v>
      </c>
      <c r="D499" s="16" t="s">
        <v>6999</v>
      </c>
    </row>
    <row r="500" spans="1:4" ht="15.95" customHeight="1" x14ac:dyDescent="0.25">
      <c r="A500" s="25" t="s">
        <v>8435</v>
      </c>
      <c r="B500" s="358" t="s">
        <v>4108</v>
      </c>
      <c r="C500" s="358" t="s">
        <v>8436</v>
      </c>
      <c r="D500" s="16" t="s">
        <v>5713</v>
      </c>
    </row>
    <row r="501" spans="1:4" ht="15.95" customHeight="1" x14ac:dyDescent="0.25">
      <c r="A501" s="25" t="s">
        <v>8437</v>
      </c>
      <c r="B501" s="358" t="s">
        <v>4004</v>
      </c>
      <c r="C501" s="358" t="s">
        <v>8438</v>
      </c>
      <c r="D501" s="16" t="s">
        <v>4971</v>
      </c>
    </row>
    <row r="502" spans="1:4" ht="15.95" customHeight="1" x14ac:dyDescent="0.25">
      <c r="A502" s="25" t="s">
        <v>8439</v>
      </c>
      <c r="B502" s="358" t="s">
        <v>4109</v>
      </c>
      <c r="C502" s="358" t="s">
        <v>8440</v>
      </c>
      <c r="D502" s="16" t="s">
        <v>6777</v>
      </c>
    </row>
    <row r="503" spans="1:4" ht="15.95" customHeight="1" x14ac:dyDescent="0.25">
      <c r="A503" s="25" t="s">
        <v>8441</v>
      </c>
      <c r="B503" s="358" t="s">
        <v>8442</v>
      </c>
      <c r="C503" s="358" t="s">
        <v>8443</v>
      </c>
      <c r="D503" s="16" t="s">
        <v>6777</v>
      </c>
    </row>
    <row r="504" spans="1:4" ht="15.95" customHeight="1" x14ac:dyDescent="0.25">
      <c r="A504" s="25" t="s">
        <v>8444</v>
      </c>
      <c r="B504" s="358" t="s">
        <v>4006</v>
      </c>
      <c r="C504" s="358" t="s">
        <v>8445</v>
      </c>
      <c r="D504" s="16" t="s">
        <v>6999</v>
      </c>
    </row>
    <row r="505" spans="1:4" ht="15.95" customHeight="1" x14ac:dyDescent="0.25">
      <c r="A505" s="25" t="s">
        <v>8446</v>
      </c>
      <c r="B505" s="358" t="s">
        <v>8447</v>
      </c>
      <c r="C505" s="358" t="s">
        <v>8448</v>
      </c>
      <c r="D505" s="16" t="s">
        <v>6446</v>
      </c>
    </row>
    <row r="506" spans="1:4" ht="15.95" customHeight="1" x14ac:dyDescent="0.25">
      <c r="A506" s="25" t="s">
        <v>8449</v>
      </c>
      <c r="B506" s="358" t="s">
        <v>8450</v>
      </c>
      <c r="C506" s="358" t="s">
        <v>8451</v>
      </c>
      <c r="D506" s="16" t="s">
        <v>4696</v>
      </c>
    </row>
    <row r="507" spans="1:4" ht="15.95" customHeight="1" x14ac:dyDescent="0.25">
      <c r="A507" s="25" t="s">
        <v>8452</v>
      </c>
      <c r="B507" s="358" t="s">
        <v>4110</v>
      </c>
      <c r="C507" s="358" t="s">
        <v>8453</v>
      </c>
      <c r="D507" s="16" t="s">
        <v>6664</v>
      </c>
    </row>
    <row r="508" spans="1:4" ht="15.95" customHeight="1" x14ac:dyDescent="0.25">
      <c r="A508" s="25" t="s">
        <v>8454</v>
      </c>
      <c r="B508" s="358" t="s">
        <v>4111</v>
      </c>
      <c r="C508" s="358" t="s">
        <v>8455</v>
      </c>
      <c r="D508" s="16" t="s">
        <v>6510</v>
      </c>
    </row>
    <row r="509" spans="1:4" ht="15.95" customHeight="1" x14ac:dyDescent="0.25">
      <c r="A509" s="25" t="s">
        <v>8456</v>
      </c>
      <c r="B509" s="358" t="s">
        <v>4112</v>
      </c>
      <c r="C509" s="358" t="s">
        <v>8457</v>
      </c>
      <c r="D509" s="16" t="s">
        <v>5564</v>
      </c>
    </row>
    <row r="510" spans="1:4" ht="15.95" customHeight="1" x14ac:dyDescent="0.25">
      <c r="A510" s="25" t="s">
        <v>8458</v>
      </c>
      <c r="B510" s="358" t="s">
        <v>4113</v>
      </c>
      <c r="C510" s="358" t="s">
        <v>8459</v>
      </c>
      <c r="D510" s="16" t="s">
        <v>5888</v>
      </c>
    </row>
    <row r="511" spans="1:4" ht="15.95" customHeight="1" x14ac:dyDescent="0.25">
      <c r="A511" s="25" t="s">
        <v>8460</v>
      </c>
      <c r="B511" s="358" t="s">
        <v>8461</v>
      </c>
      <c r="C511" s="358" t="s">
        <v>8462</v>
      </c>
      <c r="D511" s="16" t="s">
        <v>6744</v>
      </c>
    </row>
    <row r="512" spans="1:4" ht="15.95" customHeight="1" x14ac:dyDescent="0.25">
      <c r="A512" s="25" t="s">
        <v>8463</v>
      </c>
      <c r="B512" s="358" t="s">
        <v>4114</v>
      </c>
      <c r="C512" s="358" t="s">
        <v>8464</v>
      </c>
      <c r="D512" s="16" t="s">
        <v>5891</v>
      </c>
    </row>
    <row r="513" spans="1:4" ht="15.95" customHeight="1" x14ac:dyDescent="0.25">
      <c r="A513" s="25" t="s">
        <v>8465</v>
      </c>
      <c r="B513" s="358" t="s">
        <v>8466</v>
      </c>
      <c r="C513" s="358" t="s">
        <v>8467</v>
      </c>
      <c r="D513" s="16" t="s">
        <v>5238</v>
      </c>
    </row>
    <row r="514" spans="1:4" ht="15.95" customHeight="1" x14ac:dyDescent="0.25">
      <c r="A514" s="25" t="s">
        <v>8468</v>
      </c>
      <c r="B514" s="358" t="s">
        <v>4115</v>
      </c>
      <c r="C514" s="358" t="s">
        <v>8469</v>
      </c>
      <c r="D514" s="16" t="s">
        <v>4696</v>
      </c>
    </row>
    <row r="515" spans="1:4" ht="15.95" customHeight="1" x14ac:dyDescent="0.25">
      <c r="A515" s="25" t="s">
        <v>8470</v>
      </c>
      <c r="B515" s="358" t="s">
        <v>8471</v>
      </c>
      <c r="C515" s="358" t="s">
        <v>8472</v>
      </c>
      <c r="D515" s="16" t="s">
        <v>5309</v>
      </c>
    </row>
    <row r="516" spans="1:4" ht="15.95" customHeight="1" x14ac:dyDescent="0.25">
      <c r="A516" s="25" t="s">
        <v>8473</v>
      </c>
      <c r="B516" s="358" t="s">
        <v>8474</v>
      </c>
      <c r="C516" s="358" t="s">
        <v>8475</v>
      </c>
      <c r="D516" s="16" t="s">
        <v>5479</v>
      </c>
    </row>
    <row r="517" spans="1:4" ht="15.95" customHeight="1" x14ac:dyDescent="0.25">
      <c r="A517" s="25" t="s">
        <v>8476</v>
      </c>
      <c r="B517" s="358" t="s">
        <v>4116</v>
      </c>
      <c r="C517" s="358" t="s">
        <v>8477</v>
      </c>
      <c r="D517" s="16" t="s">
        <v>6182</v>
      </c>
    </row>
    <row r="518" spans="1:4" ht="15.95" customHeight="1" x14ac:dyDescent="0.25">
      <c r="A518" s="25" t="s">
        <v>8478</v>
      </c>
      <c r="B518" s="358" t="s">
        <v>4117</v>
      </c>
      <c r="C518" s="358" t="s">
        <v>8479</v>
      </c>
      <c r="D518" s="16" t="s">
        <v>6707</v>
      </c>
    </row>
    <row r="519" spans="1:4" ht="15.95" customHeight="1" x14ac:dyDescent="0.25">
      <c r="A519" s="25" t="s">
        <v>8480</v>
      </c>
      <c r="B519" s="358" t="s">
        <v>4007</v>
      </c>
      <c r="C519" s="358" t="s">
        <v>8481</v>
      </c>
      <c r="D519" s="16" t="s">
        <v>5007</v>
      </c>
    </row>
    <row r="520" spans="1:4" ht="15.95" customHeight="1" x14ac:dyDescent="0.25">
      <c r="A520" s="25" t="s">
        <v>8482</v>
      </c>
      <c r="B520" s="358" t="s">
        <v>4118</v>
      </c>
      <c r="C520" s="358" t="s">
        <v>8483</v>
      </c>
      <c r="D520" s="16" t="s">
        <v>4542</v>
      </c>
    </row>
    <row r="521" spans="1:4" ht="15.95" customHeight="1" x14ac:dyDescent="0.25">
      <c r="A521" s="25" t="s">
        <v>8484</v>
      </c>
      <c r="B521" s="358" t="s">
        <v>8485</v>
      </c>
      <c r="C521" s="358" t="s">
        <v>8486</v>
      </c>
      <c r="D521" s="16" t="s">
        <v>6800</v>
      </c>
    </row>
    <row r="522" spans="1:4" ht="15.95" customHeight="1" x14ac:dyDescent="0.25">
      <c r="A522" s="25" t="s">
        <v>8487</v>
      </c>
      <c r="B522" s="358" t="s">
        <v>8488</v>
      </c>
      <c r="C522" s="358" t="s">
        <v>8489</v>
      </c>
      <c r="D522" s="16" t="s">
        <v>6999</v>
      </c>
    </row>
    <row r="523" spans="1:4" ht="15.95" customHeight="1" x14ac:dyDescent="0.25">
      <c r="A523" s="25" t="s">
        <v>8490</v>
      </c>
      <c r="B523" s="358" t="s">
        <v>8491</v>
      </c>
      <c r="C523" s="358" t="s">
        <v>8492</v>
      </c>
      <c r="D523" s="16" t="s">
        <v>6800</v>
      </c>
    </row>
    <row r="524" spans="1:4" ht="15.95" customHeight="1" x14ac:dyDescent="0.25">
      <c r="A524" s="25" t="s">
        <v>8493</v>
      </c>
      <c r="B524" s="358" t="s">
        <v>8494</v>
      </c>
      <c r="C524" s="358" t="s">
        <v>8495</v>
      </c>
      <c r="D524" s="16" t="s">
        <v>4861</v>
      </c>
    </row>
    <row r="525" spans="1:4" ht="15.95" customHeight="1" x14ac:dyDescent="0.25">
      <c r="A525" s="25" t="s">
        <v>8496</v>
      </c>
      <c r="B525" s="358" t="s">
        <v>4008</v>
      </c>
      <c r="C525" s="358" t="s">
        <v>8497</v>
      </c>
      <c r="D525" s="16" t="s">
        <v>5521</v>
      </c>
    </row>
    <row r="526" spans="1:4" ht="15.95" customHeight="1" x14ac:dyDescent="0.25">
      <c r="A526" s="25" t="s">
        <v>8498</v>
      </c>
      <c r="B526" s="358" t="s">
        <v>4119</v>
      </c>
      <c r="C526" s="358" t="s">
        <v>8499</v>
      </c>
      <c r="D526" s="16" t="s">
        <v>4719</v>
      </c>
    </row>
    <row r="527" spans="1:4" ht="15.95" customHeight="1" x14ac:dyDescent="0.25">
      <c r="A527" s="25" t="s">
        <v>8500</v>
      </c>
      <c r="B527" s="358" t="s">
        <v>4009</v>
      </c>
      <c r="C527" s="358" t="s">
        <v>8501</v>
      </c>
      <c r="D527" s="16" t="s">
        <v>6637</v>
      </c>
    </row>
    <row r="528" spans="1:4" ht="15.95" customHeight="1" x14ac:dyDescent="0.25">
      <c r="A528" s="25" t="s">
        <v>8502</v>
      </c>
      <c r="B528" s="358" t="s">
        <v>8503</v>
      </c>
      <c r="C528" s="358" t="s">
        <v>8504</v>
      </c>
      <c r="D528" s="16" t="s">
        <v>6467</v>
      </c>
    </row>
    <row r="529" spans="1:4" ht="15.95" customHeight="1" x14ac:dyDescent="0.25">
      <c r="A529" s="25" t="s">
        <v>8505</v>
      </c>
      <c r="B529" s="358" t="s">
        <v>8506</v>
      </c>
      <c r="C529" s="358" t="s">
        <v>8507</v>
      </c>
      <c r="D529" s="16" t="s">
        <v>6845</v>
      </c>
    </row>
    <row r="530" spans="1:4" ht="15.95" customHeight="1" x14ac:dyDescent="0.25">
      <c r="A530" s="25" t="s">
        <v>8508</v>
      </c>
      <c r="B530" s="358" t="s">
        <v>4120</v>
      </c>
      <c r="C530" s="358" t="s">
        <v>8509</v>
      </c>
      <c r="D530" s="16" t="s">
        <v>5995</v>
      </c>
    </row>
    <row r="531" spans="1:4" ht="15.95" customHeight="1" x14ac:dyDescent="0.25">
      <c r="A531" s="25" t="s">
        <v>8510</v>
      </c>
      <c r="B531" s="358" t="s">
        <v>4121</v>
      </c>
      <c r="C531" s="358" t="s">
        <v>8511</v>
      </c>
      <c r="D531" s="16" t="s">
        <v>6664</v>
      </c>
    </row>
    <row r="532" spans="1:4" ht="15.95" customHeight="1" x14ac:dyDescent="0.25">
      <c r="A532" s="25" t="s">
        <v>8512</v>
      </c>
      <c r="B532" s="358" t="s">
        <v>4122</v>
      </c>
      <c r="C532" s="358" t="s">
        <v>8513</v>
      </c>
      <c r="D532" s="16" t="s">
        <v>6479</v>
      </c>
    </row>
    <row r="533" spans="1:4" ht="15.95" customHeight="1" x14ac:dyDescent="0.25">
      <c r="A533" s="25" t="s">
        <v>8514</v>
      </c>
      <c r="B533" s="358" t="s">
        <v>3972</v>
      </c>
      <c r="C533" s="358" t="s">
        <v>8515</v>
      </c>
      <c r="D533" s="16" t="s">
        <v>6813</v>
      </c>
    </row>
    <row r="534" spans="1:4" ht="15.95" customHeight="1" x14ac:dyDescent="0.25">
      <c r="A534" s="25" t="s">
        <v>8516</v>
      </c>
      <c r="B534" s="358" t="s">
        <v>4124</v>
      </c>
      <c r="C534" s="361" t="s">
        <v>8517</v>
      </c>
      <c r="D534" s="16" t="s">
        <v>4719</v>
      </c>
    </row>
    <row r="535" spans="1:4" ht="15.95" customHeight="1" x14ac:dyDescent="0.25">
      <c r="A535" s="25" t="s">
        <v>8518</v>
      </c>
      <c r="B535" s="358" t="s">
        <v>4125</v>
      </c>
      <c r="C535" s="223" t="s">
        <v>8519</v>
      </c>
      <c r="D535" s="16" t="s">
        <v>6481</v>
      </c>
    </row>
    <row r="536" spans="1:4" ht="15.95" customHeight="1" x14ac:dyDescent="0.25">
      <c r="A536" s="25" t="s">
        <v>8520</v>
      </c>
      <c r="B536" s="358" t="s">
        <v>8521</v>
      </c>
      <c r="C536" s="362" t="s">
        <v>8522</v>
      </c>
      <c r="D536" s="16" t="s">
        <v>6999</v>
      </c>
    </row>
    <row r="537" spans="1:4" ht="15.95" customHeight="1" x14ac:dyDescent="0.25">
      <c r="A537" s="25" t="s">
        <v>8523</v>
      </c>
      <c r="B537" s="358" t="s">
        <v>4011</v>
      </c>
      <c r="C537" s="358" t="s">
        <v>8524</v>
      </c>
      <c r="D537" s="16" t="s">
        <v>6999</v>
      </c>
    </row>
    <row r="538" spans="1:4" ht="15.95" customHeight="1" x14ac:dyDescent="0.25">
      <c r="A538" s="25" t="s">
        <v>8525</v>
      </c>
      <c r="B538" s="358" t="s">
        <v>4012</v>
      </c>
      <c r="C538" s="358" t="s">
        <v>8526</v>
      </c>
      <c r="D538" s="16" t="s">
        <v>6999</v>
      </c>
    </row>
    <row r="539" spans="1:4" ht="15.95" customHeight="1" x14ac:dyDescent="0.25">
      <c r="A539" s="25" t="s">
        <v>8527</v>
      </c>
      <c r="B539" s="358" t="s">
        <v>8528</v>
      </c>
      <c r="C539" s="358" t="s">
        <v>8529</v>
      </c>
      <c r="D539" s="16" t="s">
        <v>4586</v>
      </c>
    </row>
    <row r="540" spans="1:4" ht="15.95" customHeight="1" x14ac:dyDescent="0.25">
      <c r="A540" s="25" t="s">
        <v>8530</v>
      </c>
      <c r="B540" s="358" t="s">
        <v>8531</v>
      </c>
      <c r="C540" s="358" t="s">
        <v>8532</v>
      </c>
      <c r="D540" s="16" t="s">
        <v>4729</v>
      </c>
    </row>
    <row r="541" spans="1:4" ht="15.95" customHeight="1" x14ac:dyDescent="0.25">
      <c r="A541" s="25" t="s">
        <v>8533</v>
      </c>
      <c r="B541" s="358" t="s">
        <v>8534</v>
      </c>
      <c r="C541" s="358" t="s">
        <v>8535</v>
      </c>
      <c r="D541" s="16" t="s">
        <v>4729</v>
      </c>
    </row>
    <row r="542" spans="1:4" ht="15.95" customHeight="1" x14ac:dyDescent="0.25">
      <c r="A542" s="25" t="s">
        <v>8536</v>
      </c>
      <c r="B542" s="358" t="s">
        <v>8537</v>
      </c>
      <c r="C542" s="358" t="s">
        <v>8538</v>
      </c>
      <c r="D542" s="16" t="s">
        <v>4729</v>
      </c>
    </row>
    <row r="543" spans="1:4" ht="15.95" customHeight="1" x14ac:dyDescent="0.25">
      <c r="A543" s="25" t="s">
        <v>8539</v>
      </c>
      <c r="B543" s="358" t="s">
        <v>8540</v>
      </c>
      <c r="C543" s="358" t="s">
        <v>8541</v>
      </c>
      <c r="D543" s="16" t="s">
        <v>4729</v>
      </c>
    </row>
    <row r="544" spans="1:4" ht="15.95" customHeight="1" x14ac:dyDescent="0.25">
      <c r="A544" s="25" t="s">
        <v>8542</v>
      </c>
      <c r="B544" s="358" t="s">
        <v>8543</v>
      </c>
      <c r="C544" s="358" t="s">
        <v>8544</v>
      </c>
      <c r="D544" s="16" t="s">
        <v>4729</v>
      </c>
    </row>
    <row r="545" spans="1:4" ht="15.95" customHeight="1" x14ac:dyDescent="0.25">
      <c r="A545" s="25" t="s">
        <v>8545</v>
      </c>
      <c r="B545" s="358" t="s">
        <v>8546</v>
      </c>
      <c r="C545" s="358" t="s">
        <v>8547</v>
      </c>
      <c r="D545" s="16" t="s">
        <v>4729</v>
      </c>
    </row>
    <row r="546" spans="1:4" ht="15.95" customHeight="1" x14ac:dyDescent="0.25">
      <c r="A546" s="25" t="s">
        <v>8548</v>
      </c>
      <c r="B546" s="358" t="s">
        <v>8549</v>
      </c>
      <c r="C546" s="358" t="s">
        <v>8550</v>
      </c>
      <c r="D546" s="16" t="s">
        <v>4729</v>
      </c>
    </row>
    <row r="547" spans="1:4" ht="15.95" customHeight="1" x14ac:dyDescent="0.25">
      <c r="A547" s="25" t="s">
        <v>8551</v>
      </c>
      <c r="B547" s="358" t="s">
        <v>8552</v>
      </c>
      <c r="C547" s="358" t="s">
        <v>8553</v>
      </c>
      <c r="D547" s="16" t="s">
        <v>4729</v>
      </c>
    </row>
    <row r="548" spans="1:4" ht="15.95" customHeight="1" x14ac:dyDescent="0.25">
      <c r="A548" s="25" t="s">
        <v>8554</v>
      </c>
      <c r="B548" s="358" t="s">
        <v>8555</v>
      </c>
      <c r="C548" s="358" t="s">
        <v>8556</v>
      </c>
      <c r="D548" s="16" t="s">
        <v>4729</v>
      </c>
    </row>
    <row r="549" spans="1:4" ht="15.95" customHeight="1" x14ac:dyDescent="0.25">
      <c r="A549" s="25" t="s">
        <v>8557</v>
      </c>
      <c r="B549" s="358" t="s">
        <v>4126</v>
      </c>
      <c r="C549" s="358" t="s">
        <v>8558</v>
      </c>
      <c r="D549" s="16" t="s">
        <v>6182</v>
      </c>
    </row>
    <row r="550" spans="1:4" ht="15.95" customHeight="1" x14ac:dyDescent="0.25">
      <c r="A550" s="25" t="s">
        <v>8559</v>
      </c>
      <c r="B550" s="358" t="s">
        <v>8560</v>
      </c>
      <c r="C550" s="358" t="s">
        <v>8561</v>
      </c>
      <c r="D550" s="16" t="s">
        <v>4729</v>
      </c>
    </row>
    <row r="551" spans="1:4" ht="15.95" customHeight="1" x14ac:dyDescent="0.25">
      <c r="A551" s="25" t="s">
        <v>8562</v>
      </c>
      <c r="B551" s="358" t="s">
        <v>8563</v>
      </c>
      <c r="C551" s="358" t="s">
        <v>8564</v>
      </c>
      <c r="D551" s="16" t="s">
        <v>4729</v>
      </c>
    </row>
    <row r="552" spans="1:4" ht="15.95" customHeight="1" x14ac:dyDescent="0.25">
      <c r="A552" s="25" t="s">
        <v>8565</v>
      </c>
      <c r="B552" s="358" t="s">
        <v>8566</v>
      </c>
      <c r="C552" s="358" t="s">
        <v>8567</v>
      </c>
      <c r="D552" s="16" t="s">
        <v>4729</v>
      </c>
    </row>
    <row r="553" spans="1:4" ht="15.95" customHeight="1" x14ac:dyDescent="0.25">
      <c r="A553" s="25" t="s">
        <v>8568</v>
      </c>
      <c r="B553" s="358" t="s">
        <v>8569</v>
      </c>
      <c r="C553" s="358" t="s">
        <v>8570</v>
      </c>
      <c r="D553" s="16" t="s">
        <v>4729</v>
      </c>
    </row>
    <row r="554" spans="1:4" ht="15.95" customHeight="1" x14ac:dyDescent="0.25">
      <c r="A554" s="25" t="s">
        <v>8571</v>
      </c>
      <c r="B554" s="358" t="s">
        <v>4013</v>
      </c>
      <c r="C554" s="358" t="s">
        <v>8572</v>
      </c>
      <c r="D554" s="16" t="s">
        <v>5007</v>
      </c>
    </row>
    <row r="555" spans="1:4" ht="15.95" customHeight="1" x14ac:dyDescent="0.25">
      <c r="A555" s="25" t="s">
        <v>8573</v>
      </c>
      <c r="B555" s="358" t="s">
        <v>4127</v>
      </c>
      <c r="C555" s="358" t="s">
        <v>8574</v>
      </c>
      <c r="D555" s="16" t="s">
        <v>6744</v>
      </c>
    </row>
    <row r="556" spans="1:4" ht="15.95" customHeight="1" x14ac:dyDescent="0.25">
      <c r="A556" s="25" t="s">
        <v>8575</v>
      </c>
      <c r="B556" s="358" t="s">
        <v>8576</v>
      </c>
      <c r="C556" s="358" t="s">
        <v>8577</v>
      </c>
      <c r="D556" s="16" t="s">
        <v>5007</v>
      </c>
    </row>
    <row r="557" spans="1:4" ht="15.95" customHeight="1" x14ac:dyDescent="0.25">
      <c r="A557" s="25" t="s">
        <v>8578</v>
      </c>
      <c r="B557" s="358" t="s">
        <v>4014</v>
      </c>
      <c r="C557" s="358" t="s">
        <v>8579</v>
      </c>
      <c r="D557" s="16" t="s">
        <v>5007</v>
      </c>
    </row>
    <row r="558" spans="1:4" ht="15.95" customHeight="1" x14ac:dyDescent="0.25">
      <c r="A558" s="25" t="s">
        <v>8580</v>
      </c>
      <c r="B558" s="358" t="s">
        <v>8581</v>
      </c>
      <c r="C558" s="358" t="s">
        <v>8582</v>
      </c>
      <c r="D558" s="16" t="s">
        <v>6121</v>
      </c>
    </row>
    <row r="559" spans="1:4" ht="15.95" customHeight="1" x14ac:dyDescent="0.25">
      <c r="A559" s="25" t="s">
        <v>8583</v>
      </c>
      <c r="B559" s="358" t="s">
        <v>8584</v>
      </c>
      <c r="C559" s="358" t="s">
        <v>8585</v>
      </c>
      <c r="D559" s="16" t="s">
        <v>6813</v>
      </c>
    </row>
    <row r="560" spans="1:4" ht="15.95" customHeight="1" x14ac:dyDescent="0.25">
      <c r="A560" s="25" t="s">
        <v>8586</v>
      </c>
      <c r="B560" s="358" t="s">
        <v>4211</v>
      </c>
      <c r="C560" s="358" t="s">
        <v>8587</v>
      </c>
      <c r="D560" s="16" t="s">
        <v>5005</v>
      </c>
    </row>
    <row r="561" spans="1:4" ht="15.95" customHeight="1" x14ac:dyDescent="0.25">
      <c r="A561" s="25" t="s">
        <v>8588</v>
      </c>
      <c r="B561" s="358" t="s">
        <v>8589</v>
      </c>
      <c r="C561" s="358" t="s">
        <v>8590</v>
      </c>
      <c r="D561" s="16" t="s">
        <v>5697</v>
      </c>
    </row>
    <row r="562" spans="1:4" ht="15.95" customHeight="1" x14ac:dyDescent="0.25">
      <c r="A562" s="25" t="s">
        <v>8591</v>
      </c>
      <c r="B562" s="358" t="s">
        <v>8592</v>
      </c>
      <c r="C562" s="358" t="s">
        <v>8593</v>
      </c>
      <c r="D562" s="16" t="s">
        <v>5872</v>
      </c>
    </row>
    <row r="563" spans="1:4" ht="15.95" customHeight="1" x14ac:dyDescent="0.25">
      <c r="A563" s="25" t="s">
        <v>8594</v>
      </c>
      <c r="B563" s="358" t="s">
        <v>4128</v>
      </c>
      <c r="C563" s="358" t="s">
        <v>8595</v>
      </c>
      <c r="D563" s="16" t="s">
        <v>4741</v>
      </c>
    </row>
    <row r="564" spans="1:4" ht="15.95" customHeight="1" x14ac:dyDescent="0.25">
      <c r="A564" s="25" t="s">
        <v>8596</v>
      </c>
      <c r="B564" s="358" t="s">
        <v>4015</v>
      </c>
      <c r="C564" s="358" t="s">
        <v>8597</v>
      </c>
      <c r="D564" s="16" t="s">
        <v>5165</v>
      </c>
    </row>
    <row r="565" spans="1:4" ht="15.95" customHeight="1" x14ac:dyDescent="0.25">
      <c r="A565" s="25" t="s">
        <v>8598</v>
      </c>
      <c r="B565" s="358" t="s">
        <v>8599</v>
      </c>
      <c r="C565" s="358" t="s">
        <v>8600</v>
      </c>
      <c r="D565" s="16" t="s">
        <v>6273</v>
      </c>
    </row>
    <row r="566" spans="1:4" ht="15.95" customHeight="1" x14ac:dyDescent="0.25">
      <c r="A566" s="25" t="s">
        <v>8601</v>
      </c>
      <c r="B566" s="358" t="s">
        <v>8602</v>
      </c>
      <c r="C566" s="358" t="s">
        <v>8603</v>
      </c>
      <c r="D566" s="16" t="s">
        <v>5310</v>
      </c>
    </row>
    <row r="567" spans="1:4" ht="15.95" customHeight="1" x14ac:dyDescent="0.25">
      <c r="A567" s="25" t="s">
        <v>8604</v>
      </c>
      <c r="B567" s="358" t="s">
        <v>8605</v>
      </c>
      <c r="C567" s="358" t="s">
        <v>8606</v>
      </c>
      <c r="D567" s="16" t="s">
        <v>5503</v>
      </c>
    </row>
    <row r="568" spans="1:4" ht="15.95" customHeight="1" x14ac:dyDescent="0.25">
      <c r="A568" s="25" t="s">
        <v>8607</v>
      </c>
      <c r="B568" s="358" t="s">
        <v>8608</v>
      </c>
      <c r="C568" s="358" t="s">
        <v>8609</v>
      </c>
      <c r="D568" s="16" t="s">
        <v>5643</v>
      </c>
    </row>
    <row r="569" spans="1:4" ht="15.95" customHeight="1" x14ac:dyDescent="0.25">
      <c r="A569" s="25" t="s">
        <v>8610</v>
      </c>
      <c r="B569" s="358" t="s">
        <v>8611</v>
      </c>
      <c r="C569" s="358" t="s">
        <v>8612</v>
      </c>
      <c r="D569" s="16" t="s">
        <v>5643</v>
      </c>
    </row>
    <row r="570" spans="1:4" ht="15.95" customHeight="1" x14ac:dyDescent="0.25">
      <c r="A570" s="25" t="s">
        <v>8613</v>
      </c>
      <c r="B570" s="358" t="s">
        <v>4129</v>
      </c>
      <c r="C570" s="358" t="s">
        <v>8614</v>
      </c>
      <c r="D570" s="16" t="s">
        <v>5697</v>
      </c>
    </row>
    <row r="571" spans="1:4" ht="15.95" customHeight="1" x14ac:dyDescent="0.25">
      <c r="A571" s="25" t="s">
        <v>8615</v>
      </c>
      <c r="B571" s="358" t="s">
        <v>4016</v>
      </c>
      <c r="C571" s="358" t="s">
        <v>8616</v>
      </c>
      <c r="D571" s="16" t="s">
        <v>6633</v>
      </c>
    </row>
    <row r="572" spans="1:4" ht="15.95" customHeight="1" x14ac:dyDescent="0.25">
      <c r="A572" s="25" t="s">
        <v>8617</v>
      </c>
      <c r="B572" s="358" t="s">
        <v>4130</v>
      </c>
      <c r="C572" s="358" t="s">
        <v>8618</v>
      </c>
      <c r="D572" s="16" t="s">
        <v>6180</v>
      </c>
    </row>
    <row r="573" spans="1:4" ht="15.95" customHeight="1" x14ac:dyDescent="0.25">
      <c r="A573" s="25" t="s">
        <v>8619</v>
      </c>
      <c r="B573" s="358" t="s">
        <v>4131</v>
      </c>
      <c r="C573" s="358" t="s">
        <v>8620</v>
      </c>
      <c r="D573" s="16" t="s">
        <v>5648</v>
      </c>
    </row>
    <row r="574" spans="1:4" ht="15.95" customHeight="1" x14ac:dyDescent="0.25">
      <c r="A574" s="25" t="s">
        <v>8621</v>
      </c>
      <c r="B574" s="358" t="s">
        <v>8622</v>
      </c>
      <c r="C574" s="358" t="s">
        <v>8623</v>
      </c>
      <c r="D574" s="16" t="s">
        <v>5831</v>
      </c>
    </row>
    <row r="575" spans="1:4" ht="15.95" customHeight="1" x14ac:dyDescent="0.25">
      <c r="A575" s="25" t="s">
        <v>8624</v>
      </c>
      <c r="B575" s="358" t="s">
        <v>4018</v>
      </c>
      <c r="C575" s="358" t="s">
        <v>8625</v>
      </c>
      <c r="D575" s="16" t="s">
        <v>5515</v>
      </c>
    </row>
    <row r="576" spans="1:4" ht="15.95" customHeight="1" x14ac:dyDescent="0.25">
      <c r="A576" s="25" t="s">
        <v>8626</v>
      </c>
      <c r="B576" s="358" t="s">
        <v>8627</v>
      </c>
      <c r="C576" s="358" t="s">
        <v>8628</v>
      </c>
      <c r="D576" s="16" t="s">
        <v>5678</v>
      </c>
    </row>
    <row r="577" spans="1:4" ht="15.95" customHeight="1" x14ac:dyDescent="0.25">
      <c r="A577" s="25" t="s">
        <v>8629</v>
      </c>
      <c r="B577" s="358" t="s">
        <v>4132</v>
      </c>
      <c r="C577" s="358" t="s">
        <v>8630</v>
      </c>
      <c r="D577" s="16" t="s">
        <v>6831</v>
      </c>
    </row>
    <row r="578" spans="1:4" ht="15.95" customHeight="1" x14ac:dyDescent="0.25">
      <c r="A578" s="25" t="s">
        <v>8631</v>
      </c>
      <c r="B578" s="358" t="s">
        <v>4019</v>
      </c>
      <c r="C578" s="358" t="s">
        <v>8632</v>
      </c>
      <c r="D578" s="16" t="s">
        <v>5477</v>
      </c>
    </row>
    <row r="579" spans="1:4" ht="15.95" customHeight="1" x14ac:dyDescent="0.25">
      <c r="A579" s="25" t="s">
        <v>8633</v>
      </c>
      <c r="B579" s="358" t="s">
        <v>4021</v>
      </c>
      <c r="C579" s="358" t="s">
        <v>8634</v>
      </c>
      <c r="D579" s="16" t="s">
        <v>6999</v>
      </c>
    </row>
    <row r="580" spans="1:4" ht="15.95" customHeight="1" x14ac:dyDescent="0.25">
      <c r="A580" s="25" t="s">
        <v>8635</v>
      </c>
      <c r="B580" s="358" t="s">
        <v>3973</v>
      </c>
      <c r="C580" s="358" t="s">
        <v>8636</v>
      </c>
      <c r="D580" s="16" t="s">
        <v>6181</v>
      </c>
    </row>
    <row r="581" spans="1:4" ht="15.95" customHeight="1" x14ac:dyDescent="0.25">
      <c r="A581" s="25" t="s">
        <v>8637</v>
      </c>
      <c r="B581" s="358" t="s">
        <v>8638</v>
      </c>
      <c r="C581" s="358" t="s">
        <v>8639</v>
      </c>
      <c r="D581" s="16" t="s">
        <v>6181</v>
      </c>
    </row>
    <row r="582" spans="1:4" ht="15.95" customHeight="1" x14ac:dyDescent="0.25">
      <c r="A582" s="25" t="s">
        <v>8640</v>
      </c>
      <c r="B582" s="358" t="s">
        <v>8641</v>
      </c>
      <c r="C582" s="358" t="s">
        <v>8642</v>
      </c>
      <c r="D582" s="16" t="s">
        <v>6181</v>
      </c>
    </row>
    <row r="583" spans="1:4" ht="15.95" customHeight="1" x14ac:dyDescent="0.25">
      <c r="A583" s="25" t="s">
        <v>8643</v>
      </c>
      <c r="B583" s="358" t="s">
        <v>8644</v>
      </c>
      <c r="C583" s="358" t="s">
        <v>8645</v>
      </c>
      <c r="D583" s="16" t="s">
        <v>6269</v>
      </c>
    </row>
    <row r="584" spans="1:4" ht="15.95" customHeight="1" x14ac:dyDescent="0.25">
      <c r="A584" s="25" t="s">
        <v>8646</v>
      </c>
      <c r="B584" s="358" t="s">
        <v>8647</v>
      </c>
      <c r="C584" s="358" t="s">
        <v>8648</v>
      </c>
      <c r="D584" s="16" t="s">
        <v>6275</v>
      </c>
    </row>
    <row r="585" spans="1:4" ht="15.95" customHeight="1" x14ac:dyDescent="0.25">
      <c r="A585" s="25" t="s">
        <v>8649</v>
      </c>
      <c r="B585" s="358" t="s">
        <v>4063</v>
      </c>
      <c r="C585" s="358" t="s">
        <v>8650</v>
      </c>
      <c r="D585" s="16" t="s">
        <v>6324</v>
      </c>
    </row>
    <row r="586" spans="1:4" ht="15.95" customHeight="1" x14ac:dyDescent="0.25">
      <c r="A586" s="25" t="s">
        <v>8651</v>
      </c>
      <c r="B586" s="358" t="s">
        <v>4022</v>
      </c>
      <c r="C586" s="358" t="s">
        <v>8652</v>
      </c>
      <c r="D586" s="16" t="s">
        <v>5134</v>
      </c>
    </row>
    <row r="587" spans="1:4" ht="15.95" customHeight="1" x14ac:dyDescent="0.25">
      <c r="A587" s="25" t="s">
        <v>8653</v>
      </c>
      <c r="B587" s="358" t="s">
        <v>4133</v>
      </c>
      <c r="C587" s="358" t="s">
        <v>8654</v>
      </c>
      <c r="D587" s="16" t="s">
        <v>6481</v>
      </c>
    </row>
    <row r="588" spans="1:4" ht="15.95" customHeight="1" x14ac:dyDescent="0.25">
      <c r="A588" s="25" t="s">
        <v>8655</v>
      </c>
      <c r="B588" s="358" t="s">
        <v>4023</v>
      </c>
      <c r="C588" s="358" t="s">
        <v>8656</v>
      </c>
      <c r="D588" s="16" t="s">
        <v>5521</v>
      </c>
    </row>
    <row r="589" spans="1:4" ht="15.95" customHeight="1" x14ac:dyDescent="0.25">
      <c r="A589" s="25" t="s">
        <v>8657</v>
      </c>
      <c r="B589" s="358" t="s">
        <v>4134</v>
      </c>
      <c r="C589" s="358" t="s">
        <v>8658</v>
      </c>
      <c r="D589" s="16" t="s">
        <v>6568</v>
      </c>
    </row>
    <row r="590" spans="1:4" ht="15.95" customHeight="1" x14ac:dyDescent="0.25">
      <c r="A590" s="25" t="s">
        <v>8659</v>
      </c>
      <c r="B590" s="358" t="s">
        <v>4024</v>
      </c>
      <c r="C590" s="358" t="s">
        <v>8660</v>
      </c>
      <c r="D590" s="16" t="s">
        <v>5480</v>
      </c>
    </row>
    <row r="591" spans="1:4" ht="15.95" customHeight="1" x14ac:dyDescent="0.25">
      <c r="A591" s="25" t="s">
        <v>8661</v>
      </c>
      <c r="B591" s="358" t="s">
        <v>4135</v>
      </c>
      <c r="C591" s="358" t="s">
        <v>8662</v>
      </c>
      <c r="D591" s="16" t="s">
        <v>5235</v>
      </c>
    </row>
    <row r="592" spans="1:4" ht="15.95" customHeight="1" x14ac:dyDescent="0.25">
      <c r="A592" s="25" t="s">
        <v>8663</v>
      </c>
      <c r="B592" s="358" t="s">
        <v>4136</v>
      </c>
      <c r="C592" s="358" t="s">
        <v>8664</v>
      </c>
      <c r="D592" s="16" t="s">
        <v>5643</v>
      </c>
    </row>
    <row r="593" spans="1:4" ht="15.95" customHeight="1" x14ac:dyDescent="0.25">
      <c r="A593" s="25" t="s">
        <v>8665</v>
      </c>
      <c r="B593" s="358" t="s">
        <v>8666</v>
      </c>
      <c r="C593" s="358" t="s">
        <v>8667</v>
      </c>
      <c r="D593" s="16" t="s">
        <v>5476</v>
      </c>
    </row>
    <row r="594" spans="1:4" ht="15.95" customHeight="1" x14ac:dyDescent="0.25">
      <c r="A594" s="25" t="s">
        <v>8668</v>
      </c>
      <c r="B594" s="358" t="s">
        <v>8669</v>
      </c>
      <c r="C594" s="358" t="s">
        <v>8670</v>
      </c>
      <c r="D594" s="16" t="s">
        <v>5814</v>
      </c>
    </row>
    <row r="595" spans="1:4" ht="15.95" customHeight="1" x14ac:dyDescent="0.25">
      <c r="A595" s="25" t="s">
        <v>8671</v>
      </c>
      <c r="B595" s="358" t="s">
        <v>4137</v>
      </c>
      <c r="C595" s="358" t="s">
        <v>8672</v>
      </c>
      <c r="D595" s="16" t="s">
        <v>4933</v>
      </c>
    </row>
    <row r="596" spans="1:4" ht="15.95" customHeight="1" x14ac:dyDescent="0.25">
      <c r="A596" s="25" t="s">
        <v>8673</v>
      </c>
      <c r="B596" s="358" t="s">
        <v>4138</v>
      </c>
      <c r="C596" s="358" t="s">
        <v>8674</v>
      </c>
      <c r="D596" s="16" t="s">
        <v>4780</v>
      </c>
    </row>
    <row r="597" spans="1:4" ht="15.95" customHeight="1" x14ac:dyDescent="0.25">
      <c r="A597" s="25" t="s">
        <v>8675</v>
      </c>
      <c r="B597" s="358" t="s">
        <v>8676</v>
      </c>
      <c r="C597" s="358" t="s">
        <v>8677</v>
      </c>
      <c r="D597" s="16" t="s">
        <v>5389</v>
      </c>
    </row>
    <row r="598" spans="1:4" ht="15.95" customHeight="1" x14ac:dyDescent="0.25">
      <c r="A598" s="25" t="s">
        <v>8678</v>
      </c>
      <c r="B598" s="358" t="s">
        <v>4026</v>
      </c>
      <c r="C598" s="358" t="s">
        <v>8679</v>
      </c>
      <c r="D598" s="16" t="s">
        <v>5148</v>
      </c>
    </row>
    <row r="599" spans="1:4" ht="15.95" customHeight="1" x14ac:dyDescent="0.25">
      <c r="A599" s="25" t="s">
        <v>8680</v>
      </c>
      <c r="B599" s="358" t="s">
        <v>4139</v>
      </c>
      <c r="C599" s="358" t="s">
        <v>8681</v>
      </c>
      <c r="D599" s="16" t="s">
        <v>5235</v>
      </c>
    </row>
    <row r="600" spans="1:4" ht="15.95" customHeight="1" x14ac:dyDescent="0.25">
      <c r="A600" s="25" t="s">
        <v>8682</v>
      </c>
      <c r="B600" s="358" t="s">
        <v>8683</v>
      </c>
      <c r="C600" s="358" t="s">
        <v>8684</v>
      </c>
      <c r="D600" s="16" t="s">
        <v>6080</v>
      </c>
    </row>
    <row r="601" spans="1:4" ht="15.95" customHeight="1" x14ac:dyDescent="0.25">
      <c r="A601" s="25" t="s">
        <v>8685</v>
      </c>
      <c r="B601" s="358" t="s">
        <v>4028</v>
      </c>
      <c r="C601" s="358" t="s">
        <v>8686</v>
      </c>
      <c r="D601" s="16" t="s">
        <v>5007</v>
      </c>
    </row>
    <row r="602" spans="1:4" ht="15.95" customHeight="1" x14ac:dyDescent="0.25">
      <c r="A602" s="25" t="s">
        <v>8687</v>
      </c>
      <c r="B602" s="358" t="s">
        <v>8688</v>
      </c>
      <c r="C602" s="358" t="s">
        <v>8689</v>
      </c>
      <c r="D602" s="16" t="s">
        <v>4999</v>
      </c>
    </row>
    <row r="603" spans="1:4" ht="15.95" customHeight="1" x14ac:dyDescent="0.25">
      <c r="A603" s="25" t="s">
        <v>8690</v>
      </c>
      <c r="B603" s="358" t="s">
        <v>4140</v>
      </c>
      <c r="C603" s="358" t="s">
        <v>8691</v>
      </c>
      <c r="D603" s="16" t="s">
        <v>5376</v>
      </c>
    </row>
    <row r="604" spans="1:4" ht="15.95" customHeight="1" x14ac:dyDescent="0.25">
      <c r="A604" s="25" t="s">
        <v>8692</v>
      </c>
      <c r="B604" s="358" t="s">
        <v>4141</v>
      </c>
      <c r="C604" s="358" t="s">
        <v>8693</v>
      </c>
      <c r="D604" s="16" t="s">
        <v>5677</v>
      </c>
    </row>
    <row r="605" spans="1:4" ht="15.95" customHeight="1" x14ac:dyDescent="0.25">
      <c r="A605" s="25" t="s">
        <v>8694</v>
      </c>
      <c r="B605" s="358" t="s">
        <v>4142</v>
      </c>
      <c r="C605" s="358" t="s">
        <v>8695</v>
      </c>
      <c r="D605" s="16" t="s">
        <v>5677</v>
      </c>
    </row>
    <row r="606" spans="1:4" ht="15.95" customHeight="1" x14ac:dyDescent="0.25">
      <c r="A606" s="25" t="s">
        <v>8696</v>
      </c>
      <c r="B606" s="358" t="s">
        <v>4029</v>
      </c>
      <c r="C606" s="358" t="s">
        <v>8697</v>
      </c>
      <c r="D606" s="16" t="s">
        <v>5772</v>
      </c>
    </row>
    <row r="607" spans="1:4" ht="15.95" customHeight="1" x14ac:dyDescent="0.25">
      <c r="A607" s="25" t="s">
        <v>8698</v>
      </c>
      <c r="B607" s="358" t="s">
        <v>4030</v>
      </c>
      <c r="C607" s="358" t="s">
        <v>8699</v>
      </c>
      <c r="D607" s="16" t="s">
        <v>5793</v>
      </c>
    </row>
    <row r="608" spans="1:4" ht="15.95" customHeight="1" x14ac:dyDescent="0.25">
      <c r="A608" s="25" t="s">
        <v>8700</v>
      </c>
      <c r="B608" s="358" t="s">
        <v>8701</v>
      </c>
      <c r="C608" s="358" t="s">
        <v>8702</v>
      </c>
      <c r="D608" s="16" t="s">
        <v>5788</v>
      </c>
    </row>
    <row r="609" spans="1:4" ht="15.95" customHeight="1" x14ac:dyDescent="0.25">
      <c r="A609" s="25" t="s">
        <v>8703</v>
      </c>
      <c r="B609" s="358" t="s">
        <v>4143</v>
      </c>
      <c r="C609" s="358" t="s">
        <v>8704</v>
      </c>
      <c r="D609" s="16" t="s">
        <v>5938</v>
      </c>
    </row>
    <row r="610" spans="1:4" ht="15.95" customHeight="1" x14ac:dyDescent="0.25">
      <c r="A610" s="25" t="s">
        <v>8705</v>
      </c>
      <c r="B610" s="358" t="s">
        <v>8706</v>
      </c>
      <c r="C610" s="358" t="s">
        <v>8707</v>
      </c>
      <c r="D610" s="16" t="s">
        <v>4728</v>
      </c>
    </row>
    <row r="611" spans="1:4" ht="15.95" customHeight="1" x14ac:dyDescent="0.25">
      <c r="A611" s="25" t="s">
        <v>8708</v>
      </c>
      <c r="B611" s="358" t="s">
        <v>4144</v>
      </c>
      <c r="C611" s="358" t="s">
        <v>8709</v>
      </c>
      <c r="D611" s="16" t="s">
        <v>5293</v>
      </c>
    </row>
    <row r="612" spans="1:4" ht="15.95" customHeight="1" x14ac:dyDescent="0.25">
      <c r="A612" s="25" t="s">
        <v>8710</v>
      </c>
      <c r="B612" s="358" t="s">
        <v>4031</v>
      </c>
      <c r="C612" s="358" t="s">
        <v>8711</v>
      </c>
      <c r="D612" s="16" t="s">
        <v>5521</v>
      </c>
    </row>
    <row r="613" spans="1:4" ht="15.95" customHeight="1" x14ac:dyDescent="0.25">
      <c r="A613" s="25" t="s">
        <v>8712</v>
      </c>
      <c r="B613" s="358" t="s">
        <v>4145</v>
      </c>
      <c r="C613" s="358" t="s">
        <v>8713</v>
      </c>
      <c r="D613" s="16" t="s">
        <v>5564</v>
      </c>
    </row>
    <row r="614" spans="1:4" ht="15.95" customHeight="1" x14ac:dyDescent="0.25">
      <c r="A614" s="25" t="s">
        <v>8714</v>
      </c>
      <c r="B614" s="358" t="s">
        <v>4146</v>
      </c>
      <c r="C614" s="358" t="s">
        <v>8715</v>
      </c>
      <c r="D614" s="16" t="s">
        <v>4818</v>
      </c>
    </row>
    <row r="615" spans="1:4" ht="15.95" customHeight="1" x14ac:dyDescent="0.25">
      <c r="A615" s="25" t="s">
        <v>8716</v>
      </c>
      <c r="B615" s="358" t="s">
        <v>8717</v>
      </c>
      <c r="C615" s="358" t="s">
        <v>8718</v>
      </c>
      <c r="D615" s="16" t="s">
        <v>4818</v>
      </c>
    </row>
    <row r="616" spans="1:4" ht="15.95" customHeight="1" x14ac:dyDescent="0.25">
      <c r="A616" s="25" t="s">
        <v>8719</v>
      </c>
      <c r="B616" s="358" t="s">
        <v>4147</v>
      </c>
      <c r="C616" s="358" t="s">
        <v>8720</v>
      </c>
      <c r="D616" s="16" t="s">
        <v>6198</v>
      </c>
    </row>
    <row r="617" spans="1:4" ht="15.95" customHeight="1" x14ac:dyDescent="0.25">
      <c r="A617" s="25" t="s">
        <v>8721</v>
      </c>
      <c r="B617" s="358" t="s">
        <v>4148</v>
      </c>
      <c r="C617" s="358" t="s">
        <v>8722</v>
      </c>
      <c r="D617" s="16" t="s">
        <v>6080</v>
      </c>
    </row>
    <row r="618" spans="1:4" ht="15.95" customHeight="1" x14ac:dyDescent="0.25">
      <c r="A618" s="25" t="s">
        <v>8723</v>
      </c>
      <c r="B618" s="358" t="s">
        <v>4032</v>
      </c>
      <c r="C618" s="358" t="s">
        <v>8724</v>
      </c>
      <c r="D618" s="16" t="s">
        <v>6303</v>
      </c>
    </row>
    <row r="619" spans="1:4" ht="15.95" customHeight="1" x14ac:dyDescent="0.25">
      <c r="A619" s="25" t="s">
        <v>8725</v>
      </c>
      <c r="B619" s="358" t="s">
        <v>4033</v>
      </c>
      <c r="C619" s="358" t="s">
        <v>8726</v>
      </c>
      <c r="D619" s="16" t="s">
        <v>6269</v>
      </c>
    </row>
    <row r="620" spans="1:4" ht="15.95" customHeight="1" x14ac:dyDescent="0.25">
      <c r="A620" s="25" t="s">
        <v>8727</v>
      </c>
      <c r="B620" s="358" t="s">
        <v>4034</v>
      </c>
      <c r="C620" s="358" t="s">
        <v>8728</v>
      </c>
      <c r="D620" s="16" t="s">
        <v>5007</v>
      </c>
    </row>
    <row r="621" spans="1:4" ht="15.95" customHeight="1" x14ac:dyDescent="0.25">
      <c r="A621" s="25" t="s">
        <v>8729</v>
      </c>
      <c r="B621" s="358" t="s">
        <v>4149</v>
      </c>
      <c r="C621" s="358" t="s">
        <v>8730</v>
      </c>
      <c r="D621" s="16" t="s">
        <v>4696</v>
      </c>
    </row>
    <row r="622" spans="1:4" ht="15.95" customHeight="1" x14ac:dyDescent="0.25">
      <c r="A622" s="25" t="s">
        <v>8731</v>
      </c>
      <c r="B622" s="358" t="s">
        <v>4150</v>
      </c>
      <c r="C622" s="358" t="s">
        <v>8732</v>
      </c>
      <c r="D622" s="16" t="s">
        <v>4933</v>
      </c>
    </row>
    <row r="623" spans="1:4" ht="15.95" customHeight="1" x14ac:dyDescent="0.25">
      <c r="A623" s="25" t="s">
        <v>8733</v>
      </c>
      <c r="B623" s="358" t="s">
        <v>4035</v>
      </c>
      <c r="C623" s="358" t="s">
        <v>8734</v>
      </c>
      <c r="D623" s="16" t="s">
        <v>5165</v>
      </c>
    </row>
    <row r="624" spans="1:4" ht="15.95" customHeight="1" x14ac:dyDescent="0.25">
      <c r="A624" s="25" t="s">
        <v>8735</v>
      </c>
      <c r="B624" s="358" t="s">
        <v>8736</v>
      </c>
      <c r="C624" s="358" t="s">
        <v>8737</v>
      </c>
      <c r="D624" s="16" t="s">
        <v>4819</v>
      </c>
    </row>
    <row r="625" spans="1:4" ht="15.95" customHeight="1" x14ac:dyDescent="0.25">
      <c r="A625" s="25" t="s">
        <v>8738</v>
      </c>
      <c r="B625" s="358" t="s">
        <v>4151</v>
      </c>
      <c r="C625" s="358" t="s">
        <v>8739</v>
      </c>
      <c r="D625" s="16" t="s">
        <v>5697</v>
      </c>
    </row>
    <row r="626" spans="1:4" ht="15.95" customHeight="1" x14ac:dyDescent="0.25">
      <c r="A626" s="25" t="s">
        <v>8740</v>
      </c>
      <c r="B626" s="358" t="s">
        <v>8741</v>
      </c>
      <c r="C626" s="358" t="s">
        <v>8742</v>
      </c>
      <c r="D626" s="16" t="s">
        <v>5793</v>
      </c>
    </row>
    <row r="627" spans="1:4" ht="15.95" customHeight="1" x14ac:dyDescent="0.25">
      <c r="A627" s="25" t="s">
        <v>8743</v>
      </c>
      <c r="B627" s="358" t="s">
        <v>4152</v>
      </c>
      <c r="C627" s="358" t="s">
        <v>8744</v>
      </c>
      <c r="D627" s="16" t="s">
        <v>6531</v>
      </c>
    </row>
    <row r="628" spans="1:4" ht="15.95" customHeight="1" x14ac:dyDescent="0.25">
      <c r="A628" s="25" t="s">
        <v>8745</v>
      </c>
      <c r="B628" s="358" t="s">
        <v>8746</v>
      </c>
      <c r="C628" s="358" t="s">
        <v>8747</v>
      </c>
      <c r="D628" s="16" t="s">
        <v>6531</v>
      </c>
    </row>
    <row r="629" spans="1:4" ht="15.95" customHeight="1" x14ac:dyDescent="0.25">
      <c r="A629" s="25" t="s">
        <v>8748</v>
      </c>
      <c r="B629" s="358" t="s">
        <v>8749</v>
      </c>
      <c r="C629" s="358" t="s">
        <v>8750</v>
      </c>
      <c r="D629" s="16" t="s">
        <v>5995</v>
      </c>
    </row>
    <row r="630" spans="1:4" ht="15.95" customHeight="1" x14ac:dyDescent="0.25">
      <c r="A630" s="25" t="s">
        <v>8751</v>
      </c>
      <c r="B630" s="358" t="s">
        <v>4064</v>
      </c>
      <c r="C630" s="358" t="s">
        <v>8752</v>
      </c>
      <c r="D630" s="16" t="s">
        <v>5183</v>
      </c>
    </row>
    <row r="631" spans="1:4" ht="15.95" customHeight="1" x14ac:dyDescent="0.25">
      <c r="A631" s="25" t="s">
        <v>8753</v>
      </c>
      <c r="B631" s="358" t="s">
        <v>8754</v>
      </c>
      <c r="C631" s="358" t="s">
        <v>8755</v>
      </c>
      <c r="D631" s="16" t="s">
        <v>6878</v>
      </c>
    </row>
    <row r="632" spans="1:4" ht="15.95" customHeight="1" x14ac:dyDescent="0.25">
      <c r="A632" s="25" t="s">
        <v>8756</v>
      </c>
      <c r="B632" s="358" t="s">
        <v>4153</v>
      </c>
      <c r="C632" s="358" t="s">
        <v>8757</v>
      </c>
      <c r="D632" s="16" t="s">
        <v>5895</v>
      </c>
    </row>
    <row r="633" spans="1:4" ht="15.95" customHeight="1" x14ac:dyDescent="0.25">
      <c r="A633" s="25" t="s">
        <v>8758</v>
      </c>
      <c r="B633" s="358" t="s">
        <v>4154</v>
      </c>
      <c r="C633" s="358" t="s">
        <v>8759</v>
      </c>
      <c r="D633" s="16" t="s">
        <v>5416</v>
      </c>
    </row>
    <row r="634" spans="1:4" ht="15.95" customHeight="1" x14ac:dyDescent="0.25">
      <c r="A634" s="25" t="s">
        <v>8760</v>
      </c>
      <c r="B634" s="358" t="s">
        <v>8761</v>
      </c>
      <c r="C634" s="358" t="s">
        <v>8762</v>
      </c>
      <c r="D634" s="16" t="s">
        <v>5523</v>
      </c>
    </row>
    <row r="635" spans="1:4" ht="15.95" customHeight="1" x14ac:dyDescent="0.25">
      <c r="A635" s="25" t="s">
        <v>8763</v>
      </c>
      <c r="B635" s="358" t="s">
        <v>8764</v>
      </c>
      <c r="C635" s="358" t="s">
        <v>8765</v>
      </c>
      <c r="D635" s="16" t="s">
        <v>5538</v>
      </c>
    </row>
    <row r="636" spans="1:4" ht="15.95" customHeight="1" x14ac:dyDescent="0.25">
      <c r="A636" s="25" t="s">
        <v>8766</v>
      </c>
      <c r="B636" s="358" t="s">
        <v>4155</v>
      </c>
      <c r="C636" s="358" t="s">
        <v>8767</v>
      </c>
      <c r="D636" s="16" t="s">
        <v>6744</v>
      </c>
    </row>
    <row r="637" spans="1:4" ht="15.95" customHeight="1" x14ac:dyDescent="0.25">
      <c r="A637" s="25" t="s">
        <v>8768</v>
      </c>
      <c r="B637" s="358" t="s">
        <v>8769</v>
      </c>
      <c r="C637" s="358" t="s">
        <v>8770</v>
      </c>
      <c r="D637" s="16" t="s">
        <v>5357</v>
      </c>
    </row>
    <row r="638" spans="1:4" ht="15.95" customHeight="1" x14ac:dyDescent="0.25">
      <c r="A638" s="25" t="s">
        <v>8771</v>
      </c>
      <c r="B638" s="358" t="s">
        <v>4156</v>
      </c>
      <c r="C638" s="358" t="s">
        <v>8772</v>
      </c>
      <c r="D638" s="16" t="s">
        <v>4894</v>
      </c>
    </row>
    <row r="639" spans="1:4" ht="15.95" customHeight="1" x14ac:dyDescent="0.25">
      <c r="A639" s="25" t="s">
        <v>8773</v>
      </c>
      <c r="B639" s="358" t="s">
        <v>4036</v>
      </c>
      <c r="C639" s="358" t="s">
        <v>8774</v>
      </c>
      <c r="D639" s="16" t="s">
        <v>5007</v>
      </c>
    </row>
    <row r="640" spans="1:4" ht="15.95" customHeight="1" x14ac:dyDescent="0.25">
      <c r="A640" s="25" t="s">
        <v>8775</v>
      </c>
      <c r="B640" s="358" t="s">
        <v>4037</v>
      </c>
      <c r="C640" s="358" t="s">
        <v>8776</v>
      </c>
      <c r="D640" s="16" t="s">
        <v>5767</v>
      </c>
    </row>
    <row r="641" spans="1:4" ht="15.95" customHeight="1" x14ac:dyDescent="0.25">
      <c r="A641" s="25" t="s">
        <v>8777</v>
      </c>
      <c r="B641" s="358" t="s">
        <v>8778</v>
      </c>
      <c r="C641" s="358" t="s">
        <v>8779</v>
      </c>
      <c r="D641" s="16" t="s">
        <v>4894</v>
      </c>
    </row>
    <row r="642" spans="1:4" ht="15.95" customHeight="1" x14ac:dyDescent="0.25">
      <c r="A642" s="25" t="s">
        <v>8780</v>
      </c>
      <c r="B642" s="358" t="s">
        <v>4039</v>
      </c>
      <c r="C642" s="358" t="s">
        <v>8781</v>
      </c>
      <c r="D642" s="16" t="s">
        <v>5165</v>
      </c>
    </row>
    <row r="643" spans="1:4" ht="15.95" customHeight="1" x14ac:dyDescent="0.25">
      <c r="A643" s="25" t="s">
        <v>8782</v>
      </c>
      <c r="B643" s="358" t="s">
        <v>4040</v>
      </c>
      <c r="C643" s="358" t="s">
        <v>8783</v>
      </c>
      <c r="D643" s="16" t="s">
        <v>6264</v>
      </c>
    </row>
    <row r="644" spans="1:4" ht="15.95" customHeight="1" x14ac:dyDescent="0.25">
      <c r="A644" s="25" t="s">
        <v>8784</v>
      </c>
      <c r="B644" s="358" t="s">
        <v>8785</v>
      </c>
      <c r="C644" s="358" t="s">
        <v>8786</v>
      </c>
      <c r="D644" s="16" t="s">
        <v>5208</v>
      </c>
    </row>
    <row r="645" spans="1:4" ht="15.95" customHeight="1" x14ac:dyDescent="0.25">
      <c r="A645" s="25" t="s">
        <v>8787</v>
      </c>
      <c r="B645" s="358" t="s">
        <v>8788</v>
      </c>
      <c r="C645" s="358" t="s">
        <v>8789</v>
      </c>
      <c r="D645" s="16" t="s">
        <v>5376</v>
      </c>
    </row>
    <row r="646" spans="1:4" ht="15.95" customHeight="1" x14ac:dyDescent="0.25">
      <c r="A646" s="25" t="s">
        <v>8790</v>
      </c>
      <c r="B646" s="358" t="s">
        <v>8791</v>
      </c>
      <c r="C646" s="358" t="s">
        <v>8792</v>
      </c>
      <c r="D646" s="16" t="s">
        <v>5310</v>
      </c>
    </row>
    <row r="647" spans="1:4" ht="15.95" customHeight="1" x14ac:dyDescent="0.25">
      <c r="A647" s="25" t="s">
        <v>8793</v>
      </c>
      <c r="B647" s="358" t="s">
        <v>8794</v>
      </c>
      <c r="C647" s="358" t="s">
        <v>8795</v>
      </c>
      <c r="D647" s="16" t="s">
        <v>6831</v>
      </c>
    </row>
    <row r="648" spans="1:4" ht="15.95" customHeight="1" x14ac:dyDescent="0.25">
      <c r="A648" s="25" t="s">
        <v>8796</v>
      </c>
      <c r="B648" s="358" t="s">
        <v>8797</v>
      </c>
      <c r="C648" s="358" t="s">
        <v>8798</v>
      </c>
      <c r="D648" s="16" t="s">
        <v>5648</v>
      </c>
    </row>
    <row r="649" spans="1:4" ht="15.95" customHeight="1" x14ac:dyDescent="0.25">
      <c r="A649" s="25" t="s">
        <v>8799</v>
      </c>
      <c r="B649" s="358" t="s">
        <v>8800</v>
      </c>
      <c r="C649" s="358" t="s">
        <v>8801</v>
      </c>
      <c r="D649" s="16" t="s">
        <v>6636</v>
      </c>
    </row>
    <row r="650" spans="1:4" ht="15.95" customHeight="1" x14ac:dyDescent="0.25">
      <c r="A650" s="25" t="s">
        <v>8802</v>
      </c>
      <c r="B650" s="358" t="s">
        <v>8803</v>
      </c>
      <c r="C650" s="358" t="s">
        <v>8804</v>
      </c>
      <c r="D650" s="16" t="s">
        <v>4728</v>
      </c>
    </row>
    <row r="651" spans="1:4" ht="15.95" customHeight="1" x14ac:dyDescent="0.25">
      <c r="A651" s="25" t="s">
        <v>8805</v>
      </c>
      <c r="B651" s="358" t="s">
        <v>4157</v>
      </c>
      <c r="C651" s="358" t="s">
        <v>8806</v>
      </c>
      <c r="D651" s="16" t="s">
        <v>5713</v>
      </c>
    </row>
    <row r="652" spans="1:4" ht="15.95" customHeight="1" x14ac:dyDescent="0.25">
      <c r="A652" s="25" t="s">
        <v>8807</v>
      </c>
      <c r="B652" s="358" t="s">
        <v>4042</v>
      </c>
      <c r="C652" s="358" t="s">
        <v>8808</v>
      </c>
      <c r="D652" s="16" t="s">
        <v>5799</v>
      </c>
    </row>
    <row r="653" spans="1:4" ht="15.95" customHeight="1" x14ac:dyDescent="0.25">
      <c r="A653" s="25" t="s">
        <v>8809</v>
      </c>
      <c r="B653" s="358" t="s">
        <v>4044</v>
      </c>
      <c r="C653" s="358" t="s">
        <v>8810</v>
      </c>
      <c r="D653" s="16" t="s">
        <v>6999</v>
      </c>
    </row>
    <row r="654" spans="1:4" ht="15.95" customHeight="1" x14ac:dyDescent="0.25">
      <c r="A654" s="25" t="s">
        <v>8811</v>
      </c>
      <c r="B654" s="358" t="s">
        <v>4158</v>
      </c>
      <c r="C654" s="358" t="s">
        <v>8812</v>
      </c>
      <c r="D654" s="16" t="s">
        <v>4819</v>
      </c>
    </row>
    <row r="655" spans="1:4" ht="15.95" customHeight="1" x14ac:dyDescent="0.25">
      <c r="A655" s="25" t="s">
        <v>8813</v>
      </c>
      <c r="B655" s="358" t="s">
        <v>8814</v>
      </c>
      <c r="C655" s="358" t="s">
        <v>8815</v>
      </c>
      <c r="D655" s="16" t="s">
        <v>4586</v>
      </c>
    </row>
    <row r="656" spans="1:4" ht="15.95" customHeight="1" x14ac:dyDescent="0.25">
      <c r="A656" s="25" t="s">
        <v>8816</v>
      </c>
      <c r="B656" s="358" t="s">
        <v>8817</v>
      </c>
      <c r="C656" s="358" t="s">
        <v>8818</v>
      </c>
      <c r="D656" s="16" t="s">
        <v>6080</v>
      </c>
    </row>
    <row r="657" spans="1:4" ht="15.95" customHeight="1" x14ac:dyDescent="0.25">
      <c r="A657" s="25" t="s">
        <v>8819</v>
      </c>
      <c r="B657" s="358" t="s">
        <v>4045</v>
      </c>
      <c r="C657" s="358" t="s">
        <v>8820</v>
      </c>
      <c r="D657" s="16" t="s">
        <v>5007</v>
      </c>
    </row>
    <row r="658" spans="1:4" ht="15.95" customHeight="1" x14ac:dyDescent="0.25">
      <c r="A658" s="25" t="s">
        <v>8821</v>
      </c>
      <c r="B658" s="358" t="s">
        <v>4046</v>
      </c>
      <c r="C658" s="358" t="s">
        <v>8822</v>
      </c>
      <c r="D658" s="16" t="s">
        <v>5135</v>
      </c>
    </row>
    <row r="659" spans="1:4" ht="15.95" customHeight="1" x14ac:dyDescent="0.25">
      <c r="A659" s="25" t="s">
        <v>8823</v>
      </c>
      <c r="B659" s="358" t="s">
        <v>8824</v>
      </c>
      <c r="C659" s="358" t="s">
        <v>8825</v>
      </c>
      <c r="D659" s="16" t="s">
        <v>4933</v>
      </c>
    </row>
    <row r="660" spans="1:4" ht="15.95" customHeight="1" x14ac:dyDescent="0.25">
      <c r="A660" s="25" t="s">
        <v>8826</v>
      </c>
      <c r="B660" s="358" t="s">
        <v>8827</v>
      </c>
      <c r="C660" s="358" t="s">
        <v>8828</v>
      </c>
      <c r="D660" s="16" t="s">
        <v>6241</v>
      </c>
    </row>
    <row r="661" spans="1:4" ht="15.95" customHeight="1" x14ac:dyDescent="0.25">
      <c r="A661" s="25" t="s">
        <v>8829</v>
      </c>
      <c r="B661" s="358" t="s">
        <v>8830</v>
      </c>
      <c r="C661" s="358" t="s">
        <v>8831</v>
      </c>
      <c r="D661" s="16" t="s">
        <v>6912</v>
      </c>
    </row>
    <row r="662" spans="1:4" ht="15.95" customHeight="1" x14ac:dyDescent="0.25">
      <c r="A662" s="25" t="s">
        <v>8832</v>
      </c>
      <c r="B662" s="358" t="s">
        <v>4159</v>
      </c>
      <c r="C662" s="358" t="s">
        <v>8833</v>
      </c>
      <c r="D662" s="16" t="s">
        <v>6711</v>
      </c>
    </row>
    <row r="663" spans="1:4" ht="15.95" customHeight="1" x14ac:dyDescent="0.25">
      <c r="A663" s="25" t="s">
        <v>8834</v>
      </c>
      <c r="B663" s="358" t="s">
        <v>4160</v>
      </c>
      <c r="C663" s="358" t="s">
        <v>8835</v>
      </c>
      <c r="D663" s="16" t="s">
        <v>6707</v>
      </c>
    </row>
    <row r="664" spans="1:4" ht="15.95" customHeight="1" x14ac:dyDescent="0.25">
      <c r="A664" s="25" t="s">
        <v>8836</v>
      </c>
      <c r="B664" s="358" t="s">
        <v>8837</v>
      </c>
      <c r="C664" s="358" t="s">
        <v>8838</v>
      </c>
      <c r="D664" s="16" t="s">
        <v>6362</v>
      </c>
    </row>
    <row r="665" spans="1:4" ht="15.95" customHeight="1" x14ac:dyDescent="0.25">
      <c r="A665" s="25" t="s">
        <v>8839</v>
      </c>
      <c r="B665" s="358" t="s">
        <v>4162</v>
      </c>
      <c r="C665" s="358" t="s">
        <v>8840</v>
      </c>
      <c r="D665" s="16" t="s">
        <v>4493</v>
      </c>
    </row>
    <row r="666" spans="1:4" ht="15.95" customHeight="1" x14ac:dyDescent="0.25">
      <c r="A666" s="25" t="s">
        <v>8841</v>
      </c>
      <c r="B666" s="358" t="s">
        <v>4163</v>
      </c>
      <c r="C666" s="358" t="s">
        <v>8842</v>
      </c>
      <c r="D666" s="16" t="s">
        <v>6567</v>
      </c>
    </row>
    <row r="667" spans="1:4" ht="15.95" customHeight="1" x14ac:dyDescent="0.25">
      <c r="A667" s="25" t="s">
        <v>8843</v>
      </c>
      <c r="B667" s="358" t="s">
        <v>4164</v>
      </c>
      <c r="C667" s="358" t="s">
        <v>8844</v>
      </c>
      <c r="D667" s="16" t="s">
        <v>6567</v>
      </c>
    </row>
    <row r="668" spans="1:4" ht="15.95" customHeight="1" x14ac:dyDescent="0.25">
      <c r="A668" s="25" t="s">
        <v>8845</v>
      </c>
      <c r="B668" s="358" t="s">
        <v>4048</v>
      </c>
      <c r="C668" s="358" t="s">
        <v>8846</v>
      </c>
      <c r="D668" s="16" t="s">
        <v>6627</v>
      </c>
    </row>
    <row r="669" spans="1:4" ht="15.95" customHeight="1" x14ac:dyDescent="0.25">
      <c r="A669" s="25" t="s">
        <v>8847</v>
      </c>
      <c r="B669" s="358" t="s">
        <v>4049</v>
      </c>
      <c r="C669" s="358" t="s">
        <v>8848</v>
      </c>
      <c r="D669" s="16" t="s">
        <v>6644</v>
      </c>
    </row>
    <row r="670" spans="1:4" ht="15.95" customHeight="1" x14ac:dyDescent="0.25">
      <c r="A670" s="25" t="s">
        <v>8849</v>
      </c>
      <c r="B670" s="358" t="s">
        <v>4165</v>
      </c>
      <c r="C670" s="358" t="s">
        <v>8850</v>
      </c>
      <c r="D670" s="16" t="s">
        <v>4719</v>
      </c>
    </row>
    <row r="671" spans="1:4" ht="15.95" customHeight="1" x14ac:dyDescent="0.25">
      <c r="A671" s="25" t="s">
        <v>8851</v>
      </c>
      <c r="B671" s="358" t="s">
        <v>4166</v>
      </c>
      <c r="C671" s="358" t="s">
        <v>8852</v>
      </c>
      <c r="D671" s="16" t="s">
        <v>4729</v>
      </c>
    </row>
    <row r="672" spans="1:4" ht="15.95" customHeight="1" x14ac:dyDescent="0.25">
      <c r="A672" s="25" t="s">
        <v>8853</v>
      </c>
      <c r="B672" s="358" t="s">
        <v>59</v>
      </c>
      <c r="C672" s="358" t="s">
        <v>8854</v>
      </c>
      <c r="D672" s="16" t="s">
        <v>6663</v>
      </c>
    </row>
    <row r="673" spans="1:4" ht="15.95" customHeight="1" x14ac:dyDescent="0.25">
      <c r="A673" s="25" t="s">
        <v>8855</v>
      </c>
      <c r="B673" s="358" t="s">
        <v>62</v>
      </c>
      <c r="C673" s="358" t="s">
        <v>8856</v>
      </c>
      <c r="D673" s="16" t="s">
        <v>4729</v>
      </c>
    </row>
    <row r="674" spans="1:4" ht="15.95" customHeight="1" x14ac:dyDescent="0.25">
      <c r="A674" s="25" t="s">
        <v>8857</v>
      </c>
      <c r="B674" s="358" t="s">
        <v>63</v>
      </c>
      <c r="C674" s="358" t="s">
        <v>8858</v>
      </c>
      <c r="D674" s="16" t="s">
        <v>6181</v>
      </c>
    </row>
    <row r="675" spans="1:4" ht="15.95" customHeight="1" x14ac:dyDescent="0.25">
      <c r="A675" s="25" t="s">
        <v>8859</v>
      </c>
      <c r="B675" s="358" t="s">
        <v>8860</v>
      </c>
      <c r="C675" s="358" t="s">
        <v>8861</v>
      </c>
      <c r="D675" s="16" t="s">
        <v>6446</v>
      </c>
    </row>
    <row r="676" spans="1:4" ht="15.95" customHeight="1" x14ac:dyDescent="0.25">
      <c r="A676" s="25" t="s">
        <v>8862</v>
      </c>
      <c r="B676" s="358" t="s">
        <v>4167</v>
      </c>
      <c r="C676" s="358" t="s">
        <v>8863</v>
      </c>
      <c r="D676" s="16" t="s">
        <v>6114</v>
      </c>
    </row>
    <row r="677" spans="1:4" ht="15.95" customHeight="1" x14ac:dyDescent="0.25">
      <c r="A677" s="25" t="s">
        <v>8864</v>
      </c>
      <c r="B677" s="358" t="s">
        <v>8865</v>
      </c>
      <c r="C677" s="358" t="s">
        <v>8866</v>
      </c>
      <c r="D677" s="16" t="s">
        <v>4493</v>
      </c>
    </row>
    <row r="678" spans="1:4" ht="15.95" customHeight="1" x14ac:dyDescent="0.25">
      <c r="A678" s="25" t="s">
        <v>8867</v>
      </c>
      <c r="B678" s="358" t="s">
        <v>4168</v>
      </c>
      <c r="C678" s="358" t="s">
        <v>8868</v>
      </c>
      <c r="D678" s="16" t="s">
        <v>4729</v>
      </c>
    </row>
    <row r="679" spans="1:4" ht="15.95" customHeight="1" x14ac:dyDescent="0.25">
      <c r="A679" s="25" t="s">
        <v>8869</v>
      </c>
      <c r="B679" s="358" t="s">
        <v>4169</v>
      </c>
      <c r="C679" s="358" t="s">
        <v>8870</v>
      </c>
      <c r="D679" s="16" t="s">
        <v>6181</v>
      </c>
    </row>
    <row r="680" spans="1:4" ht="15.95" customHeight="1" x14ac:dyDescent="0.25">
      <c r="A680" s="25" t="s">
        <v>8871</v>
      </c>
      <c r="B680" s="358" t="s">
        <v>4170</v>
      </c>
      <c r="C680" s="358" t="s">
        <v>8872</v>
      </c>
      <c r="D680" s="16" t="s">
        <v>5356</v>
      </c>
    </row>
    <row r="681" spans="1:4" ht="15.95" customHeight="1" x14ac:dyDescent="0.25">
      <c r="A681" s="25" t="s">
        <v>8873</v>
      </c>
      <c r="B681" s="358" t="s">
        <v>4171</v>
      </c>
      <c r="C681" s="358" t="s">
        <v>8874</v>
      </c>
      <c r="D681" s="16" t="s">
        <v>6831</v>
      </c>
    </row>
    <row r="682" spans="1:4" ht="15.95" customHeight="1" x14ac:dyDescent="0.25">
      <c r="A682" s="25" t="s">
        <v>8875</v>
      </c>
      <c r="B682" s="358" t="s">
        <v>8876</v>
      </c>
      <c r="C682" s="358" t="s">
        <v>8877</v>
      </c>
      <c r="D682" s="16" t="s">
        <v>6711</v>
      </c>
    </row>
    <row r="683" spans="1:4" ht="15.95" customHeight="1" x14ac:dyDescent="0.25">
      <c r="A683" s="25" t="s">
        <v>8878</v>
      </c>
      <c r="B683" s="358" t="s">
        <v>8879</v>
      </c>
      <c r="C683" s="358" t="s">
        <v>8880</v>
      </c>
      <c r="D683" s="16" t="s">
        <v>5235</v>
      </c>
    </row>
    <row r="684" spans="1:4" ht="15.95" customHeight="1" x14ac:dyDescent="0.25">
      <c r="A684" s="25" t="s">
        <v>8881</v>
      </c>
      <c r="B684" s="358" t="s">
        <v>4172</v>
      </c>
      <c r="C684" s="358" t="s">
        <v>8882</v>
      </c>
      <c r="D684" s="16" t="s">
        <v>5731</v>
      </c>
    </row>
    <row r="685" spans="1:4" ht="15.95" customHeight="1" x14ac:dyDescent="0.25">
      <c r="A685" s="25" t="s">
        <v>8883</v>
      </c>
      <c r="B685" s="358" t="s">
        <v>4050</v>
      </c>
      <c r="C685" s="358" t="s">
        <v>8884</v>
      </c>
      <c r="D685" s="16" t="s">
        <v>6601</v>
      </c>
    </row>
    <row r="686" spans="1:4" ht="15.95" customHeight="1" x14ac:dyDescent="0.25">
      <c r="A686" s="25" t="s">
        <v>8885</v>
      </c>
      <c r="B686" s="358" t="s">
        <v>8886</v>
      </c>
      <c r="C686" s="358" t="s">
        <v>8887</v>
      </c>
      <c r="D686" s="16" t="s">
        <v>6423</v>
      </c>
    </row>
    <row r="687" spans="1:4" ht="15.95" customHeight="1" x14ac:dyDescent="0.25">
      <c r="A687" s="25" t="s">
        <v>8888</v>
      </c>
      <c r="B687" s="358" t="s">
        <v>4173</v>
      </c>
      <c r="C687" s="358" t="s">
        <v>8889</v>
      </c>
      <c r="D687" s="16" t="s">
        <v>6744</v>
      </c>
    </row>
    <row r="688" spans="1:4" ht="15.95" customHeight="1" x14ac:dyDescent="0.25">
      <c r="A688" s="25" t="s">
        <v>8890</v>
      </c>
      <c r="B688" s="358" t="s">
        <v>4174</v>
      </c>
      <c r="C688" s="358" t="s">
        <v>8891</v>
      </c>
      <c r="D688" s="16" t="s">
        <v>6353</v>
      </c>
    </row>
    <row r="689" spans="1:4" ht="15.95" customHeight="1" x14ac:dyDescent="0.25">
      <c r="A689" s="25" t="s">
        <v>8892</v>
      </c>
      <c r="B689" s="358" t="s">
        <v>4175</v>
      </c>
      <c r="C689" s="358" t="s">
        <v>8893</v>
      </c>
      <c r="D689" s="16" t="s">
        <v>4780</v>
      </c>
    </row>
    <row r="690" spans="1:4" ht="15.95" customHeight="1" x14ac:dyDescent="0.25">
      <c r="A690" s="25" t="s">
        <v>8894</v>
      </c>
      <c r="B690" s="358" t="s">
        <v>8895</v>
      </c>
      <c r="C690" s="358" t="s">
        <v>8896</v>
      </c>
      <c r="D690" s="16" t="s">
        <v>4729</v>
      </c>
    </row>
    <row r="691" spans="1:4" ht="15.95" customHeight="1" x14ac:dyDescent="0.25">
      <c r="A691" s="25" t="s">
        <v>8897</v>
      </c>
      <c r="B691" s="358" t="s">
        <v>8898</v>
      </c>
      <c r="C691" s="358" t="s">
        <v>8899</v>
      </c>
      <c r="D691" s="16" t="s">
        <v>4493</v>
      </c>
    </row>
    <row r="692" spans="1:4" ht="15.95" customHeight="1" x14ac:dyDescent="0.25">
      <c r="A692" s="25" t="s">
        <v>8900</v>
      </c>
      <c r="B692" s="358" t="s">
        <v>4176</v>
      </c>
      <c r="C692" s="358" t="s">
        <v>8901</v>
      </c>
      <c r="D692" s="16" t="s">
        <v>4533</v>
      </c>
    </row>
    <row r="693" spans="1:4" ht="15.95" customHeight="1" x14ac:dyDescent="0.25">
      <c r="A693" s="25" t="s">
        <v>8902</v>
      </c>
      <c r="B693" s="358" t="s">
        <v>8903</v>
      </c>
      <c r="C693" s="358" t="s">
        <v>8904</v>
      </c>
      <c r="D693" s="16" t="s">
        <v>6481</v>
      </c>
    </row>
    <row r="694" spans="1:4" ht="15.95" customHeight="1" x14ac:dyDescent="0.25">
      <c r="A694" s="25" t="s">
        <v>8905</v>
      </c>
      <c r="B694" s="358" t="s">
        <v>4177</v>
      </c>
      <c r="C694" s="358" t="s">
        <v>8906</v>
      </c>
      <c r="D694" s="16" t="s">
        <v>5678</v>
      </c>
    </row>
    <row r="695" spans="1:4" ht="15.95" customHeight="1" x14ac:dyDescent="0.25">
      <c r="A695" s="25" t="s">
        <v>8907</v>
      </c>
      <c r="B695" s="358" t="s">
        <v>8908</v>
      </c>
      <c r="C695" s="358" t="s">
        <v>8909</v>
      </c>
      <c r="D695" s="16" t="s">
        <v>5310</v>
      </c>
    </row>
    <row r="696" spans="1:4" ht="15.95" customHeight="1" x14ac:dyDescent="0.25">
      <c r="A696" s="25" t="s">
        <v>8910</v>
      </c>
      <c r="B696" s="358" t="s">
        <v>4178</v>
      </c>
      <c r="C696" s="358" t="s">
        <v>8911</v>
      </c>
      <c r="D696" s="16" t="s">
        <v>6215</v>
      </c>
    </row>
    <row r="697" spans="1:4" ht="15.95" customHeight="1" x14ac:dyDescent="0.25">
      <c r="A697" s="25" t="s">
        <v>8912</v>
      </c>
      <c r="B697" s="358" t="s">
        <v>4179</v>
      </c>
      <c r="C697" s="358" t="s">
        <v>8913</v>
      </c>
      <c r="D697" s="16" t="s">
        <v>5995</v>
      </c>
    </row>
    <row r="698" spans="1:4" ht="15.95" customHeight="1" x14ac:dyDescent="0.25">
      <c r="A698" s="25" t="s">
        <v>8914</v>
      </c>
      <c r="B698" s="358" t="s">
        <v>4180</v>
      </c>
      <c r="C698" s="358" t="s">
        <v>8915</v>
      </c>
      <c r="D698" s="16" t="s">
        <v>6567</v>
      </c>
    </row>
    <row r="699" spans="1:4" ht="15.95" customHeight="1" x14ac:dyDescent="0.25">
      <c r="A699" s="25" t="s">
        <v>8916</v>
      </c>
      <c r="B699" s="358" t="s">
        <v>8917</v>
      </c>
      <c r="C699" s="358" t="s">
        <v>8918</v>
      </c>
      <c r="D699" s="16" t="s">
        <v>5310</v>
      </c>
    </row>
    <row r="700" spans="1:4" ht="15.95" customHeight="1" x14ac:dyDescent="0.25">
      <c r="A700" s="25" t="s">
        <v>8919</v>
      </c>
      <c r="B700" s="358" t="s">
        <v>8920</v>
      </c>
      <c r="C700" s="358" t="s">
        <v>8921</v>
      </c>
      <c r="D700" s="16" t="s">
        <v>4729</v>
      </c>
    </row>
    <row r="701" spans="1:4" ht="15.95" customHeight="1" x14ac:dyDescent="0.25">
      <c r="A701" s="25" t="s">
        <v>8922</v>
      </c>
      <c r="B701" s="358" t="s">
        <v>8923</v>
      </c>
      <c r="C701" s="358" t="s">
        <v>8924</v>
      </c>
      <c r="D701" s="16" t="s">
        <v>4729</v>
      </c>
    </row>
    <row r="702" spans="1:4" ht="15.95" customHeight="1" x14ac:dyDescent="0.25">
      <c r="A702" s="25" t="s">
        <v>8925</v>
      </c>
      <c r="B702" s="358" t="s">
        <v>8926</v>
      </c>
      <c r="C702" s="358" t="s">
        <v>8927</v>
      </c>
      <c r="D702" s="16" t="s">
        <v>6219</v>
      </c>
    </row>
    <row r="703" spans="1:4" ht="15.95" customHeight="1" x14ac:dyDescent="0.25">
      <c r="A703" s="25" t="s">
        <v>8928</v>
      </c>
      <c r="B703" s="358" t="s">
        <v>8929</v>
      </c>
      <c r="C703" s="358" t="s">
        <v>8930</v>
      </c>
      <c r="D703" s="16" t="s">
        <v>5643</v>
      </c>
    </row>
    <row r="704" spans="1:4" ht="15.95" customHeight="1" x14ac:dyDescent="0.25">
      <c r="A704" s="25" t="s">
        <v>8931</v>
      </c>
      <c r="B704" s="358" t="s">
        <v>4052</v>
      </c>
      <c r="C704" s="358" t="s">
        <v>8932</v>
      </c>
      <c r="D704" s="16" t="s">
        <v>5101</v>
      </c>
    </row>
    <row r="705" spans="1:4" ht="15.95" customHeight="1" x14ac:dyDescent="0.25">
      <c r="A705" s="25" t="s">
        <v>8933</v>
      </c>
      <c r="B705" s="358" t="s">
        <v>4212</v>
      </c>
      <c r="C705" s="358" t="s">
        <v>8934</v>
      </c>
      <c r="D705" s="16" t="s">
        <v>5160</v>
      </c>
    </row>
    <row r="706" spans="1:4" ht="15.95" customHeight="1" x14ac:dyDescent="0.25">
      <c r="A706" s="25" t="s">
        <v>8935</v>
      </c>
      <c r="B706" s="358" t="s">
        <v>8936</v>
      </c>
      <c r="C706" s="358" t="s">
        <v>8937</v>
      </c>
      <c r="D706" s="16" t="s">
        <v>4780</v>
      </c>
    </row>
    <row r="707" spans="1:4" ht="15.95" customHeight="1" x14ac:dyDescent="0.25">
      <c r="A707" s="25" t="s">
        <v>8938</v>
      </c>
      <c r="B707" s="358" t="s">
        <v>4181</v>
      </c>
      <c r="C707" s="358" t="s">
        <v>8939</v>
      </c>
      <c r="D707" s="16" t="s">
        <v>4542</v>
      </c>
    </row>
    <row r="708" spans="1:4" ht="15.95" customHeight="1" x14ac:dyDescent="0.25">
      <c r="A708" s="25" t="s">
        <v>8940</v>
      </c>
      <c r="B708" s="358" t="s">
        <v>8941</v>
      </c>
      <c r="C708" s="358" t="s">
        <v>8942</v>
      </c>
      <c r="D708" s="16" t="s">
        <v>6121</v>
      </c>
    </row>
    <row r="709" spans="1:4" ht="15.95" customHeight="1" x14ac:dyDescent="0.25">
      <c r="A709" s="25" t="s">
        <v>8943</v>
      </c>
      <c r="B709" s="358" t="s">
        <v>8944</v>
      </c>
      <c r="C709" s="358" t="s">
        <v>8945</v>
      </c>
      <c r="D709" s="16" t="s">
        <v>6746</v>
      </c>
    </row>
    <row r="710" spans="1:4" ht="15.95" customHeight="1" x14ac:dyDescent="0.25">
      <c r="A710" s="25" t="s">
        <v>8946</v>
      </c>
      <c r="B710" s="358" t="s">
        <v>8947</v>
      </c>
      <c r="C710" s="358" t="s">
        <v>8948</v>
      </c>
      <c r="D710" s="16" t="s">
        <v>5811</v>
      </c>
    </row>
    <row r="711" spans="1:4" ht="15.95" customHeight="1" x14ac:dyDescent="0.25">
      <c r="A711" s="25" t="s">
        <v>8949</v>
      </c>
      <c r="B711" s="358" t="s">
        <v>8950</v>
      </c>
      <c r="C711" s="358" t="s">
        <v>8951</v>
      </c>
      <c r="D711" s="16" t="s">
        <v>4862</v>
      </c>
    </row>
    <row r="712" spans="1:4" ht="15.95" customHeight="1" x14ac:dyDescent="0.25">
      <c r="A712" s="25" t="s">
        <v>8952</v>
      </c>
      <c r="B712" s="358" t="s">
        <v>8953</v>
      </c>
      <c r="C712" s="358" t="s">
        <v>8954</v>
      </c>
      <c r="D712" s="16" t="s">
        <v>4560</v>
      </c>
    </row>
    <row r="713" spans="1:4" ht="15.95" customHeight="1" x14ac:dyDescent="0.25">
      <c r="A713" s="25" t="s">
        <v>8955</v>
      </c>
      <c r="B713" s="358" t="s">
        <v>4182</v>
      </c>
      <c r="C713" s="358" t="s">
        <v>8956</v>
      </c>
      <c r="D713" s="16" t="s">
        <v>4591</v>
      </c>
    </row>
    <row r="714" spans="1:4" ht="15.95" customHeight="1" x14ac:dyDescent="0.25">
      <c r="A714" s="25" t="s">
        <v>8957</v>
      </c>
      <c r="B714" s="358" t="s">
        <v>4183</v>
      </c>
      <c r="C714" s="358" t="s">
        <v>8958</v>
      </c>
      <c r="D714" s="16" t="s">
        <v>6467</v>
      </c>
    </row>
    <row r="715" spans="1:4" ht="15.95" customHeight="1" x14ac:dyDescent="0.25">
      <c r="A715" s="25" t="s">
        <v>8959</v>
      </c>
      <c r="B715" s="358" t="s">
        <v>4184</v>
      </c>
      <c r="C715" s="358" t="s">
        <v>8960</v>
      </c>
      <c r="D715" s="16" t="s">
        <v>6857</v>
      </c>
    </row>
    <row r="716" spans="1:4" ht="15.95" customHeight="1" x14ac:dyDescent="0.25">
      <c r="A716" s="25" t="s">
        <v>8961</v>
      </c>
      <c r="B716" s="358" t="s">
        <v>8962</v>
      </c>
      <c r="C716" s="358" t="s">
        <v>8963</v>
      </c>
      <c r="D716" s="16" t="s">
        <v>5376</v>
      </c>
    </row>
    <row r="717" spans="1:4" ht="15.95" customHeight="1" x14ac:dyDescent="0.25">
      <c r="A717" s="25" t="s">
        <v>8964</v>
      </c>
      <c r="B717" s="358" t="s">
        <v>4186</v>
      </c>
      <c r="C717" s="358" t="s">
        <v>8965</v>
      </c>
      <c r="D717" s="16" t="s">
        <v>6080</v>
      </c>
    </row>
    <row r="718" spans="1:4" ht="15.95" customHeight="1" x14ac:dyDescent="0.25">
      <c r="A718" s="25" t="s">
        <v>8966</v>
      </c>
      <c r="B718" s="358" t="s">
        <v>4187</v>
      </c>
      <c r="C718" s="358" t="s">
        <v>8967</v>
      </c>
      <c r="D718" s="16" t="s">
        <v>6467</v>
      </c>
    </row>
    <row r="719" spans="1:4" ht="15.95" customHeight="1" x14ac:dyDescent="0.25">
      <c r="A719" s="25" t="s">
        <v>8968</v>
      </c>
      <c r="B719" s="358" t="s">
        <v>4188</v>
      </c>
      <c r="C719" s="358" t="s">
        <v>8969</v>
      </c>
      <c r="D719" s="16" t="s">
        <v>6568</v>
      </c>
    </row>
    <row r="720" spans="1:4" ht="15.95" customHeight="1" x14ac:dyDescent="0.25">
      <c r="A720" s="25" t="s">
        <v>8970</v>
      </c>
      <c r="B720" s="358" t="s">
        <v>8971</v>
      </c>
      <c r="C720" s="358" t="s">
        <v>8972</v>
      </c>
      <c r="D720" s="16" t="s">
        <v>6653</v>
      </c>
    </row>
    <row r="721" spans="1:4" ht="15.95" customHeight="1" x14ac:dyDescent="0.25">
      <c r="A721" s="25" t="s">
        <v>8973</v>
      </c>
      <c r="B721" s="358" t="s">
        <v>8974</v>
      </c>
      <c r="C721" s="358" t="s">
        <v>8975</v>
      </c>
      <c r="D721" s="16" t="s">
        <v>6845</v>
      </c>
    </row>
    <row r="722" spans="1:4" ht="15.95" customHeight="1" x14ac:dyDescent="0.25">
      <c r="A722" s="25" t="s">
        <v>8976</v>
      </c>
      <c r="B722" s="358" t="s">
        <v>4189</v>
      </c>
      <c r="C722" s="358" t="s">
        <v>8977</v>
      </c>
      <c r="D722" s="16" t="s">
        <v>4741</v>
      </c>
    </row>
    <row r="723" spans="1:4" ht="15.95" customHeight="1" x14ac:dyDescent="0.25">
      <c r="A723" s="25" t="s">
        <v>8978</v>
      </c>
      <c r="B723" s="358" t="s">
        <v>4190</v>
      </c>
      <c r="C723" s="358" t="s">
        <v>8979</v>
      </c>
      <c r="D723" s="16" t="s">
        <v>5731</v>
      </c>
    </row>
    <row r="724" spans="1:4" ht="15.95" customHeight="1" x14ac:dyDescent="0.25">
      <c r="A724" s="25" t="s">
        <v>8980</v>
      </c>
      <c r="B724" s="358" t="s">
        <v>4213</v>
      </c>
      <c r="C724" s="358" t="s">
        <v>8981</v>
      </c>
      <c r="D724" s="16" t="s">
        <v>5167</v>
      </c>
    </row>
    <row r="725" spans="1:4" ht="15.95" customHeight="1" x14ac:dyDescent="0.25">
      <c r="A725" s="25" t="s">
        <v>8982</v>
      </c>
      <c r="B725" s="358" t="s">
        <v>8983</v>
      </c>
      <c r="C725" s="358" t="s">
        <v>8984</v>
      </c>
      <c r="D725" s="16" t="s">
        <v>4729</v>
      </c>
    </row>
    <row r="726" spans="1:4" ht="15.95" customHeight="1" x14ac:dyDescent="0.25">
      <c r="A726" s="25" t="s">
        <v>8985</v>
      </c>
      <c r="B726" s="358" t="s">
        <v>4191</v>
      </c>
      <c r="C726" s="358" t="s">
        <v>8986</v>
      </c>
      <c r="D726" s="16" t="s">
        <v>5537</v>
      </c>
    </row>
    <row r="727" spans="1:4" ht="15.95" customHeight="1" x14ac:dyDescent="0.25">
      <c r="A727" s="25" t="s">
        <v>8987</v>
      </c>
      <c r="B727" s="358" t="s">
        <v>8988</v>
      </c>
      <c r="C727" s="358" t="s">
        <v>8989</v>
      </c>
      <c r="D727" s="16" t="s">
        <v>4729</v>
      </c>
    </row>
    <row r="728" spans="1:4" ht="15.95" customHeight="1" x14ac:dyDescent="0.25">
      <c r="A728" s="25" t="s">
        <v>8990</v>
      </c>
      <c r="B728" s="358" t="s">
        <v>8991</v>
      </c>
      <c r="C728" s="358" t="s">
        <v>8992</v>
      </c>
      <c r="D728" s="16" t="s">
        <v>5389</v>
      </c>
    </row>
    <row r="729" spans="1:4" ht="15.95" customHeight="1" x14ac:dyDescent="0.25">
      <c r="A729" s="25" t="s">
        <v>8993</v>
      </c>
      <c r="B729" s="358" t="s">
        <v>4192</v>
      </c>
      <c r="C729" s="358" t="s">
        <v>8994</v>
      </c>
      <c r="D729" s="16" t="s">
        <v>4859</v>
      </c>
    </row>
    <row r="730" spans="1:4" ht="15.95" customHeight="1" x14ac:dyDescent="0.25">
      <c r="A730" s="25" t="s">
        <v>8995</v>
      </c>
      <c r="B730" s="358" t="s">
        <v>4194</v>
      </c>
      <c r="C730" s="358" t="s">
        <v>8996</v>
      </c>
      <c r="D730" s="16" t="s">
        <v>4591</v>
      </c>
    </row>
    <row r="731" spans="1:4" ht="15.95" customHeight="1" x14ac:dyDescent="0.25">
      <c r="A731" s="25" t="s">
        <v>8997</v>
      </c>
      <c r="B731" s="358" t="s">
        <v>8998</v>
      </c>
      <c r="C731" s="358" t="s">
        <v>8999</v>
      </c>
      <c r="D731" s="16" t="s">
        <v>5065</v>
      </c>
    </row>
    <row r="732" spans="1:4" ht="15.95" customHeight="1" x14ac:dyDescent="0.25">
      <c r="A732" s="25" t="s">
        <v>9000</v>
      </c>
      <c r="B732" s="358" t="s">
        <v>4065</v>
      </c>
      <c r="C732" s="358" t="s">
        <v>9001</v>
      </c>
      <c r="D732" s="16" t="s">
        <v>6253</v>
      </c>
    </row>
    <row r="733" spans="1:4" ht="15.95" customHeight="1" x14ac:dyDescent="0.25">
      <c r="A733" s="25" t="s">
        <v>9002</v>
      </c>
      <c r="B733" s="358" t="s">
        <v>9003</v>
      </c>
      <c r="C733" s="358" t="s">
        <v>9004</v>
      </c>
      <c r="D733" s="16" t="s">
        <v>6346</v>
      </c>
    </row>
    <row r="734" spans="1:4" ht="15.95" customHeight="1" x14ac:dyDescent="0.25">
      <c r="A734" s="25" t="s">
        <v>9005</v>
      </c>
      <c r="B734" s="358" t="s">
        <v>4195</v>
      </c>
      <c r="C734" s="358" t="s">
        <v>9006</v>
      </c>
      <c r="D734" s="16" t="s">
        <v>4657</v>
      </c>
    </row>
    <row r="735" spans="1:4" ht="15.95" customHeight="1" x14ac:dyDescent="0.25">
      <c r="A735" s="25" t="s">
        <v>9007</v>
      </c>
      <c r="B735" s="358" t="s">
        <v>4196</v>
      </c>
      <c r="C735" s="358" t="s">
        <v>9008</v>
      </c>
      <c r="D735" s="16" t="s">
        <v>5888</v>
      </c>
    </row>
    <row r="736" spans="1:4" ht="15.95" customHeight="1" x14ac:dyDescent="0.25">
      <c r="A736" s="25" t="s">
        <v>9009</v>
      </c>
      <c r="B736" s="358" t="s">
        <v>4197</v>
      </c>
      <c r="C736" s="358" t="s">
        <v>9010</v>
      </c>
      <c r="D736" s="16" t="s">
        <v>6181</v>
      </c>
    </row>
    <row r="737" spans="1:4" ht="15.95" customHeight="1" x14ac:dyDescent="0.25">
      <c r="A737" s="25" t="s">
        <v>9011</v>
      </c>
      <c r="B737" s="358" t="s">
        <v>9012</v>
      </c>
      <c r="C737" s="358" t="s">
        <v>9013</v>
      </c>
      <c r="D737" s="16" t="s">
        <v>4933</v>
      </c>
    </row>
    <row r="738" spans="1:4" ht="15.95" customHeight="1" x14ac:dyDescent="0.25">
      <c r="A738" s="25" t="s">
        <v>9014</v>
      </c>
      <c r="B738" s="358" t="s">
        <v>4054</v>
      </c>
      <c r="C738" s="358" t="s">
        <v>9015</v>
      </c>
      <c r="D738" s="16" t="s">
        <v>4990</v>
      </c>
    </row>
    <row r="739" spans="1:4" ht="15.95" customHeight="1" x14ac:dyDescent="0.25">
      <c r="A739" s="25" t="s">
        <v>9016</v>
      </c>
      <c r="B739" s="358" t="s">
        <v>9017</v>
      </c>
      <c r="C739" s="358" t="s">
        <v>9018</v>
      </c>
      <c r="D739" s="16" t="s">
        <v>4819</v>
      </c>
    </row>
    <row r="740" spans="1:4" ht="15.95" customHeight="1" x14ac:dyDescent="0.25">
      <c r="A740" s="25" t="s">
        <v>9019</v>
      </c>
      <c r="B740" s="358" t="s">
        <v>9020</v>
      </c>
      <c r="C740" s="358" t="s">
        <v>9021</v>
      </c>
      <c r="D740" s="16" t="s">
        <v>4729</v>
      </c>
    </row>
    <row r="741" spans="1:4" ht="15.95" customHeight="1" x14ac:dyDescent="0.25">
      <c r="A741" s="25" t="s">
        <v>9022</v>
      </c>
      <c r="B741" s="358" t="s">
        <v>1476</v>
      </c>
      <c r="C741" s="359" t="s">
        <v>9023</v>
      </c>
      <c r="D741" s="16" t="s">
        <v>4954</v>
      </c>
    </row>
    <row r="742" spans="1:4" ht="15.95" customHeight="1" x14ac:dyDescent="0.25">
      <c r="A742" s="25" t="s">
        <v>9024</v>
      </c>
      <c r="B742" s="358" t="s">
        <v>4055</v>
      </c>
      <c r="C742" s="358" t="s">
        <v>9025</v>
      </c>
      <c r="D742" s="16" t="s">
        <v>5183</v>
      </c>
    </row>
    <row r="743" spans="1:4" ht="15.95" customHeight="1" x14ac:dyDescent="0.25">
      <c r="A743" s="25" t="s">
        <v>9026</v>
      </c>
      <c r="B743" s="358" t="s">
        <v>4198</v>
      </c>
      <c r="C743" s="358" t="s">
        <v>9027</v>
      </c>
      <c r="D743" s="16" t="s">
        <v>4819</v>
      </c>
    </row>
    <row r="744" spans="1:4" ht="15.95" customHeight="1" x14ac:dyDescent="0.25">
      <c r="A744" s="25" t="s">
        <v>9028</v>
      </c>
      <c r="B744" s="358" t="s">
        <v>4199</v>
      </c>
      <c r="C744" s="358" t="s">
        <v>9029</v>
      </c>
      <c r="D744" s="16" t="s">
        <v>4863</v>
      </c>
    </row>
    <row r="745" spans="1:4" ht="15.95" customHeight="1" x14ac:dyDescent="0.25">
      <c r="A745" s="25" t="s">
        <v>9030</v>
      </c>
      <c r="B745" s="358" t="s">
        <v>4056</v>
      </c>
      <c r="C745" s="358" t="s">
        <v>9031</v>
      </c>
      <c r="D745" s="16" t="s">
        <v>5162</v>
      </c>
    </row>
    <row r="746" spans="1:4" ht="15.95" customHeight="1" x14ac:dyDescent="0.25">
      <c r="A746" s="25" t="s">
        <v>9032</v>
      </c>
      <c r="B746" s="358" t="s">
        <v>4200</v>
      </c>
      <c r="C746" s="358" t="s">
        <v>9033</v>
      </c>
      <c r="D746" s="16" t="s">
        <v>4858</v>
      </c>
    </row>
    <row r="747" spans="1:4" ht="15.95" customHeight="1" x14ac:dyDescent="0.25">
      <c r="A747" s="25" t="s">
        <v>9034</v>
      </c>
      <c r="B747" s="358" t="s">
        <v>4202</v>
      </c>
      <c r="C747" s="358" t="s">
        <v>9035</v>
      </c>
      <c r="D747" s="16" t="s">
        <v>6664</v>
      </c>
    </row>
    <row r="748" spans="1:4" ht="15.95" customHeight="1" x14ac:dyDescent="0.25">
      <c r="A748" s="25" t="s">
        <v>9036</v>
      </c>
      <c r="B748" s="358" t="s">
        <v>9037</v>
      </c>
      <c r="C748" s="358" t="s">
        <v>9038</v>
      </c>
      <c r="D748" s="16" t="s">
        <v>4729</v>
      </c>
    </row>
    <row r="749" spans="1:4" ht="15.95" customHeight="1" x14ac:dyDescent="0.25">
      <c r="A749" s="25" t="s">
        <v>9039</v>
      </c>
      <c r="B749" s="358" t="s">
        <v>9040</v>
      </c>
      <c r="C749" s="358" t="s">
        <v>9041</v>
      </c>
      <c r="D749" s="16" t="s">
        <v>5147</v>
      </c>
    </row>
    <row r="750" spans="1:4" ht="15.95" customHeight="1" x14ac:dyDescent="0.25">
      <c r="A750" s="25" t="s">
        <v>9042</v>
      </c>
      <c r="B750" s="358" t="s">
        <v>4203</v>
      </c>
      <c r="C750" s="358" t="s">
        <v>9043</v>
      </c>
      <c r="D750" s="16" t="s">
        <v>4894</v>
      </c>
    </row>
    <row r="751" spans="1:4" ht="15.95" customHeight="1" x14ac:dyDescent="0.25">
      <c r="A751" s="25" t="s">
        <v>9044</v>
      </c>
      <c r="B751" s="358" t="s">
        <v>9045</v>
      </c>
      <c r="C751" s="358" t="s">
        <v>9046</v>
      </c>
      <c r="D751" s="16" t="s">
        <v>4860</v>
      </c>
    </row>
    <row r="752" spans="1:4" ht="15.95" customHeight="1" x14ac:dyDescent="0.25">
      <c r="A752" s="25" t="s">
        <v>9047</v>
      </c>
      <c r="B752" s="358" t="s">
        <v>4205</v>
      </c>
      <c r="C752" s="358" t="s">
        <v>9048</v>
      </c>
      <c r="D752" s="16" t="s">
        <v>4601</v>
      </c>
    </row>
    <row r="753" spans="1:4" ht="15.95" customHeight="1" x14ac:dyDescent="0.25">
      <c r="A753" s="25" t="s">
        <v>9049</v>
      </c>
      <c r="B753" s="358" t="s">
        <v>9050</v>
      </c>
      <c r="C753" s="358" t="s">
        <v>9051</v>
      </c>
      <c r="D753" s="16" t="s">
        <v>6664</v>
      </c>
    </row>
    <row r="754" spans="1:4" ht="15.95" customHeight="1" x14ac:dyDescent="0.25">
      <c r="A754" s="25" t="s">
        <v>9052</v>
      </c>
      <c r="B754" s="358" t="s">
        <v>9053</v>
      </c>
      <c r="C754" s="358" t="s">
        <v>9054</v>
      </c>
      <c r="D754" s="16" t="s">
        <v>4591</v>
      </c>
    </row>
    <row r="755" spans="1:4" ht="15.95" customHeight="1" x14ac:dyDescent="0.25">
      <c r="A755" s="25" t="s">
        <v>9055</v>
      </c>
      <c r="B755" s="358" t="s">
        <v>9056</v>
      </c>
      <c r="C755" s="358" t="s">
        <v>9057</v>
      </c>
      <c r="D755" s="16" t="s">
        <v>4729</v>
      </c>
    </row>
    <row r="756" spans="1:4" ht="15.95" customHeight="1" x14ac:dyDescent="0.25">
      <c r="A756" s="25" t="s">
        <v>9058</v>
      </c>
      <c r="B756" s="358" t="s">
        <v>4214</v>
      </c>
      <c r="C756" s="358" t="s">
        <v>9059</v>
      </c>
      <c r="D756" s="16" t="s">
        <v>5160</v>
      </c>
    </row>
    <row r="757" spans="1:4" ht="15.95" customHeight="1" x14ac:dyDescent="0.25">
      <c r="A757" s="25" t="s">
        <v>9060</v>
      </c>
      <c r="B757" s="358" t="s">
        <v>9061</v>
      </c>
      <c r="C757" s="358" t="s">
        <v>9062</v>
      </c>
      <c r="D757" s="16" t="s">
        <v>7007</v>
      </c>
    </row>
    <row r="758" spans="1:4" ht="15.95" customHeight="1" x14ac:dyDescent="0.25">
      <c r="A758" s="25" t="s">
        <v>9063</v>
      </c>
      <c r="B758" s="358" t="s">
        <v>3974</v>
      </c>
      <c r="C758" s="358" t="s">
        <v>9064</v>
      </c>
      <c r="D758" s="16" t="s">
        <v>6181</v>
      </c>
    </row>
    <row r="759" spans="1:4" ht="15.95" customHeight="1" x14ac:dyDescent="0.25">
      <c r="A759" s="25" t="s">
        <v>9065</v>
      </c>
      <c r="B759" s="358" t="s">
        <v>4058</v>
      </c>
      <c r="C759" s="358" t="s">
        <v>9066</v>
      </c>
      <c r="D759" s="16" t="s">
        <v>6324</v>
      </c>
    </row>
    <row r="760" spans="1:4" ht="15.95" customHeight="1" x14ac:dyDescent="0.25">
      <c r="A760" s="25" t="s">
        <v>9067</v>
      </c>
      <c r="B760" s="358" t="s">
        <v>4067</v>
      </c>
      <c r="C760" s="358" t="s">
        <v>9068</v>
      </c>
      <c r="D760" s="16" t="s">
        <v>5134</v>
      </c>
    </row>
    <row r="761" spans="1:4" ht="15.95" customHeight="1" x14ac:dyDescent="0.25">
      <c r="A761" s="25" t="s">
        <v>9069</v>
      </c>
      <c r="B761" s="358" t="s">
        <v>4206</v>
      </c>
      <c r="C761" s="358" t="s">
        <v>9070</v>
      </c>
      <c r="D761" s="16" t="s">
        <v>6181</v>
      </c>
    </row>
    <row r="762" spans="1:4" ht="15.95" customHeight="1" x14ac:dyDescent="0.25">
      <c r="A762" s="25" t="s">
        <v>9071</v>
      </c>
      <c r="B762" s="358" t="s">
        <v>9072</v>
      </c>
      <c r="C762" s="358" t="s">
        <v>9073</v>
      </c>
      <c r="D762" s="16" t="s">
        <v>6664</v>
      </c>
    </row>
    <row r="763" spans="1:4" ht="15.95" customHeight="1" x14ac:dyDescent="0.25">
      <c r="A763" s="25" t="s">
        <v>9074</v>
      </c>
      <c r="B763" s="358" t="s">
        <v>4059</v>
      </c>
      <c r="C763" s="358" t="s">
        <v>9075</v>
      </c>
      <c r="D763" s="16" t="s">
        <v>5469</v>
      </c>
    </row>
    <row r="764" spans="1:4" ht="15.95" customHeight="1" x14ac:dyDescent="0.25">
      <c r="A764" s="25" t="s">
        <v>9076</v>
      </c>
      <c r="B764" s="358" t="s">
        <v>9077</v>
      </c>
      <c r="C764" s="358" t="s">
        <v>9078</v>
      </c>
      <c r="D764" s="16" t="s">
        <v>6115</v>
      </c>
    </row>
    <row r="765" spans="1:4" ht="15.95" customHeight="1" x14ac:dyDescent="0.25">
      <c r="A765" s="25" t="s">
        <v>9079</v>
      </c>
      <c r="B765" s="358" t="s">
        <v>9080</v>
      </c>
      <c r="C765" s="358" t="s">
        <v>9081</v>
      </c>
      <c r="D765" s="16" t="s">
        <v>4553</v>
      </c>
    </row>
    <row r="766" spans="1:4" ht="15.95" customHeight="1" x14ac:dyDescent="0.25">
      <c r="A766" s="25" t="s">
        <v>9082</v>
      </c>
      <c r="B766" s="358" t="s">
        <v>9083</v>
      </c>
      <c r="C766" s="358" t="s">
        <v>9084</v>
      </c>
      <c r="D766" s="16" t="s">
        <v>4560</v>
      </c>
    </row>
    <row r="767" spans="1:4" ht="15.95" customHeight="1" x14ac:dyDescent="0.25">
      <c r="A767" s="25" t="s">
        <v>9085</v>
      </c>
      <c r="B767" s="358" t="s">
        <v>9086</v>
      </c>
      <c r="C767" s="358" t="s">
        <v>9087</v>
      </c>
      <c r="D767" s="16" t="s">
        <v>4591</v>
      </c>
    </row>
    <row r="768" spans="1:4" ht="15.95" customHeight="1" x14ac:dyDescent="0.25">
      <c r="A768" s="25" t="s">
        <v>9088</v>
      </c>
      <c r="B768" s="358" t="s">
        <v>9089</v>
      </c>
      <c r="C768" s="358" t="s">
        <v>9090</v>
      </c>
      <c r="D768" s="16" t="s">
        <v>4729</v>
      </c>
    </row>
    <row r="769" spans="1:4" ht="15.95" customHeight="1" x14ac:dyDescent="0.25">
      <c r="A769" s="25" t="s">
        <v>9091</v>
      </c>
      <c r="B769" s="358" t="s">
        <v>9092</v>
      </c>
      <c r="C769" s="358" t="s">
        <v>9093</v>
      </c>
      <c r="D769" s="16" t="s">
        <v>5293</v>
      </c>
    </row>
    <row r="770" spans="1:4" ht="15.95" customHeight="1" x14ac:dyDescent="0.25">
      <c r="A770" s="25" t="s">
        <v>9094</v>
      </c>
      <c r="B770" s="358" t="s">
        <v>9095</v>
      </c>
      <c r="C770" s="358" t="s">
        <v>9096</v>
      </c>
      <c r="D770" s="16" t="s">
        <v>6744</v>
      </c>
    </row>
    <row r="771" spans="1:4" ht="15.95" customHeight="1" x14ac:dyDescent="0.25">
      <c r="A771" s="25" t="s">
        <v>9097</v>
      </c>
      <c r="B771" s="358" t="s">
        <v>9098</v>
      </c>
      <c r="C771" s="358" t="s">
        <v>9099</v>
      </c>
      <c r="D771" s="16" t="s">
        <v>6481</v>
      </c>
    </row>
    <row r="772" spans="1:4" ht="15.95" customHeight="1" x14ac:dyDescent="0.25">
      <c r="A772" s="25" t="s">
        <v>9100</v>
      </c>
      <c r="B772" s="358" t="s">
        <v>9101</v>
      </c>
      <c r="C772" s="358" t="s">
        <v>9102</v>
      </c>
      <c r="D772" s="16" t="s">
        <v>5389</v>
      </c>
    </row>
    <row r="773" spans="1:4" ht="15.95" customHeight="1" x14ac:dyDescent="0.25">
      <c r="A773" s="25" t="s">
        <v>9103</v>
      </c>
      <c r="B773" s="358" t="s">
        <v>9104</v>
      </c>
      <c r="C773" s="358" t="s">
        <v>9105</v>
      </c>
      <c r="D773" s="16" t="s">
        <v>4696</v>
      </c>
    </row>
    <row r="774" spans="1:4" ht="15.95" customHeight="1" x14ac:dyDescent="0.25">
      <c r="A774" s="25" t="s">
        <v>9106</v>
      </c>
      <c r="B774" s="358" t="s">
        <v>9107</v>
      </c>
      <c r="C774" s="358" t="s">
        <v>9108</v>
      </c>
      <c r="D774" s="16" t="s">
        <v>4657</v>
      </c>
    </row>
    <row r="775" spans="1:4" ht="15.95" customHeight="1" x14ac:dyDescent="0.25">
      <c r="A775" s="25" t="s">
        <v>9109</v>
      </c>
      <c r="B775" s="358" t="s">
        <v>9110</v>
      </c>
      <c r="C775" s="358" t="s">
        <v>9111</v>
      </c>
      <c r="D775" s="16" t="s">
        <v>5219</v>
      </c>
    </row>
    <row r="776" spans="1:4" ht="15.95" customHeight="1" x14ac:dyDescent="0.25">
      <c r="A776" s="25" t="s">
        <v>9112</v>
      </c>
      <c r="B776" s="358" t="s">
        <v>9113</v>
      </c>
      <c r="C776" s="358" t="s">
        <v>9114</v>
      </c>
      <c r="D776" s="16" t="s">
        <v>4729</v>
      </c>
    </row>
    <row r="777" spans="1:4" ht="15.95" customHeight="1" x14ac:dyDescent="0.25">
      <c r="A777" s="25" t="s">
        <v>9115</v>
      </c>
      <c r="B777" s="358" t="s">
        <v>9116</v>
      </c>
      <c r="C777" s="358" t="s">
        <v>9117</v>
      </c>
      <c r="D777" s="16" t="s">
        <v>5356</v>
      </c>
    </row>
    <row r="778" spans="1:4" ht="15.95" customHeight="1" x14ac:dyDescent="0.25">
      <c r="A778" s="25" t="s">
        <v>9118</v>
      </c>
      <c r="B778" s="358" t="s">
        <v>9119</v>
      </c>
      <c r="C778" s="358" t="s">
        <v>9120</v>
      </c>
      <c r="D778" s="16" t="s">
        <v>5677</v>
      </c>
    </row>
    <row r="779" spans="1:4" ht="15.95" customHeight="1" x14ac:dyDescent="0.25">
      <c r="A779" s="25" t="s">
        <v>9121</v>
      </c>
      <c r="B779" s="358" t="s">
        <v>872</v>
      </c>
      <c r="C779" s="358" t="s">
        <v>9122</v>
      </c>
      <c r="D779" s="16" t="s">
        <v>6080</v>
      </c>
    </row>
    <row r="780" spans="1:4" ht="15.95" customHeight="1" x14ac:dyDescent="0.25">
      <c r="A780" s="25" t="s">
        <v>9123</v>
      </c>
      <c r="B780" s="358" t="s">
        <v>9124</v>
      </c>
      <c r="C780" s="358" t="s">
        <v>9125</v>
      </c>
      <c r="D780" s="16" t="s">
        <v>6813</v>
      </c>
    </row>
    <row r="781" spans="1:4" ht="15.95" customHeight="1" x14ac:dyDescent="0.25">
      <c r="A781" s="25" t="s">
        <v>9126</v>
      </c>
      <c r="B781" s="358" t="s">
        <v>9127</v>
      </c>
      <c r="C781" s="358" t="s">
        <v>9128</v>
      </c>
      <c r="D781" s="16" t="s">
        <v>4819</v>
      </c>
    </row>
    <row r="782" spans="1:4" ht="15.95" customHeight="1" x14ac:dyDescent="0.25">
      <c r="A782" s="25" t="s">
        <v>9129</v>
      </c>
      <c r="B782" s="358" t="s">
        <v>9130</v>
      </c>
      <c r="C782" s="358" t="s">
        <v>9131</v>
      </c>
      <c r="D782" s="16" t="s">
        <v>6510</v>
      </c>
    </row>
    <row r="783" spans="1:4" ht="15.95" customHeight="1" x14ac:dyDescent="0.25">
      <c r="A783" s="25" t="s">
        <v>9132</v>
      </c>
      <c r="B783" s="358" t="s">
        <v>9133</v>
      </c>
      <c r="C783" s="358" t="s">
        <v>9134</v>
      </c>
      <c r="D783" s="16" t="s">
        <v>5537</v>
      </c>
    </row>
    <row r="784" spans="1:4" ht="15.95" customHeight="1" x14ac:dyDescent="0.25">
      <c r="A784" s="25" t="s">
        <v>9135</v>
      </c>
      <c r="B784" s="358" t="s">
        <v>9136</v>
      </c>
      <c r="C784" s="358" t="s">
        <v>9137</v>
      </c>
      <c r="D784" s="16" t="s">
        <v>6079</v>
      </c>
    </row>
    <row r="785" spans="1:4" ht="15.95" customHeight="1" x14ac:dyDescent="0.25">
      <c r="A785" s="25" t="s">
        <v>9138</v>
      </c>
      <c r="B785" s="358" t="s">
        <v>9139</v>
      </c>
      <c r="C785" s="358" t="s">
        <v>9140</v>
      </c>
      <c r="D785" s="16" t="s">
        <v>6344</v>
      </c>
    </row>
    <row r="786" spans="1:4" ht="15.95" customHeight="1" x14ac:dyDescent="0.25">
      <c r="A786" s="25" t="s">
        <v>9141</v>
      </c>
      <c r="B786" s="358" t="s">
        <v>9142</v>
      </c>
      <c r="C786" s="358" t="s">
        <v>9143</v>
      </c>
      <c r="D786" s="16" t="s">
        <v>4729</v>
      </c>
    </row>
    <row r="787" spans="1:4" ht="15.95" customHeight="1" x14ac:dyDescent="0.25">
      <c r="A787" s="25" t="s">
        <v>9144</v>
      </c>
      <c r="B787" s="358" t="s">
        <v>862</v>
      </c>
      <c r="C787" s="358" t="s">
        <v>9145</v>
      </c>
      <c r="D787" s="16" t="s">
        <v>4729</v>
      </c>
    </row>
    <row r="788" spans="1:4" ht="15.95" customHeight="1" x14ac:dyDescent="0.25">
      <c r="A788" s="25" t="s">
        <v>9146</v>
      </c>
      <c r="B788" s="358" t="s">
        <v>9147</v>
      </c>
      <c r="C788" s="358" t="s">
        <v>9148</v>
      </c>
      <c r="D788" s="16" t="s">
        <v>5810</v>
      </c>
    </row>
    <row r="789" spans="1:4" ht="15.95" customHeight="1" x14ac:dyDescent="0.25">
      <c r="A789" s="25" t="s">
        <v>9149</v>
      </c>
      <c r="B789" s="358" t="s">
        <v>9150</v>
      </c>
      <c r="C789" s="358" t="s">
        <v>9151</v>
      </c>
      <c r="D789" s="16" t="s">
        <v>6181</v>
      </c>
    </row>
    <row r="790" spans="1:4" ht="15.95" customHeight="1" x14ac:dyDescent="0.25">
      <c r="A790" s="25" t="s">
        <v>9152</v>
      </c>
      <c r="B790" s="358" t="s">
        <v>878</v>
      </c>
      <c r="C790" s="358" t="s">
        <v>9153</v>
      </c>
      <c r="D790" s="16" t="s">
        <v>6711</v>
      </c>
    </row>
    <row r="791" spans="1:4" ht="15.95" customHeight="1" x14ac:dyDescent="0.25">
      <c r="A791" s="25" t="s">
        <v>9154</v>
      </c>
      <c r="B791" s="358" t="s">
        <v>9155</v>
      </c>
      <c r="C791" s="358" t="s">
        <v>9156</v>
      </c>
      <c r="D791" s="16" t="s">
        <v>5995</v>
      </c>
    </row>
    <row r="792" spans="1:4" ht="15.95" customHeight="1" x14ac:dyDescent="0.25">
      <c r="A792" s="25" t="s">
        <v>9157</v>
      </c>
      <c r="B792" s="358" t="s">
        <v>9158</v>
      </c>
      <c r="C792" s="358" t="s">
        <v>9159</v>
      </c>
      <c r="D792" s="16" t="s">
        <v>6653</v>
      </c>
    </row>
    <row r="793" spans="1:4" ht="15.95" customHeight="1" x14ac:dyDescent="0.25">
      <c r="A793" s="25" t="s">
        <v>9160</v>
      </c>
      <c r="B793" s="358" t="s">
        <v>9161</v>
      </c>
      <c r="C793" s="358" t="s">
        <v>9162</v>
      </c>
      <c r="D793" s="16" t="s">
        <v>6663</v>
      </c>
    </row>
    <row r="794" spans="1:4" ht="15.95" customHeight="1" x14ac:dyDescent="0.25">
      <c r="A794" s="25" t="s">
        <v>9163</v>
      </c>
      <c r="B794" s="358" t="s">
        <v>9164</v>
      </c>
      <c r="C794" s="358" t="s">
        <v>9165</v>
      </c>
      <c r="D794" s="16" t="s">
        <v>5255</v>
      </c>
    </row>
    <row r="795" spans="1:4" ht="15.95" customHeight="1" x14ac:dyDescent="0.25">
      <c r="A795" s="25" t="s">
        <v>9166</v>
      </c>
      <c r="B795" s="358" t="s">
        <v>9167</v>
      </c>
      <c r="C795" s="358" t="s">
        <v>9168</v>
      </c>
      <c r="D795" s="16" t="s">
        <v>6664</v>
      </c>
    </row>
    <row r="796" spans="1:4" ht="15.95" customHeight="1" x14ac:dyDescent="0.25">
      <c r="A796" s="25" t="s">
        <v>9169</v>
      </c>
      <c r="B796" s="358" t="s">
        <v>9170</v>
      </c>
      <c r="C796" s="358" t="s">
        <v>9171</v>
      </c>
      <c r="D796" s="16" t="s">
        <v>6775</v>
      </c>
    </row>
    <row r="797" spans="1:4" ht="15.95" customHeight="1" x14ac:dyDescent="0.25">
      <c r="A797" s="25" t="s">
        <v>9172</v>
      </c>
      <c r="B797" s="358" t="s">
        <v>9173</v>
      </c>
      <c r="C797" s="358" t="s">
        <v>9174</v>
      </c>
      <c r="D797" s="16" t="s">
        <v>4493</v>
      </c>
    </row>
    <row r="798" spans="1:4" ht="15.95" customHeight="1" x14ac:dyDescent="0.25">
      <c r="A798" s="25" t="s">
        <v>9175</v>
      </c>
      <c r="B798" s="358" t="s">
        <v>9176</v>
      </c>
      <c r="C798" s="358" t="s">
        <v>9177</v>
      </c>
      <c r="D798" s="16" t="s">
        <v>5564</v>
      </c>
    </row>
    <row r="799" spans="1:4" ht="15.95" customHeight="1" x14ac:dyDescent="0.25">
      <c r="A799" s="25" t="s">
        <v>9178</v>
      </c>
      <c r="B799" s="358" t="s">
        <v>883</v>
      </c>
      <c r="C799" s="358" t="s">
        <v>9179</v>
      </c>
      <c r="D799" s="16" t="s">
        <v>5830</v>
      </c>
    </row>
    <row r="800" spans="1:4" ht="15.95" customHeight="1" x14ac:dyDescent="0.25">
      <c r="A800" s="25" t="s">
        <v>9180</v>
      </c>
      <c r="B800" s="358" t="s">
        <v>885</v>
      </c>
      <c r="C800" s="358" t="s">
        <v>9181</v>
      </c>
      <c r="D800" s="16" t="s">
        <v>5235</v>
      </c>
    </row>
    <row r="801" spans="1:4" ht="15.95" customHeight="1" x14ac:dyDescent="0.25">
      <c r="A801" s="25" t="s">
        <v>9182</v>
      </c>
      <c r="B801" s="358" t="s">
        <v>863</v>
      </c>
      <c r="C801" s="358" t="s">
        <v>9183</v>
      </c>
      <c r="D801" s="16" t="s">
        <v>5677</v>
      </c>
    </row>
    <row r="802" spans="1:4" ht="15.95" customHeight="1" x14ac:dyDescent="0.25">
      <c r="A802" s="25" t="s">
        <v>9184</v>
      </c>
      <c r="B802" s="358" t="s">
        <v>9185</v>
      </c>
      <c r="C802" s="358" t="s">
        <v>9186</v>
      </c>
      <c r="D802" s="16" t="s">
        <v>6446</v>
      </c>
    </row>
    <row r="803" spans="1:4" ht="15.95" customHeight="1" x14ac:dyDescent="0.25">
      <c r="A803" s="25" t="s">
        <v>9187</v>
      </c>
      <c r="B803" s="358" t="s">
        <v>9188</v>
      </c>
      <c r="C803" s="358" t="s">
        <v>9189</v>
      </c>
      <c r="D803" s="16" t="s">
        <v>6114</v>
      </c>
    </row>
    <row r="804" spans="1:4" ht="15.95" customHeight="1" x14ac:dyDescent="0.25">
      <c r="A804" s="25" t="s">
        <v>9190</v>
      </c>
      <c r="B804" s="358" t="s">
        <v>9191</v>
      </c>
      <c r="C804" s="358" t="s">
        <v>9192</v>
      </c>
      <c r="D804" s="16" t="s">
        <v>4586</v>
      </c>
    </row>
    <row r="805" spans="1:4" ht="15.95" customHeight="1" x14ac:dyDescent="0.25">
      <c r="A805" s="25" t="s">
        <v>9193</v>
      </c>
      <c r="B805" s="358" t="s">
        <v>888</v>
      </c>
      <c r="C805" s="358" t="s">
        <v>9194</v>
      </c>
      <c r="D805" s="16" t="s">
        <v>6223</v>
      </c>
    </row>
    <row r="806" spans="1:4" ht="15.95" customHeight="1" x14ac:dyDescent="0.25">
      <c r="A806" s="25" t="s">
        <v>9195</v>
      </c>
      <c r="B806" s="358" t="s">
        <v>9196</v>
      </c>
      <c r="C806" s="358" t="s">
        <v>9197</v>
      </c>
      <c r="D806" s="16" t="s">
        <v>5871</v>
      </c>
    </row>
    <row r="807" spans="1:4" ht="15.95" customHeight="1" x14ac:dyDescent="0.25">
      <c r="A807" s="25" t="s">
        <v>9198</v>
      </c>
      <c r="B807" s="358" t="s">
        <v>9199</v>
      </c>
      <c r="C807" s="358" t="s">
        <v>9200</v>
      </c>
      <c r="D807" s="16" t="s">
        <v>6467</v>
      </c>
    </row>
    <row r="808" spans="1:4" ht="15.95" customHeight="1" x14ac:dyDescent="0.25">
      <c r="A808" s="25" t="s">
        <v>9201</v>
      </c>
      <c r="B808" s="358" t="s">
        <v>891</v>
      </c>
      <c r="C808" s="358" t="s">
        <v>9202</v>
      </c>
      <c r="D808" s="16" t="s">
        <v>5643</v>
      </c>
    </row>
    <row r="809" spans="1:4" ht="15.95" customHeight="1" x14ac:dyDescent="0.25">
      <c r="A809" s="25" t="s">
        <v>9203</v>
      </c>
      <c r="B809" s="358" t="s">
        <v>9204</v>
      </c>
      <c r="C809" s="358" t="s">
        <v>9205</v>
      </c>
      <c r="D809" s="16" t="s">
        <v>6831</v>
      </c>
    </row>
    <row r="810" spans="1:4" ht="15.95" customHeight="1" x14ac:dyDescent="0.25">
      <c r="A810" s="25" t="s">
        <v>9206</v>
      </c>
      <c r="B810" s="358" t="s">
        <v>9207</v>
      </c>
      <c r="C810" s="358" t="s">
        <v>9208</v>
      </c>
      <c r="D810" s="16" t="s">
        <v>5417</v>
      </c>
    </row>
    <row r="811" spans="1:4" ht="15.95" customHeight="1" x14ac:dyDescent="0.25">
      <c r="A811" s="25" t="s">
        <v>9209</v>
      </c>
      <c r="B811" s="358" t="s">
        <v>9210</v>
      </c>
      <c r="C811" s="358" t="s">
        <v>9211</v>
      </c>
      <c r="D811" s="16" t="s">
        <v>5221</v>
      </c>
    </row>
    <row r="812" spans="1:4" ht="15.95" customHeight="1" x14ac:dyDescent="0.25">
      <c r="A812" s="25" t="s">
        <v>9212</v>
      </c>
      <c r="B812" s="358" t="s">
        <v>9213</v>
      </c>
      <c r="C812" s="358" t="s">
        <v>9214</v>
      </c>
      <c r="D812" s="16" t="s">
        <v>4719</v>
      </c>
    </row>
    <row r="813" spans="1:4" ht="15.95" customHeight="1" x14ac:dyDescent="0.25">
      <c r="A813" s="25" t="s">
        <v>9215</v>
      </c>
      <c r="B813" s="358" t="s">
        <v>9216</v>
      </c>
      <c r="C813" s="358" t="s">
        <v>9217</v>
      </c>
      <c r="D813" s="16" t="s">
        <v>6181</v>
      </c>
    </row>
    <row r="814" spans="1:4" ht="15.95" customHeight="1" x14ac:dyDescent="0.25">
      <c r="A814" s="25" t="s">
        <v>9218</v>
      </c>
      <c r="B814" s="358" t="s">
        <v>9219</v>
      </c>
      <c r="C814" s="358" t="s">
        <v>9220</v>
      </c>
      <c r="D814" s="16" t="s">
        <v>4780</v>
      </c>
    </row>
    <row r="815" spans="1:4" ht="15.95" customHeight="1" x14ac:dyDescent="0.25">
      <c r="A815" s="25" t="s">
        <v>9221</v>
      </c>
      <c r="B815" s="358" t="s">
        <v>9222</v>
      </c>
      <c r="C815" s="358" t="s">
        <v>9223</v>
      </c>
      <c r="D815" s="16" t="s">
        <v>4464</v>
      </c>
    </row>
    <row r="816" spans="1:4" ht="15.95" customHeight="1" x14ac:dyDescent="0.25">
      <c r="A816" s="25" t="s">
        <v>9224</v>
      </c>
      <c r="B816" s="358" t="s">
        <v>9225</v>
      </c>
      <c r="C816" s="358" t="s">
        <v>9226</v>
      </c>
      <c r="D816" s="16" t="s">
        <v>4819</v>
      </c>
    </row>
    <row r="817" spans="1:4" ht="15.95" customHeight="1" x14ac:dyDescent="0.25">
      <c r="A817" s="25" t="s">
        <v>9227</v>
      </c>
      <c r="B817" s="358" t="s">
        <v>9228</v>
      </c>
      <c r="C817" s="358" t="s">
        <v>9229</v>
      </c>
      <c r="D817" s="16" t="s">
        <v>6676</v>
      </c>
    </row>
    <row r="818" spans="1:4" ht="15.95" customHeight="1" x14ac:dyDescent="0.25">
      <c r="A818" s="25" t="s">
        <v>9230</v>
      </c>
      <c r="B818" s="358" t="s">
        <v>9231</v>
      </c>
      <c r="C818" s="358" t="s">
        <v>9232</v>
      </c>
      <c r="D818" s="16" t="s">
        <v>5697</v>
      </c>
    </row>
    <row r="819" spans="1:4" ht="15.95" customHeight="1" x14ac:dyDescent="0.25">
      <c r="A819" s="25" t="s">
        <v>9233</v>
      </c>
      <c r="B819" s="358" t="s">
        <v>894</v>
      </c>
      <c r="C819" s="358" t="s">
        <v>9234</v>
      </c>
      <c r="D819" s="16" t="s">
        <v>6396</v>
      </c>
    </row>
    <row r="820" spans="1:4" ht="15.95" customHeight="1" x14ac:dyDescent="0.25">
      <c r="A820" s="25" t="s">
        <v>9235</v>
      </c>
      <c r="B820" s="358" t="s">
        <v>9236</v>
      </c>
      <c r="C820" s="358" t="s">
        <v>9237</v>
      </c>
      <c r="D820" s="16" t="s">
        <v>4894</v>
      </c>
    </row>
    <row r="821" spans="1:4" ht="15.95" customHeight="1" x14ac:dyDescent="0.25">
      <c r="A821" s="25" t="s">
        <v>9238</v>
      </c>
      <c r="B821" s="358" t="s">
        <v>9239</v>
      </c>
      <c r="C821" s="358" t="s">
        <v>9240</v>
      </c>
      <c r="D821" s="16" t="s">
        <v>6663</v>
      </c>
    </row>
    <row r="822" spans="1:4" ht="15.95" customHeight="1" x14ac:dyDescent="0.25">
      <c r="A822" s="25" t="s">
        <v>9241</v>
      </c>
      <c r="B822" s="358" t="s">
        <v>896</v>
      </c>
      <c r="C822" s="358" t="s">
        <v>9242</v>
      </c>
      <c r="D822" s="16" t="s">
        <v>5731</v>
      </c>
    </row>
    <row r="823" spans="1:4" ht="15.95" customHeight="1" x14ac:dyDescent="0.25">
      <c r="A823" s="25" t="s">
        <v>9243</v>
      </c>
      <c r="B823" s="358" t="s">
        <v>9244</v>
      </c>
      <c r="C823" s="358" t="s">
        <v>9245</v>
      </c>
      <c r="D823" s="16" t="s">
        <v>4933</v>
      </c>
    </row>
    <row r="824" spans="1:4" ht="15.95" customHeight="1" x14ac:dyDescent="0.25">
      <c r="A824" s="25" t="s">
        <v>9246</v>
      </c>
      <c r="B824" s="358" t="s">
        <v>9247</v>
      </c>
      <c r="C824" s="358" t="s">
        <v>9248</v>
      </c>
      <c r="D824" s="16" t="s">
        <v>6241</v>
      </c>
    </row>
    <row r="825" spans="1:4" ht="15.95" customHeight="1" x14ac:dyDescent="0.25">
      <c r="A825" s="25" t="s">
        <v>9249</v>
      </c>
      <c r="B825" s="358" t="s">
        <v>9250</v>
      </c>
      <c r="C825" s="358" t="s">
        <v>9251</v>
      </c>
      <c r="D825" s="16" t="s">
        <v>5813</v>
      </c>
    </row>
    <row r="826" spans="1:4" ht="15.95" customHeight="1" x14ac:dyDescent="0.25">
      <c r="A826" s="25" t="s">
        <v>9252</v>
      </c>
      <c r="B826" s="358" t="s">
        <v>899</v>
      </c>
      <c r="C826" s="358" t="s">
        <v>9253</v>
      </c>
      <c r="D826" s="16" t="s">
        <v>5891</v>
      </c>
    </row>
    <row r="827" spans="1:4" ht="15.95" customHeight="1" x14ac:dyDescent="0.25">
      <c r="A827" s="25" t="s">
        <v>9254</v>
      </c>
      <c r="B827" s="358" t="s">
        <v>9255</v>
      </c>
      <c r="C827" s="358" t="s">
        <v>9256</v>
      </c>
      <c r="D827" s="16" t="s">
        <v>4464</v>
      </c>
    </row>
    <row r="828" spans="1:4" ht="15.95" customHeight="1" x14ac:dyDescent="0.25">
      <c r="A828" s="25" t="s">
        <v>9257</v>
      </c>
      <c r="B828" s="358" t="s">
        <v>9258</v>
      </c>
      <c r="C828" s="358" t="s">
        <v>9259</v>
      </c>
      <c r="D828" s="16" t="s">
        <v>5537</v>
      </c>
    </row>
    <row r="829" spans="1:4" ht="15.95" customHeight="1" x14ac:dyDescent="0.25">
      <c r="A829" s="25" t="s">
        <v>9260</v>
      </c>
      <c r="B829" s="358" t="s">
        <v>9261</v>
      </c>
      <c r="C829" s="358" t="s">
        <v>9262</v>
      </c>
      <c r="D829" s="16" t="s">
        <v>6079</v>
      </c>
    </row>
    <row r="830" spans="1:4" ht="15.95" customHeight="1" x14ac:dyDescent="0.25">
      <c r="A830" s="25" t="s">
        <v>9263</v>
      </c>
      <c r="B830" s="358" t="s">
        <v>9264</v>
      </c>
      <c r="C830" s="358" t="s">
        <v>9265</v>
      </c>
      <c r="D830" s="16" t="s">
        <v>6344</v>
      </c>
    </row>
    <row r="831" spans="1:4" ht="15.95" customHeight="1" x14ac:dyDescent="0.25">
      <c r="A831" s="25" t="s">
        <v>9266</v>
      </c>
      <c r="B831" s="358" t="s">
        <v>9267</v>
      </c>
      <c r="C831" s="358" t="s">
        <v>9268</v>
      </c>
      <c r="D831" s="16" t="s">
        <v>6663</v>
      </c>
    </row>
    <row r="832" spans="1:4" ht="15.95" customHeight="1" x14ac:dyDescent="0.25">
      <c r="A832" s="25" t="s">
        <v>9269</v>
      </c>
      <c r="B832" s="358" t="s">
        <v>9270</v>
      </c>
      <c r="C832" s="358" t="s">
        <v>9271</v>
      </c>
      <c r="D832" s="16" t="s">
        <v>4493</v>
      </c>
    </row>
    <row r="833" spans="1:4" ht="15.95" customHeight="1" x14ac:dyDescent="0.25">
      <c r="A833" s="25" t="s">
        <v>9272</v>
      </c>
      <c r="B833" s="358" t="s">
        <v>9273</v>
      </c>
      <c r="C833" s="358" t="s">
        <v>9274</v>
      </c>
      <c r="D833" s="16" t="s">
        <v>6510</v>
      </c>
    </row>
    <row r="834" spans="1:4" ht="15.95" customHeight="1" x14ac:dyDescent="0.25">
      <c r="A834" s="25" t="s">
        <v>9275</v>
      </c>
      <c r="B834" s="358" t="s">
        <v>9276</v>
      </c>
      <c r="C834" s="358" t="s">
        <v>9277</v>
      </c>
      <c r="D834" s="16" t="s">
        <v>5810</v>
      </c>
    </row>
    <row r="835" spans="1:4" ht="15.95" customHeight="1" x14ac:dyDescent="0.25">
      <c r="A835" s="25" t="s">
        <v>9278</v>
      </c>
      <c r="B835" s="358" t="s">
        <v>9279</v>
      </c>
      <c r="C835" s="358" t="s">
        <v>9280</v>
      </c>
      <c r="D835" s="16" t="s">
        <v>5813</v>
      </c>
    </row>
    <row r="836" spans="1:4" ht="15.95" customHeight="1" x14ac:dyDescent="0.25">
      <c r="A836" s="25" t="s">
        <v>9281</v>
      </c>
      <c r="B836" s="358" t="s">
        <v>9282</v>
      </c>
      <c r="C836" s="358" t="s">
        <v>9283</v>
      </c>
      <c r="D836" s="16" t="s">
        <v>5564</v>
      </c>
    </row>
    <row r="837" spans="1:4" ht="15.95" customHeight="1" x14ac:dyDescent="0.25">
      <c r="A837" s="25" t="s">
        <v>9284</v>
      </c>
      <c r="B837" s="358" t="s">
        <v>1200</v>
      </c>
      <c r="C837" s="358" t="s">
        <v>9285</v>
      </c>
      <c r="D837" s="16" t="s">
        <v>5830</v>
      </c>
    </row>
    <row r="838" spans="1:4" ht="15.95" customHeight="1" x14ac:dyDescent="0.25">
      <c r="A838" s="25" t="s">
        <v>9286</v>
      </c>
      <c r="B838" s="358" t="s">
        <v>1201</v>
      </c>
      <c r="C838" s="358" t="s">
        <v>9287</v>
      </c>
      <c r="D838" s="16" t="s">
        <v>5235</v>
      </c>
    </row>
    <row r="839" spans="1:4" ht="15.95" customHeight="1" x14ac:dyDescent="0.25">
      <c r="A839" s="25" t="s">
        <v>9288</v>
      </c>
      <c r="B839" s="358" t="s">
        <v>1202</v>
      </c>
      <c r="C839" s="358" t="s">
        <v>9289</v>
      </c>
      <c r="D839" s="16" t="s">
        <v>6711</v>
      </c>
    </row>
    <row r="840" spans="1:4" ht="15.95" customHeight="1" x14ac:dyDescent="0.25">
      <c r="A840" s="25" t="s">
        <v>9290</v>
      </c>
      <c r="B840" s="358" t="s">
        <v>9291</v>
      </c>
      <c r="C840" s="358" t="s">
        <v>9292</v>
      </c>
      <c r="D840" s="16" t="s">
        <v>6114</v>
      </c>
    </row>
    <row r="841" spans="1:4" ht="15.95" customHeight="1" x14ac:dyDescent="0.25">
      <c r="A841" s="25" t="s">
        <v>9293</v>
      </c>
      <c r="B841" s="358" t="s">
        <v>9294</v>
      </c>
      <c r="C841" s="358" t="s">
        <v>9295</v>
      </c>
      <c r="D841" s="16" t="s">
        <v>4586</v>
      </c>
    </row>
    <row r="842" spans="1:4" ht="15.95" customHeight="1" x14ac:dyDescent="0.25">
      <c r="A842" s="25" t="s">
        <v>9296</v>
      </c>
      <c r="B842" s="358" t="s">
        <v>1139</v>
      </c>
      <c r="C842" s="358" t="s">
        <v>9297</v>
      </c>
      <c r="D842" s="16" t="s">
        <v>6303</v>
      </c>
    </row>
    <row r="843" spans="1:4" ht="15.95" customHeight="1" x14ac:dyDescent="0.25">
      <c r="A843" s="25" t="s">
        <v>9298</v>
      </c>
      <c r="B843" s="358" t="s">
        <v>1203</v>
      </c>
      <c r="C843" s="358" t="s">
        <v>9299</v>
      </c>
      <c r="D843" s="16" t="s">
        <v>6223</v>
      </c>
    </row>
    <row r="844" spans="1:4" ht="15.95" customHeight="1" x14ac:dyDescent="0.25">
      <c r="A844" s="25" t="s">
        <v>9300</v>
      </c>
      <c r="B844" s="358" t="s">
        <v>9301</v>
      </c>
      <c r="C844" s="358" t="s">
        <v>9302</v>
      </c>
      <c r="D844" s="16" t="s">
        <v>5871</v>
      </c>
    </row>
    <row r="845" spans="1:4" ht="15.95" customHeight="1" x14ac:dyDescent="0.25">
      <c r="A845" s="25" t="s">
        <v>9303</v>
      </c>
      <c r="B845" s="358" t="s">
        <v>9304</v>
      </c>
      <c r="C845" s="358" t="s">
        <v>9305</v>
      </c>
      <c r="D845" s="16" t="s">
        <v>4657</v>
      </c>
    </row>
    <row r="846" spans="1:4" ht="15.95" customHeight="1" x14ac:dyDescent="0.25">
      <c r="A846" s="25" t="s">
        <v>9306</v>
      </c>
      <c r="B846" s="358" t="s">
        <v>9307</v>
      </c>
      <c r="C846" s="358" t="s">
        <v>9308</v>
      </c>
      <c r="D846" s="16" t="s">
        <v>6775</v>
      </c>
    </row>
    <row r="847" spans="1:4" ht="15.95" customHeight="1" x14ac:dyDescent="0.25">
      <c r="A847" s="25" t="s">
        <v>9309</v>
      </c>
      <c r="B847" s="358" t="s">
        <v>9310</v>
      </c>
      <c r="C847" s="358" t="s">
        <v>9311</v>
      </c>
      <c r="D847" s="16" t="s">
        <v>6676</v>
      </c>
    </row>
    <row r="848" spans="1:4" ht="15.95" customHeight="1" x14ac:dyDescent="0.25">
      <c r="A848" s="25" t="s">
        <v>9312</v>
      </c>
      <c r="B848" s="358" t="s">
        <v>9313</v>
      </c>
      <c r="C848" s="358" t="s">
        <v>9314</v>
      </c>
      <c r="D848" s="16" t="s">
        <v>6446</v>
      </c>
    </row>
    <row r="849" spans="1:4" ht="15.95" customHeight="1" x14ac:dyDescent="0.25">
      <c r="A849" s="25" t="s">
        <v>9315</v>
      </c>
      <c r="B849" s="358" t="s">
        <v>9316</v>
      </c>
      <c r="C849" s="358" t="s">
        <v>9317</v>
      </c>
      <c r="D849" s="16" t="s">
        <v>6744</v>
      </c>
    </row>
    <row r="850" spans="1:4" ht="15.95" customHeight="1" x14ac:dyDescent="0.25">
      <c r="A850" s="25" t="s">
        <v>9318</v>
      </c>
      <c r="B850" s="358" t="s">
        <v>9319</v>
      </c>
      <c r="C850" s="358" t="s">
        <v>9320</v>
      </c>
      <c r="D850" s="16" t="s">
        <v>5309</v>
      </c>
    </row>
    <row r="851" spans="1:4" ht="15.95" customHeight="1" x14ac:dyDescent="0.25">
      <c r="A851" s="25" t="s">
        <v>9321</v>
      </c>
      <c r="B851" s="358" t="s">
        <v>9322</v>
      </c>
      <c r="C851" s="358" t="s">
        <v>9323</v>
      </c>
      <c r="D851" s="16" t="s">
        <v>6800</v>
      </c>
    </row>
    <row r="852" spans="1:4" ht="15.95" customHeight="1" x14ac:dyDescent="0.25">
      <c r="A852" s="25" t="s">
        <v>9324</v>
      </c>
      <c r="B852" s="358" t="s">
        <v>9325</v>
      </c>
      <c r="C852" s="358" t="s">
        <v>9326</v>
      </c>
      <c r="D852" s="16" t="s">
        <v>6813</v>
      </c>
    </row>
    <row r="853" spans="1:4" ht="15.95" customHeight="1" x14ac:dyDescent="0.25">
      <c r="A853" s="25" t="s">
        <v>9327</v>
      </c>
      <c r="B853" s="358" t="s">
        <v>9328</v>
      </c>
      <c r="C853" s="358" t="s">
        <v>9329</v>
      </c>
      <c r="D853" s="16" t="s">
        <v>4729</v>
      </c>
    </row>
    <row r="854" spans="1:4" ht="15.95" customHeight="1" x14ac:dyDescent="0.25">
      <c r="A854" s="25" t="s">
        <v>9330</v>
      </c>
      <c r="B854" s="358" t="s">
        <v>1135</v>
      </c>
      <c r="C854" s="358" t="s">
        <v>9331</v>
      </c>
      <c r="D854" s="16" t="s">
        <v>4729</v>
      </c>
    </row>
    <row r="855" spans="1:4" ht="15.95" customHeight="1" x14ac:dyDescent="0.25">
      <c r="A855" s="25" t="s">
        <v>9332</v>
      </c>
      <c r="B855" s="358" t="s">
        <v>1141</v>
      </c>
      <c r="C855" s="358" t="s">
        <v>9333</v>
      </c>
      <c r="D855" s="16" t="s">
        <v>5179</v>
      </c>
    </row>
    <row r="856" spans="1:4" ht="15.95" customHeight="1" x14ac:dyDescent="0.25">
      <c r="A856" s="25" t="s">
        <v>9334</v>
      </c>
      <c r="B856" s="358" t="s">
        <v>1142</v>
      </c>
      <c r="C856" s="358" t="s">
        <v>9335</v>
      </c>
      <c r="D856" s="16" t="s">
        <v>5033</v>
      </c>
    </row>
    <row r="857" spans="1:4" ht="15.95" customHeight="1" x14ac:dyDescent="0.25">
      <c r="A857" s="25" t="s">
        <v>9336</v>
      </c>
      <c r="B857" s="358" t="s">
        <v>9337</v>
      </c>
      <c r="C857" s="358" t="s">
        <v>9338</v>
      </c>
      <c r="D857" s="16" t="s">
        <v>6273</v>
      </c>
    </row>
    <row r="858" spans="1:4" ht="15.95" customHeight="1" x14ac:dyDescent="0.25">
      <c r="A858" s="25" t="s">
        <v>9339</v>
      </c>
      <c r="B858" s="358" t="s">
        <v>1204</v>
      </c>
      <c r="C858" s="358" t="s">
        <v>9340</v>
      </c>
      <c r="D858" s="16" t="s">
        <v>5643</v>
      </c>
    </row>
    <row r="859" spans="1:4" ht="15.95" customHeight="1" x14ac:dyDescent="0.25">
      <c r="A859" s="25" t="s">
        <v>9341</v>
      </c>
      <c r="B859" s="358" t="s">
        <v>9342</v>
      </c>
      <c r="C859" s="358" t="s">
        <v>9343</v>
      </c>
      <c r="D859" s="16" t="s">
        <v>6831</v>
      </c>
    </row>
    <row r="860" spans="1:4" ht="15.95" customHeight="1" x14ac:dyDescent="0.25">
      <c r="A860" s="25" t="s">
        <v>9344</v>
      </c>
      <c r="B860" s="358" t="s">
        <v>9345</v>
      </c>
      <c r="C860" s="358" t="s">
        <v>9346</v>
      </c>
      <c r="D860" s="16" t="s">
        <v>6181</v>
      </c>
    </row>
    <row r="861" spans="1:4" ht="15.95" customHeight="1" x14ac:dyDescent="0.25">
      <c r="A861" s="25" t="s">
        <v>9347</v>
      </c>
      <c r="B861" s="358" t="s">
        <v>1144</v>
      </c>
      <c r="C861" s="358" t="s">
        <v>9348</v>
      </c>
      <c r="D861" s="16" t="s">
        <v>6275</v>
      </c>
    </row>
    <row r="862" spans="1:4" ht="15.95" customHeight="1" x14ac:dyDescent="0.25">
      <c r="A862" s="25" t="s">
        <v>9349</v>
      </c>
      <c r="B862" s="358" t="s">
        <v>9350</v>
      </c>
      <c r="C862" s="358" t="s">
        <v>9351</v>
      </c>
      <c r="D862" s="16" t="s">
        <v>6481</v>
      </c>
    </row>
    <row r="863" spans="1:4" ht="15.95" customHeight="1" x14ac:dyDescent="0.25">
      <c r="A863" s="25" t="s">
        <v>9352</v>
      </c>
      <c r="B863" s="358" t="s">
        <v>9353</v>
      </c>
      <c r="C863" s="358" t="s">
        <v>9354</v>
      </c>
      <c r="D863" s="16" t="s">
        <v>5356</v>
      </c>
    </row>
    <row r="864" spans="1:4" ht="15.95" customHeight="1" x14ac:dyDescent="0.25">
      <c r="A864" s="25" t="s">
        <v>9355</v>
      </c>
      <c r="B864" s="358" t="s">
        <v>9356</v>
      </c>
      <c r="C864" s="358" t="s">
        <v>9357</v>
      </c>
      <c r="D864" s="16" t="s">
        <v>5389</v>
      </c>
    </row>
    <row r="865" spans="1:4" ht="15.95" customHeight="1" x14ac:dyDescent="0.25">
      <c r="A865" s="25" t="s">
        <v>9358</v>
      </c>
      <c r="B865" s="358" t="s">
        <v>9359</v>
      </c>
      <c r="C865" s="358" t="s">
        <v>9360</v>
      </c>
      <c r="D865" s="16" t="s">
        <v>5677</v>
      </c>
    </row>
    <row r="866" spans="1:4" ht="15.95" customHeight="1" x14ac:dyDescent="0.25">
      <c r="A866" s="25" t="s">
        <v>9361</v>
      </c>
      <c r="B866" s="358" t="s">
        <v>9362</v>
      </c>
      <c r="C866" s="358" t="s">
        <v>9363</v>
      </c>
      <c r="D866" s="16" t="s">
        <v>4819</v>
      </c>
    </row>
    <row r="867" spans="1:4" ht="15.95" customHeight="1" x14ac:dyDescent="0.25">
      <c r="A867" s="25" t="s">
        <v>9364</v>
      </c>
      <c r="B867" s="358" t="s">
        <v>9365</v>
      </c>
      <c r="C867" s="358" t="s">
        <v>9366</v>
      </c>
      <c r="D867" s="16" t="s">
        <v>5221</v>
      </c>
    </row>
    <row r="868" spans="1:4" ht="15.95" customHeight="1" x14ac:dyDescent="0.25">
      <c r="A868" s="25" t="s">
        <v>9367</v>
      </c>
      <c r="B868" s="358" t="s">
        <v>9368</v>
      </c>
      <c r="C868" s="358" t="s">
        <v>9369</v>
      </c>
      <c r="D868" s="16" t="s">
        <v>5697</v>
      </c>
    </row>
    <row r="869" spans="1:4" ht="15.95" customHeight="1" x14ac:dyDescent="0.25">
      <c r="A869" s="25" t="s">
        <v>9370</v>
      </c>
      <c r="B869" s="358" t="s">
        <v>1205</v>
      </c>
      <c r="C869" s="358" t="s">
        <v>9371</v>
      </c>
      <c r="D869" s="16" t="s">
        <v>6396</v>
      </c>
    </row>
    <row r="870" spans="1:4" ht="15.95" customHeight="1" x14ac:dyDescent="0.25">
      <c r="A870" s="25" t="s">
        <v>9372</v>
      </c>
      <c r="B870" s="358" t="s">
        <v>9373</v>
      </c>
      <c r="C870" s="358" t="s">
        <v>9374</v>
      </c>
      <c r="D870" s="16" t="s">
        <v>4894</v>
      </c>
    </row>
    <row r="871" spans="1:4" ht="15.95" customHeight="1" x14ac:dyDescent="0.25">
      <c r="A871" s="25" t="s">
        <v>9375</v>
      </c>
      <c r="B871" s="358" t="s">
        <v>9376</v>
      </c>
      <c r="C871" s="358" t="s">
        <v>9377</v>
      </c>
      <c r="D871" s="16" t="s">
        <v>6080</v>
      </c>
    </row>
    <row r="872" spans="1:4" ht="15.95" customHeight="1" x14ac:dyDescent="0.25">
      <c r="A872" s="25" t="s">
        <v>9378</v>
      </c>
      <c r="B872" s="358" t="s">
        <v>1206</v>
      </c>
      <c r="C872" s="358" t="s">
        <v>9379</v>
      </c>
      <c r="D872" s="16" t="s">
        <v>5731</v>
      </c>
    </row>
    <row r="873" spans="1:4" ht="15.95" customHeight="1" x14ac:dyDescent="0.25">
      <c r="A873" s="25" t="s">
        <v>9380</v>
      </c>
      <c r="B873" s="358" t="s">
        <v>9381</v>
      </c>
      <c r="C873" s="358" t="s">
        <v>9382</v>
      </c>
      <c r="D873" s="16" t="s">
        <v>4933</v>
      </c>
    </row>
    <row r="874" spans="1:4" ht="15.95" customHeight="1" x14ac:dyDescent="0.25">
      <c r="A874" s="25" t="s">
        <v>9383</v>
      </c>
      <c r="B874" s="358" t="s">
        <v>9384</v>
      </c>
      <c r="C874" s="358" t="s">
        <v>9385</v>
      </c>
      <c r="D874" s="16" t="s">
        <v>6241</v>
      </c>
    </row>
    <row r="875" spans="1:4" ht="15.95" customHeight="1" x14ac:dyDescent="0.25">
      <c r="A875" s="25" t="s">
        <v>9386</v>
      </c>
      <c r="B875" s="358" t="s">
        <v>1207</v>
      </c>
      <c r="C875" s="358" t="s">
        <v>9387</v>
      </c>
      <c r="D875" s="16" t="s">
        <v>5891</v>
      </c>
    </row>
    <row r="876" spans="1:4" ht="15.95" customHeight="1" x14ac:dyDescent="0.25">
      <c r="A876" s="25" t="s">
        <v>9388</v>
      </c>
      <c r="B876" s="358" t="s">
        <v>9389</v>
      </c>
      <c r="C876" s="358" t="s">
        <v>9390</v>
      </c>
      <c r="D876" s="16" t="s">
        <v>6467</v>
      </c>
    </row>
    <row r="877" spans="1:4" ht="15.95" customHeight="1" x14ac:dyDescent="0.25">
      <c r="A877" s="25" t="s">
        <v>9391</v>
      </c>
      <c r="B877" s="358" t="s">
        <v>9392</v>
      </c>
      <c r="C877" s="358" t="s">
        <v>9393</v>
      </c>
      <c r="D877" s="16" t="s">
        <v>5060</v>
      </c>
    </row>
    <row r="878" spans="1:4" ht="15.95" customHeight="1" x14ac:dyDescent="0.25">
      <c r="A878" s="25" t="s">
        <v>9394</v>
      </c>
      <c r="B878" s="358" t="s">
        <v>1208</v>
      </c>
      <c r="C878" s="358" t="s">
        <v>9395</v>
      </c>
      <c r="D878" s="16" t="s">
        <v>6181</v>
      </c>
    </row>
    <row r="879" spans="1:4" ht="15.95" customHeight="1" x14ac:dyDescent="0.25">
      <c r="A879" s="25" t="s">
        <v>9396</v>
      </c>
      <c r="B879" s="358" t="s">
        <v>9397</v>
      </c>
      <c r="C879" s="358" t="s">
        <v>9398</v>
      </c>
      <c r="D879" s="16" t="s">
        <v>6878</v>
      </c>
    </row>
    <row r="880" spans="1:4" ht="15.95" customHeight="1" x14ac:dyDescent="0.25">
      <c r="A880" s="25" t="s">
        <v>9399</v>
      </c>
      <c r="B880" s="358" t="s">
        <v>9400</v>
      </c>
      <c r="C880" s="358" t="s">
        <v>9401</v>
      </c>
      <c r="D880" s="16" t="s">
        <v>5417</v>
      </c>
    </row>
    <row r="881" spans="1:4" ht="15.95" customHeight="1" x14ac:dyDescent="0.25">
      <c r="A881" s="25" t="s">
        <v>9402</v>
      </c>
      <c r="B881" s="358" t="s">
        <v>1147</v>
      </c>
      <c r="C881" s="358" t="s">
        <v>9403</v>
      </c>
      <c r="D881" s="16" t="s">
        <v>6264</v>
      </c>
    </row>
    <row r="882" spans="1:4" ht="15.95" customHeight="1" x14ac:dyDescent="0.25">
      <c r="A882" s="25" t="s">
        <v>9404</v>
      </c>
      <c r="B882" s="358" t="s">
        <v>9405</v>
      </c>
      <c r="C882" s="358" t="s">
        <v>9406</v>
      </c>
      <c r="D882" s="16" t="s">
        <v>4819</v>
      </c>
    </row>
    <row r="883" spans="1:4" ht="15.95" customHeight="1" x14ac:dyDescent="0.25">
      <c r="A883" s="25" t="s">
        <v>9407</v>
      </c>
      <c r="B883" s="358" t="s">
        <v>1149</v>
      </c>
      <c r="C883" s="358" t="s">
        <v>9408</v>
      </c>
      <c r="D883" s="16" t="s">
        <v>6314</v>
      </c>
    </row>
    <row r="884" spans="1:4" ht="15.95" customHeight="1" x14ac:dyDescent="0.25">
      <c r="A884" s="25" t="s">
        <v>9409</v>
      </c>
      <c r="B884" s="358" t="s">
        <v>1151</v>
      </c>
      <c r="C884" s="358" t="s">
        <v>9410</v>
      </c>
      <c r="D884" s="16" t="s">
        <v>5005</v>
      </c>
    </row>
    <row r="885" spans="1:4" ht="15.95" customHeight="1" x14ac:dyDescent="0.25">
      <c r="A885" s="25" t="s">
        <v>9411</v>
      </c>
      <c r="B885" s="358" t="s">
        <v>9412</v>
      </c>
      <c r="C885" s="358" t="s">
        <v>9413</v>
      </c>
      <c r="D885" s="16" t="s">
        <v>5376</v>
      </c>
    </row>
    <row r="886" spans="1:4" ht="15.95" customHeight="1" x14ac:dyDescent="0.25">
      <c r="A886" s="25" t="s">
        <v>9414</v>
      </c>
      <c r="B886" s="358" t="s">
        <v>1152</v>
      </c>
      <c r="C886" s="358" t="s">
        <v>9415</v>
      </c>
      <c r="D886" s="16" t="s">
        <v>5007</v>
      </c>
    </row>
    <row r="887" spans="1:4" ht="15.95" customHeight="1" x14ac:dyDescent="0.25">
      <c r="A887" s="25" t="s">
        <v>9416</v>
      </c>
      <c r="B887" s="358" t="s">
        <v>9417</v>
      </c>
      <c r="C887" s="358" t="s">
        <v>9418</v>
      </c>
      <c r="D887" s="16" t="s">
        <v>6305</v>
      </c>
    </row>
    <row r="888" spans="1:4" ht="15.95" customHeight="1" x14ac:dyDescent="0.25">
      <c r="A888" s="25" t="s">
        <v>9419</v>
      </c>
      <c r="B888" s="358" t="s">
        <v>1154</v>
      </c>
      <c r="C888" s="358" t="s">
        <v>9420</v>
      </c>
      <c r="D888" s="16" t="s">
        <v>5160</v>
      </c>
    </row>
    <row r="889" spans="1:4" ht="15.95" customHeight="1" x14ac:dyDescent="0.25">
      <c r="A889" s="25" t="s">
        <v>9421</v>
      </c>
      <c r="B889" s="358" t="s">
        <v>1136</v>
      </c>
      <c r="C889" s="358" t="s">
        <v>9422</v>
      </c>
      <c r="D889" s="16" t="s">
        <v>4729</v>
      </c>
    </row>
    <row r="890" spans="1:4" ht="15.95" customHeight="1" x14ac:dyDescent="0.25">
      <c r="A890" s="25" t="s">
        <v>9423</v>
      </c>
      <c r="B890" s="358" t="s">
        <v>1155</v>
      </c>
      <c r="C890" s="358" t="s">
        <v>9424</v>
      </c>
      <c r="D890" s="16" t="s">
        <v>5063</v>
      </c>
    </row>
    <row r="891" spans="1:4" ht="15.95" customHeight="1" x14ac:dyDescent="0.25">
      <c r="A891" s="25" t="s">
        <v>9425</v>
      </c>
      <c r="B891" s="358" t="s">
        <v>1175</v>
      </c>
      <c r="C891" s="358" t="s">
        <v>9426</v>
      </c>
      <c r="D891" s="16" t="s">
        <v>6324</v>
      </c>
    </row>
    <row r="892" spans="1:4" ht="15.95" customHeight="1" x14ac:dyDescent="0.25">
      <c r="A892" s="25" t="s">
        <v>9427</v>
      </c>
      <c r="B892" s="358" t="s">
        <v>1137</v>
      </c>
      <c r="C892" s="358" t="s">
        <v>9428</v>
      </c>
      <c r="D892" s="16" t="s">
        <v>6675</v>
      </c>
    </row>
    <row r="893" spans="1:4" ht="15.95" customHeight="1" x14ac:dyDescent="0.25">
      <c r="A893" s="25" t="s">
        <v>9429</v>
      </c>
      <c r="B893" s="358" t="s">
        <v>1157</v>
      </c>
      <c r="C893" s="358" t="s">
        <v>9430</v>
      </c>
      <c r="D893" s="16" t="s">
        <v>5163</v>
      </c>
    </row>
    <row r="894" spans="1:4" ht="15.95" customHeight="1" x14ac:dyDescent="0.25">
      <c r="A894" s="25" t="s">
        <v>9431</v>
      </c>
      <c r="B894" s="358" t="s">
        <v>9432</v>
      </c>
      <c r="C894" s="358" t="s">
        <v>9433</v>
      </c>
      <c r="D894" s="16" t="s">
        <v>6653</v>
      </c>
    </row>
    <row r="895" spans="1:4" ht="15.95" customHeight="1" x14ac:dyDescent="0.25">
      <c r="A895" s="25" t="s">
        <v>9434</v>
      </c>
      <c r="B895" s="358" t="s">
        <v>9435</v>
      </c>
      <c r="C895" s="358" t="s">
        <v>9436</v>
      </c>
      <c r="D895" s="16" t="s">
        <v>5255</v>
      </c>
    </row>
    <row r="896" spans="1:4" ht="15.95" customHeight="1" x14ac:dyDescent="0.25">
      <c r="A896" s="25" t="s">
        <v>9437</v>
      </c>
      <c r="B896" s="358" t="s">
        <v>9438</v>
      </c>
      <c r="C896" s="358" t="s">
        <v>9439</v>
      </c>
      <c r="D896" s="16" t="s">
        <v>4741</v>
      </c>
    </row>
    <row r="897" spans="1:4" ht="15.95" customHeight="1" x14ac:dyDescent="0.25">
      <c r="A897" s="25" t="s">
        <v>9440</v>
      </c>
      <c r="B897" s="358" t="s">
        <v>9441</v>
      </c>
      <c r="C897" s="358" t="s">
        <v>9442</v>
      </c>
      <c r="D897" s="16" t="s">
        <v>4696</v>
      </c>
    </row>
    <row r="898" spans="1:4" ht="15.95" customHeight="1" x14ac:dyDescent="0.25">
      <c r="A898" s="25" t="s">
        <v>9443</v>
      </c>
      <c r="B898" s="358" t="s">
        <v>9444</v>
      </c>
      <c r="C898" s="358" t="s">
        <v>9445</v>
      </c>
      <c r="D898" s="16" t="s">
        <v>5848</v>
      </c>
    </row>
    <row r="899" spans="1:4" ht="15.95" customHeight="1" x14ac:dyDescent="0.25">
      <c r="A899" s="25" t="s">
        <v>9446</v>
      </c>
      <c r="B899" s="358" t="s">
        <v>9447</v>
      </c>
      <c r="C899" s="358" t="s">
        <v>9448</v>
      </c>
      <c r="D899" s="16" t="s">
        <v>4560</v>
      </c>
    </row>
    <row r="900" spans="1:4" ht="15.95" customHeight="1" x14ac:dyDescent="0.25">
      <c r="A900" s="25" t="s">
        <v>9449</v>
      </c>
      <c r="B900" s="358" t="s">
        <v>9450</v>
      </c>
      <c r="C900" s="358" t="s">
        <v>9451</v>
      </c>
      <c r="D900" s="16" t="s">
        <v>5027</v>
      </c>
    </row>
    <row r="901" spans="1:4" ht="15.95" customHeight="1" x14ac:dyDescent="0.25">
      <c r="A901" s="25" t="s">
        <v>9452</v>
      </c>
      <c r="B901" s="358" t="s">
        <v>1160</v>
      </c>
      <c r="C901" s="358" t="s">
        <v>9453</v>
      </c>
      <c r="D901" s="16" t="s">
        <v>5134</v>
      </c>
    </row>
    <row r="902" spans="1:4" ht="15.95" customHeight="1" x14ac:dyDescent="0.25">
      <c r="A902" s="25" t="s">
        <v>9454</v>
      </c>
      <c r="B902" s="358" t="s">
        <v>9455</v>
      </c>
      <c r="C902" s="358" t="s">
        <v>9456</v>
      </c>
      <c r="D902" s="16" t="s">
        <v>4591</v>
      </c>
    </row>
    <row r="903" spans="1:4" ht="15.95" customHeight="1" x14ac:dyDescent="0.25">
      <c r="A903" s="25" t="s">
        <v>9457</v>
      </c>
      <c r="B903" s="358" t="s">
        <v>9458</v>
      </c>
      <c r="C903" s="358" t="s">
        <v>9459</v>
      </c>
      <c r="D903" s="16" t="s">
        <v>5293</v>
      </c>
    </row>
    <row r="904" spans="1:4" ht="15.95" customHeight="1" x14ac:dyDescent="0.25">
      <c r="A904" s="25" t="s">
        <v>9460</v>
      </c>
      <c r="B904" s="358" t="s">
        <v>9461</v>
      </c>
      <c r="C904" s="358" t="s">
        <v>9462</v>
      </c>
      <c r="D904" s="16" t="s">
        <v>4729</v>
      </c>
    </row>
    <row r="905" spans="1:4" ht="15.95" customHeight="1" x14ac:dyDescent="0.25">
      <c r="A905" s="25" t="s">
        <v>9463</v>
      </c>
      <c r="B905" s="358" t="s">
        <v>1162</v>
      </c>
      <c r="C905" s="358" t="s">
        <v>9464</v>
      </c>
      <c r="D905" s="16" t="s">
        <v>6022</v>
      </c>
    </row>
    <row r="906" spans="1:4" ht="15.95" customHeight="1" x14ac:dyDescent="0.25">
      <c r="A906" s="25" t="s">
        <v>9465</v>
      </c>
      <c r="B906" s="358" t="s">
        <v>9466</v>
      </c>
      <c r="C906" s="358" t="s">
        <v>9467</v>
      </c>
      <c r="D906" s="16" t="s">
        <v>6664</v>
      </c>
    </row>
    <row r="907" spans="1:4" ht="15.95" customHeight="1" x14ac:dyDescent="0.25">
      <c r="A907" s="25" t="s">
        <v>9468</v>
      </c>
      <c r="B907" s="358" t="s">
        <v>1177</v>
      </c>
      <c r="C907" s="358" t="s">
        <v>9469</v>
      </c>
      <c r="D907" s="16" t="s">
        <v>5124</v>
      </c>
    </row>
    <row r="908" spans="1:4" ht="15.95" customHeight="1" x14ac:dyDescent="0.25">
      <c r="A908" s="25" t="s">
        <v>9470</v>
      </c>
      <c r="B908" s="358" t="s">
        <v>1179</v>
      </c>
      <c r="C908" s="358" t="s">
        <v>9471</v>
      </c>
      <c r="D908" s="16" t="s">
        <v>5510</v>
      </c>
    </row>
    <row r="909" spans="1:4" ht="15.95" customHeight="1" x14ac:dyDescent="0.25">
      <c r="A909" s="25" t="s">
        <v>9472</v>
      </c>
      <c r="B909" s="358" t="s">
        <v>1181</v>
      </c>
      <c r="C909" s="363" t="s">
        <v>9473</v>
      </c>
      <c r="D909" s="16" t="s">
        <v>6630</v>
      </c>
    </row>
    <row r="910" spans="1:4" ht="15.95" customHeight="1" x14ac:dyDescent="0.25">
      <c r="A910" s="25" t="s">
        <v>9474</v>
      </c>
      <c r="B910" s="358" t="s">
        <v>1183</v>
      </c>
      <c r="C910" s="358" t="s">
        <v>9475</v>
      </c>
      <c r="D910" s="16" t="s">
        <v>6989</v>
      </c>
    </row>
    <row r="911" spans="1:4" ht="15.95" customHeight="1" x14ac:dyDescent="0.25">
      <c r="A911" s="25" t="s">
        <v>9476</v>
      </c>
      <c r="B911" s="358" t="s">
        <v>1185</v>
      </c>
      <c r="C911" s="358" t="s">
        <v>9477</v>
      </c>
      <c r="D911" s="16" t="s">
        <v>5129</v>
      </c>
    </row>
    <row r="912" spans="1:4" ht="15.95" customHeight="1" x14ac:dyDescent="0.25">
      <c r="A912" s="25" t="s">
        <v>9478</v>
      </c>
      <c r="B912" s="358" t="s">
        <v>9479</v>
      </c>
      <c r="C912" s="358" t="s">
        <v>9480</v>
      </c>
      <c r="D912" s="16" t="s">
        <v>5789</v>
      </c>
    </row>
    <row r="913" spans="1:4" ht="15.95" customHeight="1" x14ac:dyDescent="0.25">
      <c r="A913" s="25" t="s">
        <v>9481</v>
      </c>
      <c r="B913" s="358" t="s">
        <v>9482</v>
      </c>
      <c r="C913" s="358" t="s">
        <v>9483</v>
      </c>
      <c r="D913" s="16" t="s">
        <v>5995</v>
      </c>
    </row>
    <row r="914" spans="1:4" ht="15.95" customHeight="1" x14ac:dyDescent="0.25">
      <c r="A914" s="25" t="s">
        <v>9484</v>
      </c>
      <c r="B914" s="358" t="s">
        <v>1163</v>
      </c>
      <c r="C914" s="358" t="s">
        <v>9485</v>
      </c>
      <c r="D914" s="16" t="s">
        <v>6313</v>
      </c>
    </row>
    <row r="915" spans="1:4" ht="15.95" customHeight="1" x14ac:dyDescent="0.25">
      <c r="A915" s="25" t="s">
        <v>9486</v>
      </c>
      <c r="B915" s="358" t="s">
        <v>1165</v>
      </c>
      <c r="C915" s="358" t="s">
        <v>9487</v>
      </c>
      <c r="D915" s="16" t="s">
        <v>5787</v>
      </c>
    </row>
    <row r="916" spans="1:4" ht="15.95" customHeight="1" x14ac:dyDescent="0.25">
      <c r="A916" s="25" t="s">
        <v>9488</v>
      </c>
      <c r="B916" s="358" t="s">
        <v>1167</v>
      </c>
      <c r="C916" s="358" t="s">
        <v>9489</v>
      </c>
      <c r="D916" s="16" t="s">
        <v>5788</v>
      </c>
    </row>
    <row r="917" spans="1:4" ht="15.95" customHeight="1" x14ac:dyDescent="0.25">
      <c r="A917" s="25" t="s">
        <v>9490</v>
      </c>
      <c r="B917" s="358" t="s">
        <v>9491</v>
      </c>
      <c r="C917" s="358" t="s">
        <v>9492</v>
      </c>
      <c r="D917" s="16" t="s">
        <v>6059</v>
      </c>
    </row>
    <row r="918" spans="1:4" ht="15.95" customHeight="1" x14ac:dyDescent="0.25">
      <c r="A918" s="25" t="s">
        <v>9493</v>
      </c>
      <c r="B918" s="358" t="s">
        <v>9494</v>
      </c>
      <c r="C918" s="358" t="s">
        <v>9495</v>
      </c>
      <c r="D918" s="16" t="s">
        <v>4780</v>
      </c>
    </row>
    <row r="919" spans="1:4" ht="15.95" customHeight="1" x14ac:dyDescent="0.25">
      <c r="A919" s="25" t="s">
        <v>9496</v>
      </c>
      <c r="B919" s="358" t="s">
        <v>1187</v>
      </c>
      <c r="C919" s="358" t="s">
        <v>9497</v>
      </c>
      <c r="D919" s="16" t="s">
        <v>5134</v>
      </c>
    </row>
    <row r="920" spans="1:4" ht="15.95" customHeight="1" x14ac:dyDescent="0.25">
      <c r="A920" s="25" t="s">
        <v>9498</v>
      </c>
      <c r="B920" s="358" t="s">
        <v>9499</v>
      </c>
      <c r="C920" s="358" t="s">
        <v>9500</v>
      </c>
      <c r="D920" s="16" t="s">
        <v>6663</v>
      </c>
    </row>
    <row r="921" spans="1:4" ht="15.95" customHeight="1" x14ac:dyDescent="0.25">
      <c r="A921" s="25" t="s">
        <v>9501</v>
      </c>
      <c r="B921" s="358" t="s">
        <v>9502</v>
      </c>
      <c r="C921" s="358" t="s">
        <v>9503</v>
      </c>
      <c r="D921" s="16" t="s">
        <v>4696</v>
      </c>
    </row>
    <row r="922" spans="1:4" ht="15.95" customHeight="1" x14ac:dyDescent="0.25">
      <c r="A922" s="25" t="s">
        <v>9504</v>
      </c>
      <c r="B922" s="358" t="s">
        <v>9505</v>
      </c>
      <c r="C922" s="358" t="s">
        <v>9506</v>
      </c>
      <c r="D922" s="16" t="s">
        <v>4862</v>
      </c>
    </row>
    <row r="923" spans="1:4" ht="15.95" customHeight="1" x14ac:dyDescent="0.25">
      <c r="A923" s="25" t="s">
        <v>9507</v>
      </c>
      <c r="B923" s="358" t="s">
        <v>9508</v>
      </c>
      <c r="C923" s="358" t="s">
        <v>9509</v>
      </c>
      <c r="D923" s="16" t="s">
        <v>5888</v>
      </c>
    </row>
    <row r="924" spans="1:4" ht="15.95" customHeight="1" x14ac:dyDescent="0.25">
      <c r="A924" s="25" t="s">
        <v>9510</v>
      </c>
      <c r="B924" s="358" t="s">
        <v>9511</v>
      </c>
      <c r="C924" s="358" t="s">
        <v>9512</v>
      </c>
      <c r="D924" s="16" t="s">
        <v>4867</v>
      </c>
    </row>
    <row r="925" spans="1:4" ht="15.95" customHeight="1" x14ac:dyDescent="0.25">
      <c r="A925" s="25" t="s">
        <v>9513</v>
      </c>
      <c r="B925" s="358" t="s">
        <v>9514</v>
      </c>
      <c r="C925" s="358" t="s">
        <v>9515</v>
      </c>
      <c r="D925" s="16" t="s">
        <v>4866</v>
      </c>
    </row>
    <row r="926" spans="1:4" ht="15.95" customHeight="1" x14ac:dyDescent="0.25">
      <c r="A926" s="25" t="s">
        <v>9516</v>
      </c>
      <c r="B926" s="358" t="s">
        <v>3846</v>
      </c>
      <c r="C926" s="358" t="s">
        <v>9517</v>
      </c>
      <c r="D926" s="16" t="s">
        <v>6288</v>
      </c>
    </row>
    <row r="927" spans="1:4" ht="15.95" customHeight="1" x14ac:dyDescent="0.25">
      <c r="A927" s="25" t="s">
        <v>9518</v>
      </c>
      <c r="B927" s="358" t="s">
        <v>3836</v>
      </c>
      <c r="C927" s="358" t="s">
        <v>9519</v>
      </c>
      <c r="D927" s="16" t="s">
        <v>5172</v>
      </c>
    </row>
    <row r="928" spans="1:4" ht="15.95" customHeight="1" x14ac:dyDescent="0.25">
      <c r="A928" s="25" t="s">
        <v>9520</v>
      </c>
      <c r="B928" s="358" t="s">
        <v>9521</v>
      </c>
      <c r="C928" s="358" t="s">
        <v>9522</v>
      </c>
      <c r="D928" s="16" t="s">
        <v>6767</v>
      </c>
    </row>
    <row r="929" spans="1:4" ht="15.95" customHeight="1" x14ac:dyDescent="0.25">
      <c r="A929" s="25" t="s">
        <v>9523</v>
      </c>
      <c r="B929" s="358" t="s">
        <v>9524</v>
      </c>
      <c r="C929" s="358" t="s">
        <v>9525</v>
      </c>
      <c r="D929" s="16" t="s">
        <v>4863</v>
      </c>
    </row>
    <row r="930" spans="1:4" ht="15.95" customHeight="1" x14ac:dyDescent="0.25">
      <c r="A930" s="25" t="s">
        <v>9526</v>
      </c>
      <c r="B930" s="358" t="s">
        <v>9527</v>
      </c>
      <c r="C930" s="358" t="s">
        <v>9528</v>
      </c>
      <c r="D930" s="16" t="s">
        <v>6664</v>
      </c>
    </row>
    <row r="931" spans="1:4" ht="15.95" customHeight="1" x14ac:dyDescent="0.25">
      <c r="A931" s="25" t="s">
        <v>9529</v>
      </c>
      <c r="B931" s="358" t="s">
        <v>9530</v>
      </c>
      <c r="C931" s="358" t="s">
        <v>9531</v>
      </c>
      <c r="D931" s="16" t="s">
        <v>4729</v>
      </c>
    </row>
    <row r="932" spans="1:4" ht="15.95" customHeight="1" x14ac:dyDescent="0.25">
      <c r="A932" s="25" t="s">
        <v>9532</v>
      </c>
      <c r="B932" s="358" t="s">
        <v>9533</v>
      </c>
      <c r="C932" s="358" t="s">
        <v>9534</v>
      </c>
      <c r="D932" s="16" t="s">
        <v>4729</v>
      </c>
    </row>
    <row r="933" spans="1:4" ht="15.95" customHeight="1" x14ac:dyDescent="0.25">
      <c r="A933" s="25" t="s">
        <v>9535</v>
      </c>
      <c r="B933" s="358" t="s">
        <v>3870</v>
      </c>
      <c r="C933" s="358" t="s">
        <v>9536</v>
      </c>
      <c r="D933" s="16" t="s">
        <v>4591</v>
      </c>
    </row>
    <row r="934" spans="1:4" ht="15.95" customHeight="1" x14ac:dyDescent="0.25">
      <c r="A934" s="25" t="s">
        <v>9537</v>
      </c>
      <c r="B934" s="358" t="s">
        <v>9538</v>
      </c>
      <c r="C934" s="358" t="s">
        <v>9539</v>
      </c>
      <c r="D934" s="16" t="s">
        <v>6121</v>
      </c>
    </row>
    <row r="935" spans="1:4" ht="15.95" customHeight="1" x14ac:dyDescent="0.25">
      <c r="A935" s="25" t="s">
        <v>9540</v>
      </c>
      <c r="B935" s="358" t="s">
        <v>9541</v>
      </c>
      <c r="C935" s="358" t="s">
        <v>9542</v>
      </c>
      <c r="D935" s="16" t="s">
        <v>6219</v>
      </c>
    </row>
    <row r="936" spans="1:4" ht="15.95" customHeight="1" x14ac:dyDescent="0.25">
      <c r="A936" s="25" t="s">
        <v>9543</v>
      </c>
      <c r="B936" s="358" t="s">
        <v>9544</v>
      </c>
      <c r="C936" s="358" t="s">
        <v>9545</v>
      </c>
      <c r="D936" s="16" t="s">
        <v>6121</v>
      </c>
    </row>
    <row r="937" spans="1:4" ht="15.95" customHeight="1" x14ac:dyDescent="0.25">
      <c r="A937" s="25" t="s">
        <v>9546</v>
      </c>
      <c r="B937" s="358" t="s">
        <v>9547</v>
      </c>
      <c r="C937" s="358" t="s">
        <v>9548</v>
      </c>
      <c r="D937" s="16" t="s">
        <v>4591</v>
      </c>
    </row>
    <row r="938" spans="1:4" ht="15.95" customHeight="1" x14ac:dyDescent="0.25">
      <c r="A938" s="25" t="s">
        <v>9549</v>
      </c>
      <c r="B938" s="358" t="s">
        <v>9550</v>
      </c>
      <c r="C938" s="358" t="s">
        <v>9551</v>
      </c>
      <c r="D938" s="16" t="s">
        <v>4933</v>
      </c>
    </row>
    <row r="939" spans="1:4" ht="15.95" customHeight="1" x14ac:dyDescent="0.25">
      <c r="A939" s="25" t="s">
        <v>9552</v>
      </c>
      <c r="B939" s="358" t="s">
        <v>9553</v>
      </c>
      <c r="C939" s="358" t="s">
        <v>9554</v>
      </c>
      <c r="D939" s="16" t="s">
        <v>6568</v>
      </c>
    </row>
    <row r="940" spans="1:4" ht="15.95" customHeight="1" x14ac:dyDescent="0.25">
      <c r="A940" s="25" t="s">
        <v>9555</v>
      </c>
      <c r="B940" s="358" t="s">
        <v>9556</v>
      </c>
      <c r="C940" s="358" t="s">
        <v>9557</v>
      </c>
      <c r="D940" s="16" t="s">
        <v>5848</v>
      </c>
    </row>
    <row r="941" spans="1:4" ht="15.95" customHeight="1" x14ac:dyDescent="0.25">
      <c r="A941" s="25" t="s">
        <v>9558</v>
      </c>
      <c r="B941" s="358" t="s">
        <v>9559</v>
      </c>
      <c r="C941" s="358" t="s">
        <v>9560</v>
      </c>
      <c r="D941" s="16" t="s">
        <v>4861</v>
      </c>
    </row>
    <row r="942" spans="1:4" ht="15.95" customHeight="1" x14ac:dyDescent="0.25">
      <c r="A942" s="25" t="s">
        <v>9561</v>
      </c>
      <c r="B942" s="358" t="s">
        <v>9562</v>
      </c>
      <c r="C942" s="358" t="s">
        <v>9563</v>
      </c>
      <c r="D942" s="16" t="s">
        <v>4586</v>
      </c>
    </row>
    <row r="943" spans="1:4" ht="15.95" customHeight="1" x14ac:dyDescent="0.25">
      <c r="A943" s="25" t="s">
        <v>9564</v>
      </c>
      <c r="B943" s="358" t="s">
        <v>9565</v>
      </c>
      <c r="C943" s="358" t="s">
        <v>9566</v>
      </c>
      <c r="D943" s="16" t="s">
        <v>4780</v>
      </c>
    </row>
    <row r="944" spans="1:4" ht="15.95" customHeight="1" x14ac:dyDescent="0.25">
      <c r="A944" s="25" t="s">
        <v>9567</v>
      </c>
      <c r="B944" s="358" t="s">
        <v>3837</v>
      </c>
      <c r="C944" s="358" t="s">
        <v>9568</v>
      </c>
      <c r="D944" s="16" t="s">
        <v>5151</v>
      </c>
    </row>
    <row r="945" spans="1:4" ht="15.95" customHeight="1" x14ac:dyDescent="0.25">
      <c r="A945" s="25" t="s">
        <v>9569</v>
      </c>
      <c r="B945" s="358" t="s">
        <v>9570</v>
      </c>
      <c r="C945" s="358" t="s">
        <v>9571</v>
      </c>
      <c r="D945" s="16" t="s">
        <v>6278</v>
      </c>
    </row>
    <row r="946" spans="1:4" ht="15.95" customHeight="1" x14ac:dyDescent="0.25">
      <c r="A946" s="25" t="s">
        <v>9572</v>
      </c>
      <c r="B946" s="358" t="s">
        <v>9573</v>
      </c>
      <c r="C946" s="358" t="s">
        <v>9574</v>
      </c>
      <c r="D946" s="16" t="s">
        <v>6115</v>
      </c>
    </row>
    <row r="947" spans="1:4" ht="15.95" customHeight="1" x14ac:dyDescent="0.25">
      <c r="A947" s="25" t="s">
        <v>9575</v>
      </c>
      <c r="B947" s="358" t="s">
        <v>3839</v>
      </c>
      <c r="C947" s="358" t="s">
        <v>9576</v>
      </c>
      <c r="D947" s="16" t="s">
        <v>5134</v>
      </c>
    </row>
    <row r="948" spans="1:4" ht="15.95" customHeight="1" x14ac:dyDescent="0.25">
      <c r="A948" s="25" t="s">
        <v>9577</v>
      </c>
      <c r="B948" s="358" t="s">
        <v>9578</v>
      </c>
      <c r="C948" s="358" t="s">
        <v>9579</v>
      </c>
      <c r="D948" s="16" t="s">
        <v>4533</v>
      </c>
    </row>
    <row r="949" spans="1:4" ht="15.95" customHeight="1" x14ac:dyDescent="0.25">
      <c r="A949" s="25" t="s">
        <v>9580</v>
      </c>
      <c r="B949" s="358" t="s">
        <v>3778</v>
      </c>
      <c r="C949" s="358" t="s">
        <v>9581</v>
      </c>
      <c r="D949" s="16" t="s">
        <v>6181</v>
      </c>
    </row>
    <row r="950" spans="1:4" ht="15.95" customHeight="1" x14ac:dyDescent="0.25">
      <c r="A950" s="25" t="s">
        <v>9582</v>
      </c>
      <c r="B950" s="358" t="s">
        <v>3848</v>
      </c>
      <c r="C950" s="358" t="s">
        <v>9583</v>
      </c>
      <c r="D950" s="16" t="s">
        <v>5111</v>
      </c>
    </row>
    <row r="951" spans="1:4" ht="15.95" customHeight="1" x14ac:dyDescent="0.25">
      <c r="A951" s="25" t="s">
        <v>9584</v>
      </c>
      <c r="B951" s="358" t="s">
        <v>9585</v>
      </c>
      <c r="C951" s="358" t="s">
        <v>9586</v>
      </c>
      <c r="D951" s="16" t="s">
        <v>4553</v>
      </c>
    </row>
    <row r="952" spans="1:4" ht="15.95" customHeight="1" x14ac:dyDescent="0.25">
      <c r="A952" s="25" t="s">
        <v>9587</v>
      </c>
      <c r="B952" s="358" t="s">
        <v>3849</v>
      </c>
      <c r="C952" s="358" t="s">
        <v>9588</v>
      </c>
      <c r="D952" s="16" t="s">
        <v>5134</v>
      </c>
    </row>
    <row r="953" spans="1:4" ht="15.95" customHeight="1" x14ac:dyDescent="0.25">
      <c r="A953" s="25" t="s">
        <v>9589</v>
      </c>
      <c r="B953" s="358" t="s">
        <v>9590</v>
      </c>
      <c r="C953" s="358" t="s">
        <v>9591</v>
      </c>
      <c r="D953" s="16" t="s">
        <v>4819</v>
      </c>
    </row>
    <row r="954" spans="1:4" ht="15.95" customHeight="1" x14ac:dyDescent="0.25">
      <c r="A954" s="25" t="s">
        <v>9592</v>
      </c>
      <c r="B954" s="358" t="s">
        <v>3850</v>
      </c>
      <c r="C954" s="358" t="s">
        <v>9593</v>
      </c>
      <c r="D954" s="16" t="s">
        <v>5182</v>
      </c>
    </row>
    <row r="955" spans="1:4" ht="15.95" customHeight="1" x14ac:dyDescent="0.25">
      <c r="A955" s="25" t="s">
        <v>9594</v>
      </c>
      <c r="B955" s="358" t="s">
        <v>9595</v>
      </c>
      <c r="C955" s="358" t="s">
        <v>9596</v>
      </c>
      <c r="D955" s="16" t="s">
        <v>5150</v>
      </c>
    </row>
    <row r="956" spans="1:4" ht="15.95" customHeight="1" x14ac:dyDescent="0.25">
      <c r="A956" s="25" t="s">
        <v>9597</v>
      </c>
      <c r="B956" s="358" t="s">
        <v>9598</v>
      </c>
      <c r="C956" s="358" t="s">
        <v>9599</v>
      </c>
      <c r="D956" s="16" t="s">
        <v>4560</v>
      </c>
    </row>
    <row r="957" spans="1:4" ht="15.95" customHeight="1" x14ac:dyDescent="0.25">
      <c r="A957" s="25" t="s">
        <v>9600</v>
      </c>
      <c r="B957" s="358" t="s">
        <v>9601</v>
      </c>
      <c r="C957" s="358" t="s">
        <v>9602</v>
      </c>
      <c r="D957" s="16" t="s">
        <v>4696</v>
      </c>
    </row>
    <row r="958" spans="1:4" ht="15.95" customHeight="1" x14ac:dyDescent="0.25">
      <c r="A958" s="25" t="s">
        <v>9603</v>
      </c>
      <c r="B958" s="358" t="s">
        <v>9604</v>
      </c>
      <c r="C958" s="358" t="s">
        <v>9605</v>
      </c>
      <c r="D958" s="16" t="s">
        <v>4542</v>
      </c>
    </row>
    <row r="959" spans="1:4" ht="15.95" customHeight="1" x14ac:dyDescent="0.25">
      <c r="A959" s="25" t="s">
        <v>9606</v>
      </c>
      <c r="B959" s="358" t="s">
        <v>3851</v>
      </c>
      <c r="C959" s="358" t="s">
        <v>9607</v>
      </c>
      <c r="D959" s="16" t="s">
        <v>5170</v>
      </c>
    </row>
    <row r="960" spans="1:4" ht="15.95" customHeight="1" x14ac:dyDescent="0.25">
      <c r="A960" s="25" t="s">
        <v>9608</v>
      </c>
      <c r="B960" s="358" t="s">
        <v>3852</v>
      </c>
      <c r="C960" s="358" t="s">
        <v>9609</v>
      </c>
      <c r="D960" s="16" t="s">
        <v>7007</v>
      </c>
    </row>
    <row r="961" spans="1:4" ht="15.95" customHeight="1" x14ac:dyDescent="0.25">
      <c r="A961" s="25" t="s">
        <v>9610</v>
      </c>
      <c r="B961" s="358" t="s">
        <v>9611</v>
      </c>
      <c r="C961" s="358" t="s">
        <v>9612</v>
      </c>
      <c r="D961" s="16" t="s">
        <v>4952</v>
      </c>
    </row>
    <row r="962" spans="1:4" ht="15.95" customHeight="1" x14ac:dyDescent="0.25">
      <c r="A962" s="25" t="s">
        <v>9613</v>
      </c>
      <c r="B962" s="358" t="s">
        <v>3854</v>
      </c>
      <c r="C962" s="358" t="s">
        <v>9614</v>
      </c>
      <c r="D962" s="16" t="s">
        <v>5146</v>
      </c>
    </row>
    <row r="963" spans="1:4" ht="15.95" customHeight="1" x14ac:dyDescent="0.25">
      <c r="A963" s="25" t="s">
        <v>9615</v>
      </c>
      <c r="B963" s="358" t="s">
        <v>3855</v>
      </c>
      <c r="C963" s="358" t="s">
        <v>9616</v>
      </c>
      <c r="D963" s="16" t="s">
        <v>5101</v>
      </c>
    </row>
    <row r="964" spans="1:4" ht="15.95" customHeight="1" x14ac:dyDescent="0.25">
      <c r="A964" s="25" t="s">
        <v>9617</v>
      </c>
      <c r="B964" s="358" t="s">
        <v>3841</v>
      </c>
      <c r="C964" s="358" t="s">
        <v>9618</v>
      </c>
      <c r="D964" s="16" t="s">
        <v>6597</v>
      </c>
    </row>
    <row r="965" spans="1:4" ht="15.95" customHeight="1" x14ac:dyDescent="0.25">
      <c r="A965" s="25" t="s">
        <v>9619</v>
      </c>
      <c r="B965" s="358" t="s">
        <v>3856</v>
      </c>
      <c r="C965" s="358" t="s">
        <v>9620</v>
      </c>
      <c r="D965" s="16" t="s">
        <v>5795</v>
      </c>
    </row>
    <row r="966" spans="1:4" ht="15.95" customHeight="1" x14ac:dyDescent="0.25">
      <c r="A966" s="25" t="s">
        <v>9621</v>
      </c>
      <c r="B966" s="358" t="s">
        <v>9622</v>
      </c>
      <c r="C966" s="358" t="s">
        <v>9623</v>
      </c>
      <c r="D966" s="16" t="s">
        <v>6198</v>
      </c>
    </row>
    <row r="967" spans="1:4" ht="15.95" customHeight="1" x14ac:dyDescent="0.25">
      <c r="A967" s="25" t="s">
        <v>9624</v>
      </c>
      <c r="B967" s="358" t="s">
        <v>1614</v>
      </c>
      <c r="C967" s="358" t="s">
        <v>9625</v>
      </c>
      <c r="D967" s="16" t="s">
        <v>5031</v>
      </c>
    </row>
    <row r="968" spans="1:4" ht="15.95" customHeight="1" x14ac:dyDescent="0.25">
      <c r="A968" s="25" t="s">
        <v>9626</v>
      </c>
      <c r="B968" s="358" t="s">
        <v>9627</v>
      </c>
      <c r="C968" s="358" t="s">
        <v>9628</v>
      </c>
      <c r="D968" s="16" t="s">
        <v>4729</v>
      </c>
    </row>
    <row r="969" spans="1:4" ht="15.95" customHeight="1" x14ac:dyDescent="0.25">
      <c r="A969" s="25" t="s">
        <v>9629</v>
      </c>
      <c r="B969" s="358" t="s">
        <v>9630</v>
      </c>
      <c r="C969" s="358" t="s">
        <v>9631</v>
      </c>
      <c r="D969" s="16" t="s">
        <v>5157</v>
      </c>
    </row>
    <row r="970" spans="1:4" ht="15.95" customHeight="1" x14ac:dyDescent="0.25">
      <c r="A970" s="25" t="s">
        <v>9632</v>
      </c>
      <c r="B970" s="358" t="s">
        <v>9633</v>
      </c>
      <c r="C970" s="358" t="s">
        <v>9634</v>
      </c>
      <c r="D970" s="16" t="s">
        <v>6322</v>
      </c>
    </row>
    <row r="971" spans="1:4" ht="15.95" customHeight="1" x14ac:dyDescent="0.25">
      <c r="A971" s="25" t="s">
        <v>9635</v>
      </c>
      <c r="B971" s="358" t="s">
        <v>1618</v>
      </c>
      <c r="C971" s="358" t="s">
        <v>9636</v>
      </c>
      <c r="D971" s="16" t="s">
        <v>5762</v>
      </c>
    </row>
    <row r="972" spans="1:4" ht="15.95" customHeight="1" x14ac:dyDescent="0.25">
      <c r="A972" s="25" t="s">
        <v>9637</v>
      </c>
      <c r="B972" s="358" t="s">
        <v>9638</v>
      </c>
      <c r="C972" s="358" t="s">
        <v>9639</v>
      </c>
      <c r="D972" s="16" t="s">
        <v>6219</v>
      </c>
    </row>
    <row r="973" spans="1:4" ht="15.95" customHeight="1" x14ac:dyDescent="0.25">
      <c r="A973" s="25" t="s">
        <v>9640</v>
      </c>
      <c r="B973" s="358" t="s">
        <v>9641</v>
      </c>
      <c r="C973" s="358" t="s">
        <v>9642</v>
      </c>
      <c r="D973" s="16" t="s">
        <v>5957</v>
      </c>
    </row>
    <row r="974" spans="1:4" ht="15.95" customHeight="1" x14ac:dyDescent="0.25">
      <c r="A974" s="25" t="s">
        <v>9643</v>
      </c>
      <c r="B974" s="358" t="s">
        <v>9644</v>
      </c>
      <c r="C974" s="358" t="s">
        <v>9645</v>
      </c>
      <c r="D974" s="16" t="s">
        <v>6275</v>
      </c>
    </row>
    <row r="975" spans="1:4" ht="15.95" customHeight="1" x14ac:dyDescent="0.25">
      <c r="A975" s="25" t="s">
        <v>9646</v>
      </c>
      <c r="B975" s="358" t="s">
        <v>4215</v>
      </c>
      <c r="C975" s="358" t="s">
        <v>9647</v>
      </c>
      <c r="D975" s="16" t="s">
        <v>4729</v>
      </c>
    </row>
    <row r="976" spans="1:4" ht="15.95" customHeight="1" x14ac:dyDescent="0.25">
      <c r="A976" s="25" t="s">
        <v>9648</v>
      </c>
      <c r="B976" s="358" t="s">
        <v>1620</v>
      </c>
      <c r="C976" s="358" t="s">
        <v>9649</v>
      </c>
      <c r="D976" s="16" t="s">
        <v>6647</v>
      </c>
    </row>
    <row r="977" spans="1:4" ht="15.95" customHeight="1" x14ac:dyDescent="0.25">
      <c r="A977" s="25" t="s">
        <v>9650</v>
      </c>
      <c r="B977" s="358" t="s">
        <v>9651</v>
      </c>
      <c r="C977" s="358" t="s">
        <v>9652</v>
      </c>
      <c r="D977" s="16" t="s">
        <v>5193</v>
      </c>
    </row>
    <row r="978" spans="1:4" ht="15.95" customHeight="1" x14ac:dyDescent="0.25">
      <c r="A978" s="25" t="s">
        <v>9653</v>
      </c>
      <c r="B978" s="358" t="s">
        <v>1623</v>
      </c>
      <c r="C978" s="358" t="s">
        <v>9654</v>
      </c>
      <c r="D978" s="16" t="s">
        <v>6959</v>
      </c>
    </row>
    <row r="979" spans="1:4" ht="15.95" customHeight="1" x14ac:dyDescent="0.25">
      <c r="A979" s="25" t="s">
        <v>9655</v>
      </c>
      <c r="B979" s="358" t="s">
        <v>1625</v>
      </c>
      <c r="C979" s="358" t="s">
        <v>9656</v>
      </c>
      <c r="D979" s="16" t="s">
        <v>6957</v>
      </c>
    </row>
    <row r="980" spans="1:4" ht="15.95" customHeight="1" x14ac:dyDescent="0.25">
      <c r="A980" s="25" t="s">
        <v>9657</v>
      </c>
      <c r="B980" s="358" t="s">
        <v>1627</v>
      </c>
      <c r="C980" s="358" t="s">
        <v>9658</v>
      </c>
      <c r="D980" s="16" t="s">
        <v>6060</v>
      </c>
    </row>
    <row r="981" spans="1:4" ht="15.95" customHeight="1" x14ac:dyDescent="0.25">
      <c r="A981" s="25" t="s">
        <v>9659</v>
      </c>
      <c r="B981" s="358" t="s">
        <v>9660</v>
      </c>
      <c r="C981" s="358" t="s">
        <v>9661</v>
      </c>
      <c r="D981" s="16" t="s">
        <v>5194</v>
      </c>
    </row>
    <row r="982" spans="1:4" ht="15.95" customHeight="1" x14ac:dyDescent="0.25">
      <c r="A982" s="25" t="s">
        <v>9662</v>
      </c>
      <c r="B982" s="358" t="s">
        <v>9663</v>
      </c>
      <c r="C982" s="358" t="s">
        <v>9664</v>
      </c>
      <c r="D982" s="16" t="e">
        <v>#N/A</v>
      </c>
    </row>
    <row r="983" spans="1:4" ht="15.95" customHeight="1" x14ac:dyDescent="0.25">
      <c r="A983" s="25" t="s">
        <v>9665</v>
      </c>
      <c r="B983" s="358" t="s">
        <v>9666</v>
      </c>
      <c r="C983" s="358" t="s">
        <v>9667</v>
      </c>
      <c r="D983" s="16" t="s">
        <v>5156</v>
      </c>
    </row>
    <row r="984" spans="1:4" ht="15.95" customHeight="1" x14ac:dyDescent="0.25">
      <c r="A984" s="25" t="s">
        <v>9668</v>
      </c>
      <c r="B984" s="358" t="s">
        <v>9669</v>
      </c>
      <c r="C984" s="358" t="s">
        <v>9670</v>
      </c>
      <c r="D984" s="16" t="s">
        <v>6332</v>
      </c>
    </row>
    <row r="985" spans="1:4" ht="15.95" customHeight="1" x14ac:dyDescent="0.25">
      <c r="A985" s="25" t="s">
        <v>9671</v>
      </c>
      <c r="B985" s="358" t="s">
        <v>9672</v>
      </c>
      <c r="C985" s="358" t="s">
        <v>9673</v>
      </c>
      <c r="D985" s="16" t="s">
        <v>5186</v>
      </c>
    </row>
    <row r="986" spans="1:4" ht="15.95" customHeight="1" x14ac:dyDescent="0.25">
      <c r="A986" s="25" t="s">
        <v>9674</v>
      </c>
      <c r="B986" s="358" t="s">
        <v>9675</v>
      </c>
      <c r="C986" s="358" t="s">
        <v>9676</v>
      </c>
      <c r="D986" s="16" t="s">
        <v>6069</v>
      </c>
    </row>
    <row r="987" spans="1:4" ht="15.95" customHeight="1" x14ac:dyDescent="0.25">
      <c r="A987" s="25" t="s">
        <v>9677</v>
      </c>
      <c r="B987" s="358" t="s">
        <v>9678</v>
      </c>
      <c r="C987" s="358" t="s">
        <v>9679</v>
      </c>
      <c r="D987" s="16" t="s">
        <v>5038</v>
      </c>
    </row>
    <row r="988" spans="1:4" ht="15.95" customHeight="1" x14ac:dyDescent="0.25">
      <c r="A988" s="25" t="s">
        <v>9680</v>
      </c>
      <c r="B988" s="358" t="s">
        <v>9681</v>
      </c>
      <c r="C988" s="358" t="s">
        <v>9682</v>
      </c>
      <c r="D988" s="16" t="s">
        <v>5030</v>
      </c>
    </row>
    <row r="989" spans="1:4" ht="15.95" customHeight="1" x14ac:dyDescent="0.25">
      <c r="A989" s="25" t="s">
        <v>9683</v>
      </c>
      <c r="B989" s="358" t="s">
        <v>9684</v>
      </c>
      <c r="C989" s="358" t="s">
        <v>9685</v>
      </c>
      <c r="D989" s="16" t="s">
        <v>6061</v>
      </c>
    </row>
    <row r="990" spans="1:4" ht="15.95" customHeight="1" x14ac:dyDescent="0.25">
      <c r="A990" s="25" t="s">
        <v>9686</v>
      </c>
      <c r="B990" s="358" t="s">
        <v>9687</v>
      </c>
      <c r="C990" s="358" t="s">
        <v>9688</v>
      </c>
      <c r="D990" s="16" t="s">
        <v>6336</v>
      </c>
    </row>
    <row r="991" spans="1:4" ht="15.95" customHeight="1" x14ac:dyDescent="0.25">
      <c r="A991" s="25" t="s">
        <v>9689</v>
      </c>
      <c r="B991" s="358" t="s">
        <v>9690</v>
      </c>
      <c r="C991" s="358" t="s">
        <v>9691</v>
      </c>
      <c r="D991" s="16" t="s">
        <v>5020</v>
      </c>
    </row>
    <row r="992" spans="1:4" ht="15.95" customHeight="1" x14ac:dyDescent="0.25">
      <c r="A992" s="25" t="s">
        <v>9692</v>
      </c>
      <c r="B992" s="358" t="s">
        <v>1639</v>
      </c>
      <c r="C992" s="358" t="s">
        <v>9693</v>
      </c>
      <c r="D992" s="16" t="s">
        <v>6603</v>
      </c>
    </row>
    <row r="993" spans="1:4" ht="15.95" customHeight="1" x14ac:dyDescent="0.25">
      <c r="A993" s="25" t="s">
        <v>9694</v>
      </c>
      <c r="B993" s="358" t="s">
        <v>9695</v>
      </c>
      <c r="C993" s="358" t="s">
        <v>9696</v>
      </c>
      <c r="D993" s="16" t="s">
        <v>5056</v>
      </c>
    </row>
    <row r="994" spans="1:4" ht="15.95" customHeight="1" x14ac:dyDescent="0.25">
      <c r="A994" s="25" t="s">
        <v>9697</v>
      </c>
      <c r="B994" s="358" t="s">
        <v>1641</v>
      </c>
      <c r="C994" s="358" t="s">
        <v>9698</v>
      </c>
      <c r="D994" s="16" t="s">
        <v>5029</v>
      </c>
    </row>
    <row r="995" spans="1:4" ht="15.95" customHeight="1" x14ac:dyDescent="0.25">
      <c r="A995" s="25" t="s">
        <v>9699</v>
      </c>
      <c r="B995" s="358" t="s">
        <v>1643</v>
      </c>
      <c r="C995" s="358" t="s">
        <v>9700</v>
      </c>
      <c r="D995" s="16" t="s">
        <v>6958</v>
      </c>
    </row>
    <row r="996" spans="1:4" ht="15.95" customHeight="1" x14ac:dyDescent="0.25">
      <c r="A996" s="25" t="s">
        <v>9701</v>
      </c>
      <c r="B996" s="358" t="s">
        <v>9702</v>
      </c>
      <c r="C996" s="358" t="s">
        <v>9703</v>
      </c>
      <c r="D996" s="16" t="s">
        <v>5520</v>
      </c>
    </row>
    <row r="997" spans="1:4" ht="15.95" customHeight="1" x14ac:dyDescent="0.25">
      <c r="A997" s="25" t="s">
        <v>9704</v>
      </c>
      <c r="B997" s="358" t="s">
        <v>9705</v>
      </c>
      <c r="C997" s="358" t="s">
        <v>9706</v>
      </c>
      <c r="D997" s="16" t="s">
        <v>5039</v>
      </c>
    </row>
    <row r="998" spans="1:4" ht="15.95" customHeight="1" x14ac:dyDescent="0.25">
      <c r="A998" s="25" t="s">
        <v>9707</v>
      </c>
      <c r="B998" s="358" t="s">
        <v>9708</v>
      </c>
      <c r="C998" s="358" t="s">
        <v>9709</v>
      </c>
      <c r="D998" s="16" t="s">
        <v>6653</v>
      </c>
    </row>
    <row r="999" spans="1:4" ht="15.95" customHeight="1" x14ac:dyDescent="0.25">
      <c r="A999" s="25" t="s">
        <v>9710</v>
      </c>
      <c r="B999" s="358" t="s">
        <v>9711</v>
      </c>
      <c r="C999" s="358" t="s">
        <v>9712</v>
      </c>
      <c r="D999" s="16" t="s">
        <v>6416</v>
      </c>
    </row>
    <row r="1000" spans="1:4" ht="15.95" customHeight="1" x14ac:dyDescent="0.25">
      <c r="A1000" s="25" t="s">
        <v>9713</v>
      </c>
      <c r="B1000" s="358" t="s">
        <v>4068</v>
      </c>
      <c r="C1000" s="358" t="s">
        <v>9714</v>
      </c>
      <c r="D1000" s="16" t="s">
        <v>4996</v>
      </c>
    </row>
    <row r="1001" spans="1:4" ht="15.95" customHeight="1" x14ac:dyDescent="0.25">
      <c r="A1001" s="25" t="s">
        <v>9715</v>
      </c>
      <c r="B1001" s="358" t="s">
        <v>9716</v>
      </c>
      <c r="C1001" s="358" t="s">
        <v>9717</v>
      </c>
      <c r="D1001" s="16" t="s">
        <v>6532</v>
      </c>
    </row>
    <row r="1002" spans="1:4" ht="15.95" customHeight="1" x14ac:dyDescent="0.25">
      <c r="A1002" s="25" t="s">
        <v>9718</v>
      </c>
      <c r="B1002" s="358" t="s">
        <v>9719</v>
      </c>
      <c r="C1002" s="358" t="s">
        <v>9720</v>
      </c>
      <c r="D1002" s="16" t="s">
        <v>4819</v>
      </c>
    </row>
    <row r="1003" spans="1:4" ht="15.95" customHeight="1" x14ac:dyDescent="0.25">
      <c r="A1003" s="25" t="s">
        <v>9721</v>
      </c>
      <c r="B1003" s="358" t="s">
        <v>9722</v>
      </c>
      <c r="C1003" s="358" t="s">
        <v>9723</v>
      </c>
      <c r="D1003" s="16" t="s">
        <v>4754</v>
      </c>
    </row>
    <row r="1004" spans="1:4" ht="15.95" customHeight="1" x14ac:dyDescent="0.25">
      <c r="A1004" s="25" t="s">
        <v>9724</v>
      </c>
      <c r="B1004" s="358" t="s">
        <v>9725</v>
      </c>
      <c r="C1004" s="358" t="s">
        <v>9726</v>
      </c>
      <c r="D1004" s="16" t="s">
        <v>5293</v>
      </c>
    </row>
    <row r="1005" spans="1:4" ht="15.95" customHeight="1" x14ac:dyDescent="0.25">
      <c r="A1005" s="25" t="s">
        <v>9727</v>
      </c>
      <c r="B1005" s="358" t="s">
        <v>4208</v>
      </c>
      <c r="C1005" s="358" t="s">
        <v>9728</v>
      </c>
      <c r="D1005" s="16" t="s">
        <v>4601</v>
      </c>
    </row>
    <row r="1006" spans="1:4" ht="15.95" customHeight="1" x14ac:dyDescent="0.25">
      <c r="A1006" s="25" t="s">
        <v>9729</v>
      </c>
      <c r="B1006" s="358" t="s">
        <v>4209</v>
      </c>
      <c r="C1006" s="358" t="s">
        <v>9730</v>
      </c>
      <c r="D1006" s="16" t="s">
        <v>4533</v>
      </c>
    </row>
    <row r="1007" spans="1:4" ht="15.95" customHeight="1" x14ac:dyDescent="0.25">
      <c r="A1007" s="25" t="s">
        <v>9731</v>
      </c>
      <c r="B1007" s="358" t="s">
        <v>4210</v>
      </c>
      <c r="C1007" s="358" t="s">
        <v>9732</v>
      </c>
      <c r="D1007" s="16" t="s">
        <v>4586</v>
      </c>
    </row>
    <row r="1008" spans="1:4" ht="15.95" customHeight="1" x14ac:dyDescent="0.25">
      <c r="A1008" s="25" t="s">
        <v>9733</v>
      </c>
      <c r="B1008" s="358" t="s">
        <v>9734</v>
      </c>
      <c r="C1008" s="358" t="s">
        <v>9735</v>
      </c>
      <c r="D1008" s="16" t="s">
        <v>6345</v>
      </c>
    </row>
    <row r="1009" spans="1:4" ht="15.95" customHeight="1" x14ac:dyDescent="0.25">
      <c r="A1009" s="25" t="s">
        <v>9736</v>
      </c>
      <c r="B1009" s="358" t="s">
        <v>9737</v>
      </c>
      <c r="C1009" s="358" t="s">
        <v>9738</v>
      </c>
      <c r="D1009" s="16" t="s">
        <v>4586</v>
      </c>
    </row>
    <row r="1010" spans="1:4" ht="15.95" customHeight="1" x14ac:dyDescent="0.25">
      <c r="A1010" s="25" t="s">
        <v>9739</v>
      </c>
      <c r="B1010" s="358" t="s">
        <v>9740</v>
      </c>
      <c r="C1010" s="358" t="s">
        <v>9741</v>
      </c>
      <c r="D1010" s="16" t="s">
        <v>5564</v>
      </c>
    </row>
    <row r="1011" spans="1:4" ht="15.95" customHeight="1" x14ac:dyDescent="0.25">
      <c r="A1011" s="25" t="s">
        <v>9742</v>
      </c>
      <c r="B1011" s="358" t="s">
        <v>4069</v>
      </c>
      <c r="C1011" s="358" t="s">
        <v>9743</v>
      </c>
      <c r="D1011" s="16" t="s">
        <v>5059</v>
      </c>
    </row>
    <row r="1012" spans="1:4" ht="15.95" customHeight="1" x14ac:dyDescent="0.25">
      <c r="A1012" s="25" t="s">
        <v>9744</v>
      </c>
      <c r="B1012" s="358" t="s">
        <v>9745</v>
      </c>
      <c r="C1012" s="358" t="s">
        <v>9746</v>
      </c>
      <c r="D1012" s="16" t="s">
        <v>4729</v>
      </c>
    </row>
    <row r="1013" spans="1:4" ht="15.95" customHeight="1" x14ac:dyDescent="0.25">
      <c r="A1013" s="25" t="s">
        <v>9747</v>
      </c>
      <c r="B1013" s="358" t="s">
        <v>9748</v>
      </c>
      <c r="C1013" s="358" t="s">
        <v>9749</v>
      </c>
      <c r="D1013" s="16" t="s">
        <v>4729</v>
      </c>
    </row>
    <row r="1014" spans="1:4" ht="15.95" customHeight="1" x14ac:dyDescent="0.25">
      <c r="A1014" s="25" t="s">
        <v>9750</v>
      </c>
      <c r="B1014" s="358" t="s">
        <v>9751</v>
      </c>
      <c r="C1014" s="358" t="s">
        <v>9752</v>
      </c>
      <c r="D1014" s="16" t="s">
        <v>5136</v>
      </c>
    </row>
    <row r="1015" spans="1:4" ht="15.95" customHeight="1" x14ac:dyDescent="0.25">
      <c r="A1015" s="25" t="s">
        <v>9753</v>
      </c>
      <c r="B1015" s="358" t="s">
        <v>9754</v>
      </c>
      <c r="C1015" s="358" t="s">
        <v>9755</v>
      </c>
      <c r="D1015" s="16" t="s">
        <v>4741</v>
      </c>
    </row>
    <row r="1016" spans="1:4" ht="15.95" customHeight="1" x14ac:dyDescent="0.25">
      <c r="A1016" s="25" t="s">
        <v>9756</v>
      </c>
      <c r="B1016" s="358" t="s">
        <v>9757</v>
      </c>
      <c r="C1016" s="358" t="s">
        <v>9758</v>
      </c>
      <c r="D1016" s="16" t="s">
        <v>6567</v>
      </c>
    </row>
    <row r="1017" spans="1:4" ht="15.95" customHeight="1" x14ac:dyDescent="0.25">
      <c r="A1017" s="25" t="s">
        <v>9759</v>
      </c>
      <c r="B1017" s="358" t="s">
        <v>9760</v>
      </c>
      <c r="C1017" s="358" t="s">
        <v>9761</v>
      </c>
      <c r="D1017" s="16" t="s">
        <v>4730</v>
      </c>
    </row>
    <row r="1018" spans="1:4" ht="15.95" customHeight="1" x14ac:dyDescent="0.25">
      <c r="A1018" s="25" t="s">
        <v>9762</v>
      </c>
      <c r="B1018" s="358" t="s">
        <v>865</v>
      </c>
      <c r="C1018" s="358" t="s">
        <v>9763</v>
      </c>
      <c r="D1018" s="16" t="s">
        <v>6675</v>
      </c>
    </row>
    <row r="1019" spans="1:4" ht="15.95" customHeight="1" x14ac:dyDescent="0.25">
      <c r="A1019" s="25" t="s">
        <v>9764</v>
      </c>
      <c r="B1019" s="358" t="s">
        <v>9765</v>
      </c>
      <c r="C1019" s="358" t="s">
        <v>9766</v>
      </c>
      <c r="D1019" s="16" t="s">
        <v>4719</v>
      </c>
    </row>
    <row r="1020" spans="1:4" ht="15.95" customHeight="1" x14ac:dyDescent="0.25">
      <c r="A1020" s="25" t="s">
        <v>9767</v>
      </c>
      <c r="B1020" s="358" t="s">
        <v>9768</v>
      </c>
      <c r="C1020" s="358" t="s">
        <v>9769</v>
      </c>
      <c r="D1020" s="16" t="s">
        <v>5183</v>
      </c>
    </row>
    <row r="1021" spans="1:4" ht="15.95" customHeight="1" x14ac:dyDescent="0.25">
      <c r="A1021" s="25" t="s">
        <v>9770</v>
      </c>
      <c r="B1021" s="358" t="s">
        <v>9771</v>
      </c>
      <c r="C1021" s="358" t="s">
        <v>9772</v>
      </c>
      <c r="D1021" s="16" t="s">
        <v>6567</v>
      </c>
    </row>
    <row r="1022" spans="1:4" ht="15.95" customHeight="1" x14ac:dyDescent="0.25">
      <c r="A1022" s="25" t="s">
        <v>9773</v>
      </c>
      <c r="B1022" s="358" t="s">
        <v>9774</v>
      </c>
      <c r="C1022" s="358" t="s">
        <v>9775</v>
      </c>
      <c r="D1022" s="16" t="s">
        <v>4730</v>
      </c>
    </row>
    <row r="1023" spans="1:4" ht="15.95" customHeight="1" x14ac:dyDescent="0.25">
      <c r="A1023" s="25" t="s">
        <v>9776</v>
      </c>
      <c r="B1023" s="358" t="s">
        <v>9777</v>
      </c>
      <c r="C1023" s="358" t="s">
        <v>9778</v>
      </c>
      <c r="D1023" s="16" t="s">
        <v>4729</v>
      </c>
    </row>
    <row r="1024" spans="1:4" ht="15.95" customHeight="1" x14ac:dyDescent="0.25">
      <c r="A1024" s="25" t="s">
        <v>9779</v>
      </c>
      <c r="B1024" s="358" t="s">
        <v>9780</v>
      </c>
      <c r="C1024" s="358" t="s">
        <v>9781</v>
      </c>
      <c r="D1024" s="16" t="s">
        <v>6182</v>
      </c>
    </row>
    <row r="1025" spans="1:4" ht="15.95" customHeight="1" x14ac:dyDescent="0.25">
      <c r="A1025" s="25" t="s">
        <v>9782</v>
      </c>
      <c r="B1025" s="358" t="s">
        <v>1170</v>
      </c>
      <c r="C1025" s="358" t="s">
        <v>9783</v>
      </c>
      <c r="D1025" s="16" t="s">
        <v>5007</v>
      </c>
    </row>
    <row r="1026" spans="1:4" ht="15.95" customHeight="1" x14ac:dyDescent="0.25">
      <c r="A1026" s="25" t="s">
        <v>9784</v>
      </c>
      <c r="B1026" s="358" t="s">
        <v>1171</v>
      </c>
      <c r="C1026" s="358" t="s">
        <v>9785</v>
      </c>
      <c r="D1026" s="16" t="s">
        <v>4990</v>
      </c>
    </row>
    <row r="1027" spans="1:4" ht="15.95" customHeight="1" x14ac:dyDescent="0.25">
      <c r="A1027" s="25" t="s">
        <v>9786</v>
      </c>
      <c r="B1027" s="358" t="s">
        <v>1188</v>
      </c>
      <c r="C1027" s="358" t="s">
        <v>9787</v>
      </c>
      <c r="D1027" s="16" t="s">
        <v>4996</v>
      </c>
    </row>
    <row r="1028" spans="1:4" ht="15.95" customHeight="1" x14ac:dyDescent="0.25">
      <c r="A1028" s="25" t="s">
        <v>9788</v>
      </c>
      <c r="B1028" s="358" t="s">
        <v>9789</v>
      </c>
      <c r="C1028" s="358" t="s">
        <v>9790</v>
      </c>
      <c r="D1028" s="16" t="s">
        <v>5767</v>
      </c>
    </row>
    <row r="1029" spans="1:4" ht="15.95" customHeight="1" x14ac:dyDescent="0.25">
      <c r="A1029" s="25" t="s">
        <v>9791</v>
      </c>
      <c r="B1029" s="358" t="s">
        <v>1172</v>
      </c>
      <c r="C1029" s="358" t="s">
        <v>9792</v>
      </c>
      <c r="D1029" s="16" t="s">
        <v>6941</v>
      </c>
    </row>
    <row r="1030" spans="1:4" ht="15.95" customHeight="1" x14ac:dyDescent="0.25">
      <c r="A1030" s="25" t="s">
        <v>9793</v>
      </c>
      <c r="B1030" s="358" t="s">
        <v>9794</v>
      </c>
      <c r="C1030" s="358" t="s">
        <v>9795</v>
      </c>
      <c r="D1030" s="16" t="s">
        <v>5106</v>
      </c>
    </row>
    <row r="1031" spans="1:4" ht="15.95" customHeight="1" x14ac:dyDescent="0.25">
      <c r="A1031" s="25" t="s">
        <v>9796</v>
      </c>
      <c r="B1031" s="358" t="s">
        <v>9797</v>
      </c>
      <c r="C1031" s="358" t="s">
        <v>9798</v>
      </c>
      <c r="D1031" s="16" t="s">
        <v>4872</v>
      </c>
    </row>
    <row r="1032" spans="1:4" ht="15.95" customHeight="1" x14ac:dyDescent="0.25">
      <c r="A1032" s="25" t="s">
        <v>9799</v>
      </c>
      <c r="B1032" s="358" t="s">
        <v>1190</v>
      </c>
      <c r="C1032" s="358" t="s">
        <v>9800</v>
      </c>
      <c r="D1032" s="16" t="s">
        <v>5125</v>
      </c>
    </row>
    <row r="1033" spans="1:4" ht="15.95" customHeight="1" x14ac:dyDescent="0.25">
      <c r="A1033" s="25" t="s">
        <v>9801</v>
      </c>
      <c r="B1033" s="358" t="s">
        <v>1192</v>
      </c>
      <c r="C1033" s="358" t="s">
        <v>9802</v>
      </c>
      <c r="D1033" s="16" t="s">
        <v>5010</v>
      </c>
    </row>
    <row r="1034" spans="1:4" ht="15.95" customHeight="1" x14ac:dyDescent="0.25">
      <c r="A1034" s="25" t="s">
        <v>9803</v>
      </c>
      <c r="B1034" s="358" t="s">
        <v>1138</v>
      </c>
      <c r="C1034" s="358" t="s">
        <v>9804</v>
      </c>
      <c r="D1034" s="16" t="s">
        <v>4729</v>
      </c>
    </row>
    <row r="1035" spans="1:4" ht="15.95" customHeight="1" x14ac:dyDescent="0.25">
      <c r="A1035" s="25" t="s">
        <v>9805</v>
      </c>
      <c r="B1035" s="358" t="s">
        <v>9806</v>
      </c>
      <c r="C1035" s="358" t="s">
        <v>9807</v>
      </c>
      <c r="D1035" s="16" t="s">
        <v>6181</v>
      </c>
    </row>
    <row r="1036" spans="1:4" ht="15.95" customHeight="1" x14ac:dyDescent="0.25">
      <c r="A1036" s="25" t="s">
        <v>9808</v>
      </c>
      <c r="B1036" s="358" t="s">
        <v>9809</v>
      </c>
      <c r="C1036" s="358" t="s">
        <v>9810</v>
      </c>
      <c r="D1036" s="16" t="s">
        <v>5122</v>
      </c>
    </row>
    <row r="1037" spans="1:4" ht="15.95" customHeight="1" x14ac:dyDescent="0.25">
      <c r="A1037" s="25" t="s">
        <v>9811</v>
      </c>
      <c r="B1037" s="358" t="s">
        <v>1195</v>
      </c>
      <c r="C1037" s="358" t="s">
        <v>9812</v>
      </c>
      <c r="D1037" s="16" t="s">
        <v>5007</v>
      </c>
    </row>
    <row r="1038" spans="1:4" ht="15.95" customHeight="1" x14ac:dyDescent="0.25">
      <c r="A1038" s="25" t="s">
        <v>9813</v>
      </c>
      <c r="B1038" s="358" t="s">
        <v>9814</v>
      </c>
      <c r="C1038" s="358" t="s">
        <v>9815</v>
      </c>
      <c r="D1038" s="16" t="s">
        <v>6066</v>
      </c>
    </row>
    <row r="1039" spans="1:4" ht="15.95" customHeight="1" x14ac:dyDescent="0.25">
      <c r="A1039" s="25" t="s">
        <v>9816</v>
      </c>
      <c r="B1039" s="358" t="s">
        <v>9817</v>
      </c>
      <c r="C1039" s="358" t="s">
        <v>9818</v>
      </c>
      <c r="D1039" s="16" t="s">
        <v>5006</v>
      </c>
    </row>
    <row r="1040" spans="1:4" ht="15.95" customHeight="1" x14ac:dyDescent="0.25">
      <c r="A1040" s="25" t="s">
        <v>9819</v>
      </c>
      <c r="B1040" s="358" t="s">
        <v>9820</v>
      </c>
      <c r="C1040" s="358" t="s">
        <v>9821</v>
      </c>
      <c r="D1040" s="16" t="s">
        <v>4591</v>
      </c>
    </row>
    <row r="1041" spans="1:4" ht="15.95" customHeight="1" x14ac:dyDescent="0.25">
      <c r="A1041" s="25" t="s">
        <v>9822</v>
      </c>
      <c r="B1041" s="358" t="s">
        <v>9823</v>
      </c>
      <c r="C1041" s="358" t="s">
        <v>9824</v>
      </c>
      <c r="D1041" s="16" t="s">
        <v>4730</v>
      </c>
    </row>
    <row r="1042" spans="1:4" ht="15.95" customHeight="1" x14ac:dyDescent="0.25">
      <c r="A1042" s="25" t="s">
        <v>9825</v>
      </c>
      <c r="B1042" s="358" t="s">
        <v>9826</v>
      </c>
      <c r="C1042" s="358" t="s">
        <v>9827</v>
      </c>
      <c r="D1042" s="16" t="s">
        <v>5062</v>
      </c>
    </row>
    <row r="1043" spans="1:4" ht="15.95" customHeight="1" x14ac:dyDescent="0.25">
      <c r="A1043" s="25" t="s">
        <v>9828</v>
      </c>
      <c r="B1043" s="358" t="s">
        <v>1199</v>
      </c>
      <c r="C1043" s="358" t="s">
        <v>9829</v>
      </c>
      <c r="D1043" s="16" t="s">
        <v>6999</v>
      </c>
    </row>
    <row r="1044" spans="1:4" ht="15.95" customHeight="1" x14ac:dyDescent="0.25">
      <c r="A1044" s="25" t="s">
        <v>9830</v>
      </c>
      <c r="B1044" s="358" t="s">
        <v>9831</v>
      </c>
      <c r="C1044" s="358" t="s">
        <v>9832</v>
      </c>
      <c r="D1044" s="16" t="s">
        <v>4729</v>
      </c>
    </row>
    <row r="1045" spans="1:4" ht="15.95" customHeight="1" x14ac:dyDescent="0.25">
      <c r="A1045" s="25" t="s">
        <v>9833</v>
      </c>
      <c r="B1045" s="358" t="s">
        <v>9834</v>
      </c>
      <c r="C1045" s="358" t="s">
        <v>9835</v>
      </c>
      <c r="D1045" s="16" t="s">
        <v>6632</v>
      </c>
    </row>
    <row r="1046" spans="1:4" ht="15.95" customHeight="1" x14ac:dyDescent="0.25">
      <c r="A1046" s="25" t="s">
        <v>9836</v>
      </c>
      <c r="B1046" s="358" t="s">
        <v>9837</v>
      </c>
      <c r="C1046" s="358" t="s">
        <v>9838</v>
      </c>
      <c r="D1046" s="16" t="s">
        <v>6215</v>
      </c>
    </row>
    <row r="1047" spans="1:4" ht="15.95" customHeight="1" x14ac:dyDescent="0.25">
      <c r="A1047" s="25" t="s">
        <v>9839</v>
      </c>
      <c r="B1047" s="358" t="s">
        <v>9840</v>
      </c>
      <c r="C1047" s="358" t="s">
        <v>9841</v>
      </c>
      <c r="D1047" s="16" t="s">
        <v>4818</v>
      </c>
    </row>
    <row r="1048" spans="1:4" ht="15.95" customHeight="1" x14ac:dyDescent="0.25">
      <c r="A1048" s="25" t="s">
        <v>9842</v>
      </c>
      <c r="B1048" s="358" t="s">
        <v>9843</v>
      </c>
      <c r="C1048" s="358" t="s">
        <v>9844</v>
      </c>
      <c r="D1048" s="16" t="s">
        <v>4818</v>
      </c>
    </row>
    <row r="1049" spans="1:4" ht="15.95" customHeight="1" x14ac:dyDescent="0.25">
      <c r="A1049" s="25" t="s">
        <v>9845</v>
      </c>
      <c r="B1049" s="358" t="s">
        <v>9846</v>
      </c>
      <c r="C1049" s="358" t="s">
        <v>9847</v>
      </c>
      <c r="D1049" s="16" t="s">
        <v>4818</v>
      </c>
    </row>
    <row r="1050" spans="1:4" ht="15.95" customHeight="1" x14ac:dyDescent="0.25">
      <c r="A1050" s="25" t="s">
        <v>9848</v>
      </c>
      <c r="B1050" s="358" t="s">
        <v>9849</v>
      </c>
      <c r="C1050" s="358" t="s">
        <v>9850</v>
      </c>
      <c r="D1050" s="16" t="s">
        <v>4745</v>
      </c>
    </row>
    <row r="1051" spans="1:4" ht="15.95" customHeight="1" x14ac:dyDescent="0.25">
      <c r="A1051" s="25" t="s">
        <v>9851</v>
      </c>
      <c r="B1051" s="358" t="s">
        <v>9852</v>
      </c>
      <c r="C1051" s="358" t="s">
        <v>9853</v>
      </c>
      <c r="D1051" s="16" t="s">
        <v>4898</v>
      </c>
    </row>
    <row r="1052" spans="1:4" ht="15.95" customHeight="1" x14ac:dyDescent="0.25">
      <c r="A1052" s="25" t="s">
        <v>9854</v>
      </c>
      <c r="B1052" s="358" t="s">
        <v>9855</v>
      </c>
      <c r="C1052" s="358" t="s">
        <v>9856</v>
      </c>
      <c r="D1052" s="16" t="s">
        <v>4492</v>
      </c>
    </row>
    <row r="1053" spans="1:4" ht="15.95" customHeight="1" x14ac:dyDescent="0.25">
      <c r="A1053" s="25" t="s">
        <v>9857</v>
      </c>
      <c r="B1053" s="358" t="s">
        <v>9858</v>
      </c>
      <c r="C1053" s="358" t="s">
        <v>9859</v>
      </c>
      <c r="D1053" s="16" t="s">
        <v>4492</v>
      </c>
    </row>
    <row r="1054" spans="1:4" ht="15.95" customHeight="1" x14ac:dyDescent="0.25">
      <c r="A1054" s="25" t="s">
        <v>9860</v>
      </c>
      <c r="B1054" s="358" t="s">
        <v>9861</v>
      </c>
      <c r="C1054" s="358" t="s">
        <v>9862</v>
      </c>
      <c r="D1054" s="16" t="s">
        <v>4501</v>
      </c>
    </row>
    <row r="1055" spans="1:4" ht="15.95" customHeight="1" x14ac:dyDescent="0.25">
      <c r="A1055" s="25" t="s">
        <v>9863</v>
      </c>
      <c r="B1055" s="358" t="s">
        <v>9864</v>
      </c>
      <c r="C1055" s="358" t="s">
        <v>9865</v>
      </c>
      <c r="D1055" s="16" t="s">
        <v>4537</v>
      </c>
    </row>
    <row r="1056" spans="1:4" ht="15.95" customHeight="1" x14ac:dyDescent="0.25">
      <c r="A1056" s="25" t="s">
        <v>9866</v>
      </c>
      <c r="B1056" s="358" t="s">
        <v>9867</v>
      </c>
      <c r="C1056" s="358" t="s">
        <v>9868</v>
      </c>
      <c r="D1056" s="16" t="s">
        <v>4595</v>
      </c>
    </row>
    <row r="1057" spans="1:4" ht="15.95" customHeight="1" x14ac:dyDescent="0.25">
      <c r="A1057" s="25" t="s">
        <v>9869</v>
      </c>
      <c r="B1057" s="358" t="s">
        <v>9870</v>
      </c>
      <c r="C1057" s="358" t="s">
        <v>9871</v>
      </c>
      <c r="D1057" s="16" t="s">
        <v>4688</v>
      </c>
    </row>
    <row r="1058" spans="1:4" ht="15.95" customHeight="1" x14ac:dyDescent="0.25">
      <c r="A1058" s="25" t="s">
        <v>9872</v>
      </c>
      <c r="B1058" s="358" t="s">
        <v>9873</v>
      </c>
      <c r="C1058" s="358" t="s">
        <v>9874</v>
      </c>
      <c r="D1058" s="16" t="s">
        <v>4946</v>
      </c>
    </row>
    <row r="1059" spans="1:4" ht="15.95" customHeight="1" x14ac:dyDescent="0.25">
      <c r="A1059" s="25" t="s">
        <v>9875</v>
      </c>
      <c r="B1059" s="358" t="s">
        <v>9876</v>
      </c>
      <c r="C1059" s="358" t="s">
        <v>9877</v>
      </c>
      <c r="D1059" s="16" t="s">
        <v>4946</v>
      </c>
    </row>
    <row r="1060" spans="1:4" ht="15.95" customHeight="1" x14ac:dyDescent="0.25">
      <c r="A1060" s="25" t="s">
        <v>9878</v>
      </c>
      <c r="B1060" s="358" t="s">
        <v>9879</v>
      </c>
      <c r="C1060" s="358" t="s">
        <v>9880</v>
      </c>
      <c r="D1060" s="16" t="s">
        <v>4463</v>
      </c>
    </row>
    <row r="1061" spans="1:4" ht="15.95" customHeight="1" x14ac:dyDescent="0.25">
      <c r="A1061" s="25" t="s">
        <v>9881</v>
      </c>
      <c r="B1061" s="358" t="s">
        <v>9882</v>
      </c>
      <c r="C1061" s="358" t="s">
        <v>9883</v>
      </c>
      <c r="D1061" s="16" t="s">
        <v>4562</v>
      </c>
    </row>
    <row r="1062" spans="1:4" ht="15.95" customHeight="1" x14ac:dyDescent="0.25">
      <c r="A1062" s="25" t="s">
        <v>9884</v>
      </c>
      <c r="B1062" s="358" t="s">
        <v>9885</v>
      </c>
      <c r="C1062" s="358" t="s">
        <v>9886</v>
      </c>
      <c r="D1062" s="16" t="s">
        <v>4636</v>
      </c>
    </row>
    <row r="1063" spans="1:4" ht="15.95" customHeight="1" x14ac:dyDescent="0.25">
      <c r="A1063" s="25" t="s">
        <v>9887</v>
      </c>
      <c r="B1063" s="358" t="s">
        <v>9888</v>
      </c>
      <c r="C1063" s="358" t="s">
        <v>9889</v>
      </c>
      <c r="D1063" s="16" t="s">
        <v>4477</v>
      </c>
    </row>
    <row r="1064" spans="1:4" ht="15.95" customHeight="1" x14ac:dyDescent="0.25">
      <c r="A1064" s="25" t="s">
        <v>9890</v>
      </c>
      <c r="B1064" s="358" t="s">
        <v>9891</v>
      </c>
      <c r="C1064" s="358" t="s">
        <v>9892</v>
      </c>
      <c r="D1064" s="16" t="s">
        <v>4543</v>
      </c>
    </row>
    <row r="1065" spans="1:4" ht="15.95" customHeight="1" x14ac:dyDescent="0.25">
      <c r="A1065" s="25" t="s">
        <v>9893</v>
      </c>
      <c r="B1065" s="358" t="s">
        <v>9894</v>
      </c>
      <c r="C1065" s="358" t="s">
        <v>9895</v>
      </c>
      <c r="D1065" s="16" t="s">
        <v>4611</v>
      </c>
    </row>
    <row r="1066" spans="1:4" ht="15.95" customHeight="1" x14ac:dyDescent="0.25">
      <c r="A1066" s="25" t="s">
        <v>9896</v>
      </c>
      <c r="B1066" s="358" t="s">
        <v>9897</v>
      </c>
      <c r="C1066" s="358" t="s">
        <v>9898</v>
      </c>
      <c r="D1066" s="16" t="s">
        <v>4682</v>
      </c>
    </row>
    <row r="1067" spans="1:4" ht="15.95" customHeight="1" x14ac:dyDescent="0.25">
      <c r="A1067" s="25" t="s">
        <v>9899</v>
      </c>
      <c r="B1067" s="358" t="s">
        <v>9900</v>
      </c>
      <c r="C1067" s="358" t="s">
        <v>9901</v>
      </c>
      <c r="D1067" s="16" t="s">
        <v>4911</v>
      </c>
    </row>
    <row r="1068" spans="1:4" ht="15.95" customHeight="1" x14ac:dyDescent="0.25">
      <c r="A1068" s="25" t="s">
        <v>9902</v>
      </c>
      <c r="B1068" s="358" t="s">
        <v>9903</v>
      </c>
      <c r="C1068" s="358" t="s">
        <v>9904</v>
      </c>
      <c r="D1068" s="16" t="s">
        <v>4788</v>
      </c>
    </row>
    <row r="1069" spans="1:4" ht="15.95" customHeight="1" x14ac:dyDescent="0.25">
      <c r="A1069" s="25" t="s">
        <v>9905</v>
      </c>
      <c r="B1069" s="358" t="s">
        <v>9906</v>
      </c>
      <c r="C1069" s="358" t="s">
        <v>9907</v>
      </c>
      <c r="D1069" s="16" t="s">
        <v>4534</v>
      </c>
    </row>
    <row r="1070" spans="1:4" ht="15.95" customHeight="1" x14ac:dyDescent="0.25">
      <c r="A1070" s="25" t="s">
        <v>9908</v>
      </c>
      <c r="B1070" s="358" t="s">
        <v>9909</v>
      </c>
      <c r="C1070" s="358" t="s">
        <v>9910</v>
      </c>
      <c r="D1070" s="16" t="s">
        <v>4623</v>
      </c>
    </row>
    <row r="1071" spans="1:4" ht="15.95" customHeight="1" x14ac:dyDescent="0.25">
      <c r="A1071" s="25" t="s">
        <v>9911</v>
      </c>
      <c r="B1071" s="358" t="s">
        <v>9912</v>
      </c>
      <c r="C1071" s="358" t="s">
        <v>9913</v>
      </c>
      <c r="D1071" s="16" t="s">
        <v>4690</v>
      </c>
    </row>
    <row r="1072" spans="1:4" ht="15.95" customHeight="1" x14ac:dyDescent="0.25">
      <c r="A1072" s="25" t="s">
        <v>9914</v>
      </c>
      <c r="B1072" s="358" t="s">
        <v>9915</v>
      </c>
      <c r="C1072" s="358" t="s">
        <v>9916</v>
      </c>
      <c r="D1072" s="16" t="s">
        <v>4889</v>
      </c>
    </row>
    <row r="1073" spans="1:4" ht="15.95" customHeight="1" x14ac:dyDescent="0.25">
      <c r="A1073" s="25" t="s">
        <v>9917</v>
      </c>
      <c r="B1073" s="358" t="s">
        <v>9918</v>
      </c>
      <c r="C1073" s="358" t="s">
        <v>9919</v>
      </c>
      <c r="D1073" s="16" t="s">
        <v>4926</v>
      </c>
    </row>
    <row r="1074" spans="1:4" ht="15.95" customHeight="1" x14ac:dyDescent="0.25">
      <c r="A1074" s="25" t="s">
        <v>9920</v>
      </c>
      <c r="B1074" s="358" t="s">
        <v>9921</v>
      </c>
      <c r="C1074" s="358" t="s">
        <v>9922</v>
      </c>
      <c r="D1074" s="16" t="s">
        <v>4575</v>
      </c>
    </row>
    <row r="1075" spans="1:4" ht="15.95" customHeight="1" x14ac:dyDescent="0.25">
      <c r="A1075" s="25" t="s">
        <v>9923</v>
      </c>
      <c r="B1075" s="358" t="s">
        <v>9924</v>
      </c>
      <c r="C1075" s="358" t="s">
        <v>9925</v>
      </c>
      <c r="D1075" s="16" t="s">
        <v>4579</v>
      </c>
    </row>
    <row r="1076" spans="1:4" ht="15.95" customHeight="1" x14ac:dyDescent="0.25">
      <c r="A1076" s="25" t="s">
        <v>9926</v>
      </c>
      <c r="B1076" s="358" t="s">
        <v>9927</v>
      </c>
      <c r="C1076" s="358" t="s">
        <v>9928</v>
      </c>
      <c r="D1076" s="16" t="s">
        <v>4662</v>
      </c>
    </row>
    <row r="1077" spans="1:4" ht="15.95" customHeight="1" x14ac:dyDescent="0.25">
      <c r="A1077" s="25" t="s">
        <v>9929</v>
      </c>
      <c r="B1077" s="358" t="s">
        <v>9930</v>
      </c>
      <c r="C1077" s="358" t="s">
        <v>9931</v>
      </c>
      <c r="D1077" s="16" t="s">
        <v>4754</v>
      </c>
    </row>
    <row r="1078" spans="1:4" ht="15.95" customHeight="1" x14ac:dyDescent="0.25">
      <c r="A1078" s="25" t="s">
        <v>9932</v>
      </c>
      <c r="B1078" s="358" t="s">
        <v>9933</v>
      </c>
      <c r="C1078" s="358" t="s">
        <v>9934</v>
      </c>
      <c r="D1078" s="16" t="s">
        <v>4948</v>
      </c>
    </row>
    <row r="1079" spans="1:4" ht="15.95" customHeight="1" x14ac:dyDescent="0.25">
      <c r="A1079" s="25" t="s">
        <v>9935</v>
      </c>
      <c r="B1079" s="358" t="s">
        <v>9936</v>
      </c>
      <c r="C1079" s="358" t="s">
        <v>9937</v>
      </c>
      <c r="D1079" s="16" t="s">
        <v>4457</v>
      </c>
    </row>
    <row r="1080" spans="1:4" ht="15.95" customHeight="1" x14ac:dyDescent="0.25">
      <c r="A1080" s="25" t="s">
        <v>9938</v>
      </c>
      <c r="B1080" s="358" t="s">
        <v>9939</v>
      </c>
      <c r="C1080" s="358" t="s">
        <v>9940</v>
      </c>
      <c r="D1080" s="16" t="s">
        <v>4544</v>
      </c>
    </row>
    <row r="1081" spans="1:4" ht="15.95" customHeight="1" x14ac:dyDescent="0.25">
      <c r="A1081" s="25" t="s">
        <v>9941</v>
      </c>
      <c r="B1081" s="358" t="s">
        <v>9942</v>
      </c>
      <c r="C1081" s="358" t="s">
        <v>9943</v>
      </c>
      <c r="D1081" s="16" t="s">
        <v>4585</v>
      </c>
    </row>
    <row r="1082" spans="1:4" ht="15.95" customHeight="1" x14ac:dyDescent="0.25">
      <c r="A1082" s="25" t="s">
        <v>9944</v>
      </c>
      <c r="B1082" s="358" t="s">
        <v>9945</v>
      </c>
      <c r="C1082" s="358" t="s">
        <v>9946</v>
      </c>
      <c r="D1082" s="16" t="s">
        <v>4585</v>
      </c>
    </row>
    <row r="1083" spans="1:4" ht="15.95" customHeight="1" x14ac:dyDescent="0.25">
      <c r="A1083" s="25" t="s">
        <v>9947</v>
      </c>
      <c r="B1083" s="358" t="s">
        <v>9948</v>
      </c>
      <c r="C1083" s="358" t="s">
        <v>9949</v>
      </c>
      <c r="D1083" s="16" t="s">
        <v>4633</v>
      </c>
    </row>
    <row r="1084" spans="1:4" ht="15.95" customHeight="1" x14ac:dyDescent="0.25">
      <c r="A1084" s="25" t="s">
        <v>9950</v>
      </c>
      <c r="B1084" s="358" t="s">
        <v>9951</v>
      </c>
      <c r="C1084" s="358" t="s">
        <v>9952</v>
      </c>
      <c r="D1084" s="16" t="s">
        <v>4735</v>
      </c>
    </row>
    <row r="1085" spans="1:4" ht="15.95" customHeight="1" x14ac:dyDescent="0.25">
      <c r="A1085" s="25" t="s">
        <v>9953</v>
      </c>
      <c r="B1085" s="358" t="s">
        <v>9954</v>
      </c>
      <c r="C1085" s="358" t="s">
        <v>9955</v>
      </c>
      <c r="D1085" s="16" t="s">
        <v>4950</v>
      </c>
    </row>
    <row r="1086" spans="1:4" ht="15.95" customHeight="1" x14ac:dyDescent="0.25">
      <c r="A1086" s="25" t="s">
        <v>9956</v>
      </c>
      <c r="B1086" s="358" t="s">
        <v>2042</v>
      </c>
      <c r="C1086" s="358" t="s">
        <v>9957</v>
      </c>
      <c r="D1086" s="16" t="s">
        <v>4490</v>
      </c>
    </row>
    <row r="1087" spans="1:4" ht="15.95" customHeight="1" x14ac:dyDescent="0.25">
      <c r="A1087" s="25" t="s">
        <v>9958</v>
      </c>
      <c r="B1087" s="358" t="s">
        <v>9959</v>
      </c>
      <c r="C1087" s="358" t="s">
        <v>9960</v>
      </c>
      <c r="D1087" s="16" t="s">
        <v>4600</v>
      </c>
    </row>
    <row r="1088" spans="1:4" ht="15.95" customHeight="1" x14ac:dyDescent="0.25">
      <c r="A1088" s="25" t="s">
        <v>9961</v>
      </c>
      <c r="B1088" s="358" t="s">
        <v>2045</v>
      </c>
      <c r="C1088" s="358" t="s">
        <v>9962</v>
      </c>
      <c r="D1088" s="16" t="s">
        <v>4600</v>
      </c>
    </row>
    <row r="1089" spans="1:4" ht="15.95" customHeight="1" x14ac:dyDescent="0.25">
      <c r="A1089" s="25" t="s">
        <v>9963</v>
      </c>
      <c r="B1089" s="358" t="s">
        <v>9964</v>
      </c>
      <c r="C1089" s="358" t="s">
        <v>9965</v>
      </c>
      <c r="D1089" s="16" t="s">
        <v>4750</v>
      </c>
    </row>
    <row r="1090" spans="1:4" ht="15.95" customHeight="1" x14ac:dyDescent="0.25">
      <c r="A1090" s="25" t="s">
        <v>9966</v>
      </c>
      <c r="B1090" s="358" t="s">
        <v>9967</v>
      </c>
      <c r="C1090" s="358" t="s">
        <v>9968</v>
      </c>
      <c r="D1090" s="16" t="s">
        <v>4751</v>
      </c>
    </row>
    <row r="1091" spans="1:4" ht="15.95" customHeight="1" x14ac:dyDescent="0.25">
      <c r="A1091" s="25" t="s">
        <v>9969</v>
      </c>
      <c r="B1091" s="358" t="s">
        <v>9970</v>
      </c>
      <c r="C1091" s="358" t="s">
        <v>9971</v>
      </c>
      <c r="D1091" s="16" t="s">
        <v>4721</v>
      </c>
    </row>
    <row r="1092" spans="1:4" ht="15.95" customHeight="1" x14ac:dyDescent="0.25">
      <c r="A1092" s="25" t="s">
        <v>9972</v>
      </c>
      <c r="B1092" s="358" t="s">
        <v>9973</v>
      </c>
      <c r="C1092" s="358" t="s">
        <v>9974</v>
      </c>
      <c r="D1092" s="16" t="s">
        <v>4821</v>
      </c>
    </row>
    <row r="1093" spans="1:4" ht="15.95" customHeight="1" x14ac:dyDescent="0.25">
      <c r="A1093" s="25" t="s">
        <v>9975</v>
      </c>
      <c r="B1093" s="358" t="s">
        <v>9976</v>
      </c>
      <c r="C1093" s="358" t="s">
        <v>9977</v>
      </c>
      <c r="D1093" s="16" t="s">
        <v>4916</v>
      </c>
    </row>
    <row r="1094" spans="1:4" ht="15.95" customHeight="1" x14ac:dyDescent="0.25">
      <c r="A1094" s="25" t="s">
        <v>9978</v>
      </c>
      <c r="B1094" s="358" t="s">
        <v>9979</v>
      </c>
      <c r="C1094" s="358" t="s">
        <v>9980</v>
      </c>
      <c r="D1094" s="16" t="s">
        <v>4910</v>
      </c>
    </row>
    <row r="1095" spans="1:4" ht="15.95" customHeight="1" x14ac:dyDescent="0.25">
      <c r="A1095" s="25" t="s">
        <v>9981</v>
      </c>
      <c r="B1095" s="358" t="s">
        <v>2052</v>
      </c>
      <c r="C1095" s="358" t="s">
        <v>9982</v>
      </c>
      <c r="D1095" s="16" t="s">
        <v>4681</v>
      </c>
    </row>
    <row r="1096" spans="1:4" ht="15.95" customHeight="1" x14ac:dyDescent="0.25">
      <c r="A1096" s="25" t="s">
        <v>9983</v>
      </c>
      <c r="B1096" s="358" t="s">
        <v>9984</v>
      </c>
      <c r="C1096" s="358" t="s">
        <v>9985</v>
      </c>
      <c r="D1096" s="16" t="s">
        <v>4904</v>
      </c>
    </row>
    <row r="1097" spans="1:4" ht="15.95" customHeight="1" x14ac:dyDescent="0.25">
      <c r="A1097" s="25" t="s">
        <v>9986</v>
      </c>
      <c r="B1097" s="358" t="s">
        <v>2055</v>
      </c>
      <c r="C1097" s="358" t="s">
        <v>9987</v>
      </c>
      <c r="D1097" s="16" t="s">
        <v>4645</v>
      </c>
    </row>
    <row r="1098" spans="1:4" ht="15.95" customHeight="1" x14ac:dyDescent="0.25">
      <c r="A1098" s="25" t="s">
        <v>9988</v>
      </c>
      <c r="B1098" s="358" t="s">
        <v>9989</v>
      </c>
      <c r="C1098" s="358" t="s">
        <v>9990</v>
      </c>
      <c r="D1098" s="16" t="s">
        <v>4526</v>
      </c>
    </row>
    <row r="1099" spans="1:4" ht="15.95" customHeight="1" x14ac:dyDescent="0.25">
      <c r="A1099" s="25" t="s">
        <v>9991</v>
      </c>
      <c r="B1099" s="358" t="s">
        <v>9992</v>
      </c>
      <c r="C1099" s="358" t="s">
        <v>9993</v>
      </c>
      <c r="D1099" s="16" t="s">
        <v>4550</v>
      </c>
    </row>
    <row r="1100" spans="1:4" ht="15.95" customHeight="1" x14ac:dyDescent="0.25">
      <c r="A1100" s="25" t="s">
        <v>9994</v>
      </c>
      <c r="B1100" s="358" t="s">
        <v>9995</v>
      </c>
      <c r="C1100" s="358" t="s">
        <v>9996</v>
      </c>
      <c r="D1100" s="16" t="s">
        <v>4670</v>
      </c>
    </row>
    <row r="1101" spans="1:4" ht="15.95" customHeight="1" x14ac:dyDescent="0.25">
      <c r="A1101" s="25" t="s">
        <v>9997</v>
      </c>
      <c r="B1101" s="358" t="s">
        <v>9998</v>
      </c>
      <c r="C1101" s="358" t="s">
        <v>9999</v>
      </c>
      <c r="D1101" s="16" t="s">
        <v>4671</v>
      </c>
    </row>
    <row r="1102" spans="1:4" ht="15.95" customHeight="1" x14ac:dyDescent="0.25">
      <c r="A1102" s="25" t="s">
        <v>10000</v>
      </c>
      <c r="B1102" s="358" t="s">
        <v>10001</v>
      </c>
      <c r="C1102" s="358" t="s">
        <v>10002</v>
      </c>
      <c r="D1102" s="16" t="s">
        <v>4604</v>
      </c>
    </row>
    <row r="1103" spans="1:4" ht="15.95" customHeight="1" x14ac:dyDescent="0.25">
      <c r="A1103" s="25" t="s">
        <v>10003</v>
      </c>
      <c r="B1103" s="358" t="s">
        <v>10004</v>
      </c>
      <c r="C1103" s="358" t="s">
        <v>10005</v>
      </c>
      <c r="D1103" s="16" t="s">
        <v>4648</v>
      </c>
    </row>
    <row r="1104" spans="1:4" ht="15.95" customHeight="1" x14ac:dyDescent="0.25">
      <c r="A1104" s="25" t="s">
        <v>10006</v>
      </c>
      <c r="B1104" s="358" t="s">
        <v>10007</v>
      </c>
      <c r="C1104" s="358" t="s">
        <v>10008</v>
      </c>
      <c r="D1104" s="16" t="s">
        <v>4779</v>
      </c>
    </row>
    <row r="1105" spans="1:4" ht="15.95" customHeight="1" x14ac:dyDescent="0.25">
      <c r="A1105" s="25" t="s">
        <v>10009</v>
      </c>
      <c r="B1105" s="358" t="s">
        <v>10010</v>
      </c>
      <c r="C1105" s="358" t="s">
        <v>10011</v>
      </c>
      <c r="D1105" s="16" t="s">
        <v>4807</v>
      </c>
    </row>
    <row r="1106" spans="1:4" ht="15.95" customHeight="1" x14ac:dyDescent="0.25">
      <c r="A1106" s="25" t="s">
        <v>10012</v>
      </c>
      <c r="B1106" s="358" t="s">
        <v>10013</v>
      </c>
      <c r="C1106" s="358" t="s">
        <v>10014</v>
      </c>
      <c r="D1106" s="16" t="s">
        <v>4808</v>
      </c>
    </row>
    <row r="1107" spans="1:4" ht="15.95" customHeight="1" x14ac:dyDescent="0.25">
      <c r="A1107" s="25" t="s">
        <v>10015</v>
      </c>
      <c r="B1107" s="358" t="s">
        <v>10016</v>
      </c>
      <c r="C1107" s="358" t="s">
        <v>10017</v>
      </c>
      <c r="D1107" s="16" t="s">
        <v>4815</v>
      </c>
    </row>
    <row r="1108" spans="1:4" ht="15.95" customHeight="1" x14ac:dyDescent="0.25">
      <c r="A1108" s="25" t="s">
        <v>10018</v>
      </c>
      <c r="B1108" s="358" t="s">
        <v>10019</v>
      </c>
      <c r="C1108" s="358" t="s">
        <v>10020</v>
      </c>
      <c r="D1108" s="16" t="s">
        <v>4850</v>
      </c>
    </row>
    <row r="1109" spans="1:4" ht="15.95" customHeight="1" x14ac:dyDescent="0.25">
      <c r="A1109" s="25" t="s">
        <v>10021</v>
      </c>
      <c r="B1109" s="358" t="s">
        <v>10022</v>
      </c>
      <c r="C1109" s="358" t="s">
        <v>10023</v>
      </c>
      <c r="D1109" s="16" t="s">
        <v>4915</v>
      </c>
    </row>
    <row r="1110" spans="1:4" ht="15.95" customHeight="1" x14ac:dyDescent="0.25">
      <c r="A1110" s="25" t="s">
        <v>10024</v>
      </c>
      <c r="B1110" s="358" t="s">
        <v>10025</v>
      </c>
      <c r="C1110" s="358" t="s">
        <v>10026</v>
      </c>
      <c r="D1110" s="16" t="s">
        <v>4483</v>
      </c>
    </row>
    <row r="1111" spans="1:4" ht="15.95" customHeight="1" x14ac:dyDescent="0.25">
      <c r="A1111" s="25" t="s">
        <v>10027</v>
      </c>
      <c r="B1111" s="358" t="s">
        <v>2070</v>
      </c>
      <c r="C1111" s="358" t="s">
        <v>10028</v>
      </c>
      <c r="D1111" s="16" t="s">
        <v>4896</v>
      </c>
    </row>
    <row r="1112" spans="1:4" ht="15.95" customHeight="1" x14ac:dyDescent="0.25">
      <c r="A1112" s="25" t="s">
        <v>10029</v>
      </c>
      <c r="B1112" s="358" t="s">
        <v>10030</v>
      </c>
      <c r="C1112" s="358" t="s">
        <v>10031</v>
      </c>
      <c r="D1112" s="16" t="s">
        <v>4518</v>
      </c>
    </row>
    <row r="1113" spans="1:4" ht="15.95" customHeight="1" x14ac:dyDescent="0.25">
      <c r="A1113" s="25" t="s">
        <v>10032</v>
      </c>
      <c r="B1113" s="358" t="s">
        <v>2073</v>
      </c>
      <c r="C1113" s="358" t="s">
        <v>10033</v>
      </c>
      <c r="D1113" s="16" t="s">
        <v>4520</v>
      </c>
    </row>
    <row r="1114" spans="1:4" ht="15.95" customHeight="1" x14ac:dyDescent="0.25">
      <c r="A1114" s="25" t="s">
        <v>10034</v>
      </c>
      <c r="B1114" s="358" t="s">
        <v>10035</v>
      </c>
      <c r="C1114" s="358" t="s">
        <v>10036</v>
      </c>
      <c r="D1114" s="16" t="s">
        <v>4545</v>
      </c>
    </row>
    <row r="1115" spans="1:4" ht="15.95" customHeight="1" x14ac:dyDescent="0.25">
      <c r="A1115" s="25" t="s">
        <v>10037</v>
      </c>
      <c r="B1115" s="358" t="s">
        <v>10038</v>
      </c>
      <c r="C1115" s="358" t="s">
        <v>10039</v>
      </c>
      <c r="D1115" s="16" t="s">
        <v>4554</v>
      </c>
    </row>
    <row r="1116" spans="1:4" ht="15.95" customHeight="1" x14ac:dyDescent="0.25">
      <c r="A1116" s="25" t="s">
        <v>10040</v>
      </c>
      <c r="B1116" s="358" t="s">
        <v>10041</v>
      </c>
      <c r="C1116" s="358" t="s">
        <v>10042</v>
      </c>
      <c r="D1116" s="16" t="s">
        <v>4485</v>
      </c>
    </row>
    <row r="1117" spans="1:4" ht="15.95" customHeight="1" x14ac:dyDescent="0.25">
      <c r="A1117" s="25" t="s">
        <v>10043</v>
      </c>
      <c r="B1117" s="358" t="s">
        <v>10044</v>
      </c>
      <c r="C1117" s="358" t="s">
        <v>10045</v>
      </c>
      <c r="D1117" s="16" t="s">
        <v>4488</v>
      </c>
    </row>
    <row r="1118" spans="1:4" ht="15.95" customHeight="1" x14ac:dyDescent="0.25">
      <c r="A1118" s="25" t="s">
        <v>10046</v>
      </c>
      <c r="B1118" s="358" t="s">
        <v>10047</v>
      </c>
      <c r="C1118" s="358" t="s">
        <v>10048</v>
      </c>
      <c r="D1118" s="16" t="s">
        <v>4622</v>
      </c>
    </row>
    <row r="1119" spans="1:4" ht="15.95" customHeight="1" x14ac:dyDescent="0.25">
      <c r="A1119" s="25" t="s">
        <v>10049</v>
      </c>
      <c r="B1119" s="358" t="s">
        <v>10050</v>
      </c>
      <c r="C1119" s="358" t="s">
        <v>10051</v>
      </c>
      <c r="D1119" s="16" t="s">
        <v>4674</v>
      </c>
    </row>
    <row r="1120" spans="1:4" ht="15.95" customHeight="1" x14ac:dyDescent="0.25">
      <c r="A1120" s="25" t="s">
        <v>10052</v>
      </c>
      <c r="B1120" s="358" t="s">
        <v>10053</v>
      </c>
      <c r="C1120" s="358" t="s">
        <v>10054</v>
      </c>
      <c r="D1120" s="16" t="s">
        <v>4804</v>
      </c>
    </row>
    <row r="1121" spans="1:4" ht="15.95" customHeight="1" x14ac:dyDescent="0.25">
      <c r="A1121" s="25" t="s">
        <v>10055</v>
      </c>
      <c r="B1121" s="358" t="s">
        <v>355</v>
      </c>
      <c r="C1121" s="358" t="s">
        <v>10056</v>
      </c>
      <c r="D1121" s="16" t="s">
        <v>5045</v>
      </c>
    </row>
    <row r="1122" spans="1:4" ht="15.95" customHeight="1" x14ac:dyDescent="0.25">
      <c r="A1122" s="25" t="s">
        <v>10057</v>
      </c>
      <c r="B1122" s="358" t="s">
        <v>10058</v>
      </c>
      <c r="C1122" s="358" t="s">
        <v>10059</v>
      </c>
      <c r="D1122" s="16" t="s">
        <v>4729</v>
      </c>
    </row>
    <row r="1123" spans="1:4" ht="15.95" customHeight="1" x14ac:dyDescent="0.25">
      <c r="A1123" s="25" t="s">
        <v>10060</v>
      </c>
      <c r="B1123" s="358" t="s">
        <v>10061</v>
      </c>
      <c r="C1123" s="358" t="s">
        <v>10062</v>
      </c>
      <c r="D1123" s="16" t="s">
        <v>4737</v>
      </c>
    </row>
    <row r="1124" spans="1:4" ht="15.95" customHeight="1" x14ac:dyDescent="0.25">
      <c r="A1124" s="25" t="s">
        <v>10063</v>
      </c>
      <c r="B1124" s="358" t="s">
        <v>10064</v>
      </c>
      <c r="C1124" s="358" t="s">
        <v>10065</v>
      </c>
      <c r="D1124" s="16" t="s">
        <v>4507</v>
      </c>
    </row>
    <row r="1125" spans="1:4" ht="15.95" customHeight="1" x14ac:dyDescent="0.25">
      <c r="A1125" s="25" t="s">
        <v>10066</v>
      </c>
      <c r="B1125" s="358" t="s">
        <v>10067</v>
      </c>
      <c r="C1125" s="358" t="s">
        <v>10068</v>
      </c>
      <c r="D1125" s="16" t="s">
        <v>4531</v>
      </c>
    </row>
    <row r="1126" spans="1:4" ht="15.95" customHeight="1" x14ac:dyDescent="0.25">
      <c r="A1126" s="25" t="s">
        <v>10069</v>
      </c>
      <c r="B1126" s="358" t="s">
        <v>10070</v>
      </c>
      <c r="C1126" s="358" t="s">
        <v>10071</v>
      </c>
      <c r="D1126" s="16" t="s">
        <v>4619</v>
      </c>
    </row>
    <row r="1127" spans="1:4" ht="15.95" customHeight="1" x14ac:dyDescent="0.25">
      <c r="A1127" s="25" t="s">
        <v>10072</v>
      </c>
      <c r="B1127" s="358" t="s">
        <v>10073</v>
      </c>
      <c r="C1127" s="358" t="s">
        <v>10074</v>
      </c>
      <c r="D1127" s="16" t="s">
        <v>4660</v>
      </c>
    </row>
    <row r="1128" spans="1:4" ht="15.95" customHeight="1" x14ac:dyDescent="0.25">
      <c r="A1128" s="25" t="s">
        <v>10075</v>
      </c>
      <c r="B1128" s="358" t="s">
        <v>10076</v>
      </c>
      <c r="C1128" s="358" t="s">
        <v>10077</v>
      </c>
      <c r="D1128" s="16" t="s">
        <v>4761</v>
      </c>
    </row>
    <row r="1129" spans="1:4" ht="15.95" customHeight="1" x14ac:dyDescent="0.25">
      <c r="A1129" s="25" t="s">
        <v>10078</v>
      </c>
      <c r="B1129" s="358" t="s">
        <v>10079</v>
      </c>
      <c r="C1129" s="360" t="s">
        <v>10080</v>
      </c>
      <c r="D1129" s="16" t="s">
        <v>4824</v>
      </c>
    </row>
    <row r="1130" spans="1:4" ht="15.95" customHeight="1" x14ac:dyDescent="0.25">
      <c r="A1130" s="25" t="s">
        <v>10081</v>
      </c>
      <c r="B1130" s="358" t="s">
        <v>10082</v>
      </c>
      <c r="C1130" s="358" t="s">
        <v>10083</v>
      </c>
      <c r="D1130" s="16" t="s">
        <v>4838</v>
      </c>
    </row>
    <row r="1131" spans="1:4" ht="15.95" customHeight="1" x14ac:dyDescent="0.25">
      <c r="A1131" s="25" t="s">
        <v>10084</v>
      </c>
      <c r="B1131" s="358" t="s">
        <v>357</v>
      </c>
      <c r="C1131" s="358" t="s">
        <v>10085</v>
      </c>
      <c r="D1131" s="16" t="s">
        <v>4988</v>
      </c>
    </row>
    <row r="1132" spans="1:4" ht="15.95" customHeight="1" x14ac:dyDescent="0.25">
      <c r="A1132" s="25" t="s">
        <v>10086</v>
      </c>
      <c r="B1132" s="358" t="s">
        <v>10087</v>
      </c>
      <c r="C1132" s="358" t="s">
        <v>10088</v>
      </c>
      <c r="D1132" s="16" t="s">
        <v>5035</v>
      </c>
    </row>
    <row r="1133" spans="1:4" ht="15.95" customHeight="1" x14ac:dyDescent="0.25">
      <c r="A1133" s="25" t="s">
        <v>10089</v>
      </c>
      <c r="B1133" s="358" t="s">
        <v>10090</v>
      </c>
      <c r="C1133" s="358" t="s">
        <v>10091</v>
      </c>
      <c r="D1133" s="16" t="s">
        <v>4907</v>
      </c>
    </row>
    <row r="1134" spans="1:4" ht="15.95" customHeight="1" x14ac:dyDescent="0.25">
      <c r="A1134" s="25" t="s">
        <v>10092</v>
      </c>
      <c r="B1134" s="358" t="s">
        <v>10093</v>
      </c>
      <c r="C1134" s="358" t="s">
        <v>10094</v>
      </c>
      <c r="D1134" s="16" t="s">
        <v>4820</v>
      </c>
    </row>
    <row r="1135" spans="1:4" ht="15.95" customHeight="1" x14ac:dyDescent="0.25">
      <c r="A1135" s="25" t="s">
        <v>10095</v>
      </c>
      <c r="B1135" s="358" t="s">
        <v>10096</v>
      </c>
      <c r="C1135" s="358" t="s">
        <v>10097</v>
      </c>
      <c r="D1135" s="16" t="s">
        <v>4876</v>
      </c>
    </row>
    <row r="1136" spans="1:4" ht="15.95" customHeight="1" x14ac:dyDescent="0.25">
      <c r="A1136" s="25" t="s">
        <v>10098</v>
      </c>
      <c r="B1136" s="358" t="s">
        <v>10099</v>
      </c>
      <c r="C1136" s="358" t="s">
        <v>10100</v>
      </c>
      <c r="D1136" s="16" t="s">
        <v>4855</v>
      </c>
    </row>
    <row r="1137" spans="1:4" ht="15.95" customHeight="1" x14ac:dyDescent="0.25">
      <c r="A1137" s="25" t="s">
        <v>10101</v>
      </c>
      <c r="B1137" s="358" t="s">
        <v>358</v>
      </c>
      <c r="C1137" s="358" t="s">
        <v>10102</v>
      </c>
      <c r="D1137" s="16" t="s">
        <v>5035</v>
      </c>
    </row>
    <row r="1138" spans="1:4" ht="15.95" customHeight="1" x14ac:dyDescent="0.25">
      <c r="A1138" s="25" t="s">
        <v>10103</v>
      </c>
      <c r="B1138" s="358" t="s">
        <v>10104</v>
      </c>
      <c r="C1138" s="358" t="s">
        <v>10105</v>
      </c>
      <c r="D1138" s="16" t="s">
        <v>4979</v>
      </c>
    </row>
    <row r="1139" spans="1:4" ht="15.95" customHeight="1" x14ac:dyDescent="0.25">
      <c r="A1139" s="25" t="s">
        <v>10106</v>
      </c>
      <c r="B1139" s="358" t="s">
        <v>1050</v>
      </c>
      <c r="C1139" s="358" t="s">
        <v>10107</v>
      </c>
      <c r="D1139" s="16" t="s">
        <v>5009</v>
      </c>
    </row>
    <row r="1140" spans="1:4" ht="15.95" customHeight="1" x14ac:dyDescent="0.25">
      <c r="A1140" s="25" t="s">
        <v>10108</v>
      </c>
      <c r="B1140" s="358" t="s">
        <v>360</v>
      </c>
      <c r="C1140" s="358" t="s">
        <v>10109</v>
      </c>
      <c r="D1140" s="16" t="s">
        <v>5012</v>
      </c>
    </row>
    <row r="1141" spans="1:4" ht="15.95" customHeight="1" x14ac:dyDescent="0.25">
      <c r="A1141" s="25" t="s">
        <v>10110</v>
      </c>
      <c r="B1141" s="358" t="s">
        <v>362</v>
      </c>
      <c r="C1141" s="358" t="s">
        <v>10111</v>
      </c>
      <c r="D1141" s="16" t="s">
        <v>5054</v>
      </c>
    </row>
    <row r="1142" spans="1:4" ht="15.95" customHeight="1" x14ac:dyDescent="0.25">
      <c r="A1142" s="25" t="s">
        <v>10112</v>
      </c>
      <c r="B1142" s="358" t="s">
        <v>10113</v>
      </c>
      <c r="C1142" s="358" t="s">
        <v>10114</v>
      </c>
      <c r="D1142" s="16" t="s">
        <v>4900</v>
      </c>
    </row>
    <row r="1143" spans="1:4" ht="15.95" customHeight="1" x14ac:dyDescent="0.25">
      <c r="A1143" s="25" t="s">
        <v>10115</v>
      </c>
      <c r="B1143" s="358" t="s">
        <v>10116</v>
      </c>
      <c r="C1143" s="358" t="s">
        <v>10117</v>
      </c>
      <c r="D1143" s="16" t="s">
        <v>5066</v>
      </c>
    </row>
    <row r="1144" spans="1:4" ht="15.95" customHeight="1" x14ac:dyDescent="0.25">
      <c r="A1144" s="25" t="s">
        <v>10118</v>
      </c>
      <c r="B1144" s="358" t="s">
        <v>1820</v>
      </c>
      <c r="C1144" s="358" t="s">
        <v>10119</v>
      </c>
      <c r="D1144" s="16" t="s">
        <v>4998</v>
      </c>
    </row>
    <row r="1145" spans="1:4" ht="15.95" customHeight="1" x14ac:dyDescent="0.25">
      <c r="A1145" s="25" t="s">
        <v>10120</v>
      </c>
      <c r="B1145" s="358" t="s">
        <v>364</v>
      </c>
      <c r="C1145" s="358" t="s">
        <v>10121</v>
      </c>
      <c r="D1145" s="16" t="s">
        <v>4988</v>
      </c>
    </row>
    <row r="1146" spans="1:4" ht="15.95" customHeight="1" x14ac:dyDescent="0.25">
      <c r="A1146" s="25" t="s">
        <v>10122</v>
      </c>
      <c r="B1146" s="358" t="s">
        <v>1431</v>
      </c>
      <c r="C1146" s="358" t="s">
        <v>10123</v>
      </c>
      <c r="D1146" s="16" t="s">
        <v>5021</v>
      </c>
    </row>
    <row r="1147" spans="1:4" ht="15.95" customHeight="1" x14ac:dyDescent="0.25">
      <c r="A1147" s="25" t="s">
        <v>10124</v>
      </c>
      <c r="B1147" s="358" t="s">
        <v>365</v>
      </c>
      <c r="C1147" s="358" t="s">
        <v>10125</v>
      </c>
      <c r="D1147" s="16" t="s">
        <v>5054</v>
      </c>
    </row>
    <row r="1148" spans="1:4" ht="15.95" customHeight="1" x14ac:dyDescent="0.25">
      <c r="A1148" s="25" t="s">
        <v>10126</v>
      </c>
      <c r="B1148" s="358" t="s">
        <v>10127</v>
      </c>
      <c r="C1148" s="358" t="s">
        <v>10128</v>
      </c>
      <c r="D1148" s="16" t="s">
        <v>4979</v>
      </c>
    </row>
    <row r="1149" spans="1:4" ht="15.95" customHeight="1" x14ac:dyDescent="0.25">
      <c r="A1149" s="25" t="s">
        <v>10129</v>
      </c>
      <c r="B1149" s="358" t="s">
        <v>10130</v>
      </c>
      <c r="C1149" s="358" t="s">
        <v>10131</v>
      </c>
      <c r="D1149" s="16" t="s">
        <v>4729</v>
      </c>
    </row>
    <row r="1150" spans="1:4" ht="15.95" customHeight="1" x14ac:dyDescent="0.25">
      <c r="A1150" s="25" t="s">
        <v>10132</v>
      </c>
      <c r="B1150" s="358" t="s">
        <v>1721</v>
      </c>
      <c r="C1150" s="358" t="s">
        <v>10133</v>
      </c>
      <c r="D1150" s="16" t="s">
        <v>4819</v>
      </c>
    </row>
    <row r="1151" spans="1:4" ht="15.95" customHeight="1" x14ac:dyDescent="0.25">
      <c r="A1151" s="25" t="s">
        <v>10134</v>
      </c>
      <c r="B1151" s="358" t="s">
        <v>10135</v>
      </c>
      <c r="C1151" s="358" t="s">
        <v>10136</v>
      </c>
      <c r="D1151" s="16" t="s">
        <v>4560</v>
      </c>
    </row>
    <row r="1152" spans="1:4" ht="15.95" customHeight="1" x14ac:dyDescent="0.25">
      <c r="A1152" s="25" t="s">
        <v>10137</v>
      </c>
      <c r="B1152" s="358" t="s">
        <v>366</v>
      </c>
      <c r="C1152" s="358" t="s">
        <v>10138</v>
      </c>
      <c r="D1152" s="16" t="s">
        <v>4988</v>
      </c>
    </row>
    <row r="1153" spans="1:4" ht="15.95" customHeight="1" x14ac:dyDescent="0.25">
      <c r="A1153" s="25" t="s">
        <v>10139</v>
      </c>
      <c r="B1153" s="358" t="s">
        <v>367</v>
      </c>
      <c r="C1153" s="358" t="s">
        <v>10140</v>
      </c>
      <c r="D1153" s="16" t="s">
        <v>5045</v>
      </c>
    </row>
    <row r="1154" spans="1:4" ht="15.95" customHeight="1" x14ac:dyDescent="0.25">
      <c r="A1154" s="25" t="s">
        <v>10141</v>
      </c>
      <c r="B1154" s="358" t="s">
        <v>3875</v>
      </c>
      <c r="C1154" s="358" t="s">
        <v>10142</v>
      </c>
      <c r="D1154" s="16" t="s">
        <v>5025</v>
      </c>
    </row>
    <row r="1155" spans="1:4" ht="15.95" customHeight="1" x14ac:dyDescent="0.25">
      <c r="A1155" s="25" t="s">
        <v>10143</v>
      </c>
      <c r="B1155" s="358" t="s">
        <v>10144</v>
      </c>
      <c r="C1155" s="358" t="s">
        <v>10145</v>
      </c>
      <c r="D1155" s="16" t="s">
        <v>4979</v>
      </c>
    </row>
    <row r="1156" spans="1:4" ht="15.95" customHeight="1" x14ac:dyDescent="0.25">
      <c r="A1156" s="25" t="s">
        <v>10146</v>
      </c>
      <c r="B1156" s="358" t="s">
        <v>10147</v>
      </c>
      <c r="C1156" s="358" t="s">
        <v>10148</v>
      </c>
      <c r="D1156" s="16" t="s">
        <v>4464</v>
      </c>
    </row>
    <row r="1157" spans="1:4" ht="15.95" customHeight="1" x14ac:dyDescent="0.25">
      <c r="A1157" s="25" t="s">
        <v>10149</v>
      </c>
      <c r="B1157" s="358" t="s">
        <v>1722</v>
      </c>
      <c r="C1157" s="358" t="s">
        <v>10150</v>
      </c>
      <c r="D1157" s="16" t="s">
        <v>4464</v>
      </c>
    </row>
    <row r="1158" spans="1:4" ht="15.95" customHeight="1" x14ac:dyDescent="0.25">
      <c r="A1158" s="25" t="s">
        <v>10151</v>
      </c>
      <c r="B1158" s="358" t="s">
        <v>1051</v>
      </c>
      <c r="C1158" s="358" t="s">
        <v>10152</v>
      </c>
      <c r="D1158" s="16" t="s">
        <v>4997</v>
      </c>
    </row>
    <row r="1159" spans="1:4" ht="15.95" customHeight="1" x14ac:dyDescent="0.25">
      <c r="A1159" s="25" t="s">
        <v>10153</v>
      </c>
      <c r="B1159" s="358" t="s">
        <v>1052</v>
      </c>
      <c r="C1159" s="358" t="s">
        <v>10154</v>
      </c>
      <c r="D1159" s="16" t="s">
        <v>5013</v>
      </c>
    </row>
    <row r="1160" spans="1:4" ht="15.95" customHeight="1" x14ac:dyDescent="0.25">
      <c r="A1160" s="25" t="s">
        <v>10155</v>
      </c>
      <c r="B1160" s="358" t="s">
        <v>368</v>
      </c>
      <c r="C1160" s="358" t="s">
        <v>10156</v>
      </c>
      <c r="D1160" s="16" t="s">
        <v>5049</v>
      </c>
    </row>
    <row r="1161" spans="1:4" ht="15.95" customHeight="1" x14ac:dyDescent="0.25">
      <c r="A1161" s="25" t="s">
        <v>10157</v>
      </c>
      <c r="B1161" s="358" t="s">
        <v>10158</v>
      </c>
      <c r="C1161" s="358" t="s">
        <v>10159</v>
      </c>
      <c r="D1161" s="16" t="s">
        <v>5035</v>
      </c>
    </row>
    <row r="1162" spans="1:4" ht="15.95" customHeight="1" x14ac:dyDescent="0.25">
      <c r="A1162" s="25" t="s">
        <v>10160</v>
      </c>
      <c r="B1162" s="358" t="s">
        <v>370</v>
      </c>
      <c r="C1162" s="358" t="s">
        <v>10161</v>
      </c>
      <c r="D1162" s="16" t="s">
        <v>5082</v>
      </c>
    </row>
    <row r="1163" spans="1:4" ht="15.95" customHeight="1" x14ac:dyDescent="0.25">
      <c r="A1163" s="25" t="s">
        <v>10162</v>
      </c>
      <c r="B1163" s="358" t="s">
        <v>372</v>
      </c>
      <c r="C1163" s="358" t="s">
        <v>10163</v>
      </c>
      <c r="D1163" s="16" t="s">
        <v>5035</v>
      </c>
    </row>
    <row r="1164" spans="1:4" ht="15.95" customHeight="1" x14ac:dyDescent="0.25">
      <c r="A1164" s="25" t="s">
        <v>10164</v>
      </c>
      <c r="B1164" s="358" t="s">
        <v>10165</v>
      </c>
      <c r="C1164" s="358" t="s">
        <v>10166</v>
      </c>
      <c r="D1164" s="16" t="s">
        <v>5045</v>
      </c>
    </row>
    <row r="1165" spans="1:4" ht="15.95" customHeight="1" x14ac:dyDescent="0.25">
      <c r="A1165" s="25" t="s">
        <v>10167</v>
      </c>
      <c r="B1165" s="358" t="s">
        <v>10168</v>
      </c>
      <c r="C1165" s="358" t="s">
        <v>10169</v>
      </c>
      <c r="D1165" s="16" t="s">
        <v>4586</v>
      </c>
    </row>
    <row r="1166" spans="1:4" ht="15.95" customHeight="1" x14ac:dyDescent="0.25">
      <c r="A1166" s="25" t="s">
        <v>10170</v>
      </c>
      <c r="B1166" s="358" t="s">
        <v>1054</v>
      </c>
      <c r="C1166" s="358" t="s">
        <v>10171</v>
      </c>
      <c r="D1166" s="16" t="s">
        <v>5035</v>
      </c>
    </row>
    <row r="1167" spans="1:4" ht="15.95" customHeight="1" x14ac:dyDescent="0.25">
      <c r="A1167" s="25" t="s">
        <v>10172</v>
      </c>
      <c r="B1167" s="358" t="s">
        <v>373</v>
      </c>
      <c r="C1167" s="358" t="s">
        <v>10173</v>
      </c>
      <c r="D1167" s="16" t="s">
        <v>5025</v>
      </c>
    </row>
    <row r="1168" spans="1:4" ht="15.95" customHeight="1" x14ac:dyDescent="0.25">
      <c r="A1168" s="25" t="s">
        <v>10174</v>
      </c>
      <c r="B1168" s="358" t="s">
        <v>374</v>
      </c>
      <c r="C1168" s="358" t="s">
        <v>10175</v>
      </c>
      <c r="D1168" s="16" t="s">
        <v>5100</v>
      </c>
    </row>
    <row r="1169" spans="1:4" ht="15.95" customHeight="1" x14ac:dyDescent="0.25">
      <c r="A1169" s="25" t="s">
        <v>10176</v>
      </c>
      <c r="B1169" s="358" t="s">
        <v>10177</v>
      </c>
      <c r="C1169" s="358" t="s">
        <v>10178</v>
      </c>
      <c r="D1169" s="16" t="s">
        <v>4975</v>
      </c>
    </row>
    <row r="1170" spans="1:4" ht="15.95" customHeight="1" x14ac:dyDescent="0.25">
      <c r="A1170" s="25" t="s">
        <v>10179</v>
      </c>
      <c r="B1170" s="358" t="s">
        <v>376</v>
      </c>
      <c r="C1170" s="358" t="s">
        <v>10180</v>
      </c>
      <c r="D1170" s="16" t="s">
        <v>5012</v>
      </c>
    </row>
    <row r="1171" spans="1:4" ht="15.95" customHeight="1" x14ac:dyDescent="0.25">
      <c r="A1171" s="25" t="s">
        <v>10181</v>
      </c>
      <c r="B1171" s="358" t="s">
        <v>377</v>
      </c>
      <c r="C1171" s="358" t="s">
        <v>10182</v>
      </c>
      <c r="D1171" s="16" t="s">
        <v>5051</v>
      </c>
    </row>
    <row r="1172" spans="1:4" ht="15.95" customHeight="1" x14ac:dyDescent="0.25">
      <c r="A1172" s="25" t="s">
        <v>10183</v>
      </c>
      <c r="B1172" s="358" t="s">
        <v>130</v>
      </c>
      <c r="C1172" s="358" t="s">
        <v>10184</v>
      </c>
      <c r="D1172" s="16" t="s">
        <v>4504</v>
      </c>
    </row>
    <row r="1173" spans="1:4" ht="15.95" customHeight="1" x14ac:dyDescent="0.25">
      <c r="A1173" s="25" t="s">
        <v>10185</v>
      </c>
      <c r="B1173" s="358" t="s">
        <v>10186</v>
      </c>
      <c r="C1173" s="358" t="s">
        <v>10187</v>
      </c>
      <c r="D1173" s="16" t="s">
        <v>4933</v>
      </c>
    </row>
    <row r="1174" spans="1:4" ht="15.95" customHeight="1" x14ac:dyDescent="0.25">
      <c r="A1174" s="25" t="s">
        <v>10188</v>
      </c>
      <c r="B1174" s="358" t="s">
        <v>133</v>
      </c>
      <c r="C1174" s="358" t="s">
        <v>10189</v>
      </c>
      <c r="D1174" s="16" t="s">
        <v>4894</v>
      </c>
    </row>
    <row r="1175" spans="1:4" ht="15.95" customHeight="1" x14ac:dyDescent="0.25">
      <c r="A1175" s="25" t="s">
        <v>10190</v>
      </c>
      <c r="B1175" s="358" t="s">
        <v>379</v>
      </c>
      <c r="C1175" s="358" t="s">
        <v>10191</v>
      </c>
      <c r="D1175" s="16" t="s">
        <v>5049</v>
      </c>
    </row>
    <row r="1176" spans="1:4" ht="15.95" customHeight="1" x14ac:dyDescent="0.25">
      <c r="A1176" s="25" t="s">
        <v>10192</v>
      </c>
      <c r="B1176" s="358" t="s">
        <v>77</v>
      </c>
      <c r="C1176" s="358" t="s">
        <v>10193</v>
      </c>
      <c r="D1176" s="16" t="s">
        <v>5044</v>
      </c>
    </row>
    <row r="1177" spans="1:4" ht="15.95" customHeight="1" x14ac:dyDescent="0.25">
      <c r="A1177" s="25" t="s">
        <v>10194</v>
      </c>
      <c r="B1177" s="358" t="s">
        <v>380</v>
      </c>
      <c r="C1177" s="358" t="s">
        <v>10195</v>
      </c>
      <c r="D1177" s="16" t="s">
        <v>4981</v>
      </c>
    </row>
    <row r="1178" spans="1:4" ht="15.95" customHeight="1" x14ac:dyDescent="0.25">
      <c r="A1178" s="25" t="s">
        <v>10196</v>
      </c>
      <c r="B1178" s="358" t="s">
        <v>902</v>
      </c>
      <c r="C1178" s="358" t="s">
        <v>10197</v>
      </c>
      <c r="D1178" s="16" t="s">
        <v>4729</v>
      </c>
    </row>
    <row r="1179" spans="1:4" ht="15.95" customHeight="1" x14ac:dyDescent="0.25">
      <c r="A1179" s="25" t="s">
        <v>10198</v>
      </c>
      <c r="B1179" s="358" t="s">
        <v>1055</v>
      </c>
      <c r="C1179" s="358" t="s">
        <v>10199</v>
      </c>
      <c r="D1179" s="16" t="s">
        <v>5035</v>
      </c>
    </row>
    <row r="1180" spans="1:4" ht="15.95" customHeight="1" x14ac:dyDescent="0.25">
      <c r="A1180" s="25" t="s">
        <v>10200</v>
      </c>
      <c r="B1180" s="358" t="s">
        <v>1211</v>
      </c>
      <c r="C1180" s="358" t="s">
        <v>10201</v>
      </c>
      <c r="D1180" s="16" t="s">
        <v>5074</v>
      </c>
    </row>
    <row r="1181" spans="1:4" ht="15.95" customHeight="1" x14ac:dyDescent="0.25">
      <c r="A1181" s="25" t="s">
        <v>10202</v>
      </c>
      <c r="B1181" s="358" t="s">
        <v>758</v>
      </c>
      <c r="C1181" s="358" t="s">
        <v>10203</v>
      </c>
      <c r="D1181" s="16" t="s">
        <v>4728</v>
      </c>
    </row>
    <row r="1182" spans="1:4" ht="15.95" customHeight="1" x14ac:dyDescent="0.25">
      <c r="A1182" s="25" t="s">
        <v>10204</v>
      </c>
      <c r="B1182" s="358" t="s">
        <v>382</v>
      </c>
      <c r="C1182" s="358" t="s">
        <v>10205</v>
      </c>
      <c r="D1182" s="16" t="s">
        <v>5159</v>
      </c>
    </row>
    <row r="1183" spans="1:4" ht="15.95" customHeight="1" x14ac:dyDescent="0.25">
      <c r="A1183" s="25" t="s">
        <v>10206</v>
      </c>
      <c r="B1183" s="358" t="s">
        <v>740</v>
      </c>
      <c r="C1183" s="358" t="s">
        <v>10207</v>
      </c>
      <c r="D1183" s="16" t="s">
        <v>5159</v>
      </c>
    </row>
    <row r="1184" spans="1:4" ht="15.95" customHeight="1" x14ac:dyDescent="0.25">
      <c r="A1184" s="25" t="s">
        <v>10208</v>
      </c>
      <c r="B1184" s="358" t="s">
        <v>383</v>
      </c>
      <c r="C1184" s="358" t="s">
        <v>10209</v>
      </c>
      <c r="D1184" s="16" t="s">
        <v>5025</v>
      </c>
    </row>
    <row r="1185" spans="1:4" ht="15.95" customHeight="1" x14ac:dyDescent="0.25">
      <c r="A1185" s="25" t="s">
        <v>10210</v>
      </c>
      <c r="B1185" s="358" t="s">
        <v>10211</v>
      </c>
      <c r="C1185" s="358" t="s">
        <v>10212</v>
      </c>
      <c r="D1185" s="16" t="s">
        <v>4979</v>
      </c>
    </row>
    <row r="1186" spans="1:4" ht="15.95" customHeight="1" x14ac:dyDescent="0.25">
      <c r="A1186" s="25" t="s">
        <v>10213</v>
      </c>
      <c r="B1186" s="358" t="s">
        <v>384</v>
      </c>
      <c r="C1186" s="358" t="s">
        <v>10214</v>
      </c>
      <c r="D1186" s="16" t="s">
        <v>5045</v>
      </c>
    </row>
    <row r="1187" spans="1:4" ht="15.95" customHeight="1" x14ac:dyDescent="0.25">
      <c r="A1187" s="25" t="s">
        <v>10215</v>
      </c>
      <c r="B1187" s="358" t="s">
        <v>385</v>
      </c>
      <c r="C1187" s="358" t="s">
        <v>10216</v>
      </c>
      <c r="D1187" s="16" t="s">
        <v>5053</v>
      </c>
    </row>
    <row r="1188" spans="1:4" ht="15.95" customHeight="1" x14ac:dyDescent="0.25">
      <c r="A1188" s="25" t="s">
        <v>10217</v>
      </c>
      <c r="B1188" s="358" t="s">
        <v>3935</v>
      </c>
      <c r="C1188" s="358" t="s">
        <v>10218</v>
      </c>
      <c r="D1188" s="16" t="s">
        <v>5146</v>
      </c>
    </row>
    <row r="1189" spans="1:4" ht="15.95" customHeight="1" x14ac:dyDescent="0.25">
      <c r="A1189" s="25" t="s">
        <v>10219</v>
      </c>
      <c r="B1189" s="358" t="s">
        <v>827</v>
      </c>
      <c r="C1189" s="358" t="s">
        <v>10220</v>
      </c>
      <c r="D1189" s="16" t="s">
        <v>5187</v>
      </c>
    </row>
    <row r="1190" spans="1:4" ht="15.95" customHeight="1" x14ac:dyDescent="0.25">
      <c r="A1190" s="25" t="s">
        <v>10221</v>
      </c>
      <c r="B1190" s="358" t="s">
        <v>1433</v>
      </c>
      <c r="C1190" s="358" t="s">
        <v>10222</v>
      </c>
      <c r="D1190" s="16" t="s">
        <v>5019</v>
      </c>
    </row>
    <row r="1191" spans="1:4" ht="15.95" customHeight="1" x14ac:dyDescent="0.25">
      <c r="A1191" s="25" t="s">
        <v>10223</v>
      </c>
      <c r="B1191" s="358" t="s">
        <v>79</v>
      </c>
      <c r="C1191" s="358" t="s">
        <v>10224</v>
      </c>
      <c r="D1191" s="16" t="s">
        <v>5025</v>
      </c>
    </row>
    <row r="1192" spans="1:4" ht="15.95" customHeight="1" x14ac:dyDescent="0.25">
      <c r="A1192" s="25" t="s">
        <v>10225</v>
      </c>
      <c r="B1192" s="358" t="s">
        <v>387</v>
      </c>
      <c r="C1192" s="358" t="s">
        <v>10226</v>
      </c>
      <c r="D1192" s="16" t="s">
        <v>5035</v>
      </c>
    </row>
    <row r="1193" spans="1:4" ht="15.95" customHeight="1" x14ac:dyDescent="0.25">
      <c r="A1193" s="25" t="s">
        <v>10227</v>
      </c>
      <c r="B1193" s="358" t="s">
        <v>4397</v>
      </c>
      <c r="C1193" s="358" t="s">
        <v>10228</v>
      </c>
      <c r="D1193" s="16" t="s">
        <v>5058</v>
      </c>
    </row>
    <row r="1194" spans="1:4" ht="15.95" customHeight="1" x14ac:dyDescent="0.25">
      <c r="A1194" s="25" t="s">
        <v>10229</v>
      </c>
      <c r="B1194" s="358" t="s">
        <v>10230</v>
      </c>
      <c r="C1194" s="358" t="s">
        <v>10231</v>
      </c>
      <c r="D1194" s="16" t="s">
        <v>4979</v>
      </c>
    </row>
    <row r="1195" spans="1:4" ht="15.95" customHeight="1" x14ac:dyDescent="0.25">
      <c r="A1195" s="25" t="s">
        <v>10232</v>
      </c>
      <c r="B1195" s="358" t="s">
        <v>777</v>
      </c>
      <c r="C1195" s="358" t="s">
        <v>10233</v>
      </c>
      <c r="D1195" s="16" t="s">
        <v>5146</v>
      </c>
    </row>
    <row r="1196" spans="1:4" ht="15.95" customHeight="1" x14ac:dyDescent="0.25">
      <c r="A1196" s="25" t="s">
        <v>10234</v>
      </c>
      <c r="B1196" s="358" t="s">
        <v>1212</v>
      </c>
      <c r="C1196" s="358" t="s">
        <v>10235</v>
      </c>
      <c r="D1196" s="16" t="s">
        <v>5138</v>
      </c>
    </row>
    <row r="1197" spans="1:4" ht="15.95" customHeight="1" x14ac:dyDescent="0.25">
      <c r="A1197" s="25" t="s">
        <v>10236</v>
      </c>
      <c r="B1197" s="358" t="s">
        <v>1703</v>
      </c>
      <c r="C1197" s="358" t="s">
        <v>10237</v>
      </c>
      <c r="D1197" s="16" t="s">
        <v>4984</v>
      </c>
    </row>
    <row r="1198" spans="1:4" ht="15.95" customHeight="1" x14ac:dyDescent="0.25">
      <c r="A1198" s="25" t="s">
        <v>10238</v>
      </c>
      <c r="B1198" s="358" t="s">
        <v>4269</v>
      </c>
      <c r="C1198" s="358" t="s">
        <v>10239</v>
      </c>
      <c r="D1198" s="16" t="s">
        <v>4729</v>
      </c>
    </row>
    <row r="1199" spans="1:4" ht="15.95" customHeight="1" x14ac:dyDescent="0.25">
      <c r="A1199" s="25" t="s">
        <v>10240</v>
      </c>
      <c r="B1199" s="358" t="s">
        <v>388</v>
      </c>
      <c r="C1199" s="358" t="s">
        <v>10241</v>
      </c>
      <c r="D1199" s="16" t="s">
        <v>5045</v>
      </c>
    </row>
    <row r="1200" spans="1:4" ht="15.95" customHeight="1" x14ac:dyDescent="0.25">
      <c r="A1200" s="25" t="s">
        <v>10242</v>
      </c>
      <c r="B1200" s="358" t="s">
        <v>1056</v>
      </c>
      <c r="C1200" s="358" t="s">
        <v>10243</v>
      </c>
      <c r="D1200" s="16" t="s">
        <v>5526</v>
      </c>
    </row>
    <row r="1201" spans="1:4" ht="15.95" customHeight="1" x14ac:dyDescent="0.25">
      <c r="A1201" s="25" t="s">
        <v>10244</v>
      </c>
      <c r="B1201" s="358" t="s">
        <v>389</v>
      </c>
      <c r="C1201" s="358" t="s">
        <v>10245</v>
      </c>
      <c r="D1201" s="16" t="s">
        <v>5025</v>
      </c>
    </row>
    <row r="1202" spans="1:4" ht="15.95" customHeight="1" x14ac:dyDescent="0.25">
      <c r="A1202" s="25" t="s">
        <v>10246</v>
      </c>
      <c r="B1202" s="358" t="s">
        <v>390</v>
      </c>
      <c r="C1202" s="358" t="s">
        <v>10247</v>
      </c>
      <c r="D1202" s="16" t="s">
        <v>5045</v>
      </c>
    </row>
    <row r="1203" spans="1:4" ht="15.95" customHeight="1" x14ac:dyDescent="0.25">
      <c r="A1203" s="25" t="s">
        <v>10248</v>
      </c>
      <c r="B1203" s="358" t="s">
        <v>391</v>
      </c>
      <c r="C1203" s="358" t="s">
        <v>10249</v>
      </c>
      <c r="D1203" s="16" t="s">
        <v>4969</v>
      </c>
    </row>
    <row r="1204" spans="1:4" ht="15.95" customHeight="1" x14ac:dyDescent="0.25">
      <c r="A1204" s="25" t="s">
        <v>10250</v>
      </c>
      <c r="B1204" s="358" t="s">
        <v>10251</v>
      </c>
      <c r="C1204" s="358" t="s">
        <v>10252</v>
      </c>
      <c r="D1204" s="16" t="s">
        <v>5184</v>
      </c>
    </row>
    <row r="1205" spans="1:4" ht="15.95" customHeight="1" x14ac:dyDescent="0.25">
      <c r="A1205" s="25" t="s">
        <v>10253</v>
      </c>
      <c r="B1205" s="358" t="s">
        <v>394</v>
      </c>
      <c r="C1205" s="358" t="s">
        <v>10254</v>
      </c>
      <c r="D1205" s="16" t="s">
        <v>5035</v>
      </c>
    </row>
    <row r="1206" spans="1:4" ht="15.95" customHeight="1" x14ac:dyDescent="0.25">
      <c r="A1206" s="25" t="s">
        <v>10255</v>
      </c>
      <c r="B1206" s="358" t="s">
        <v>395</v>
      </c>
      <c r="C1206" s="358" t="s">
        <v>10256</v>
      </c>
      <c r="D1206" s="16" t="s">
        <v>5035</v>
      </c>
    </row>
    <row r="1207" spans="1:4" ht="15.95" customHeight="1" x14ac:dyDescent="0.25">
      <c r="A1207" s="25" t="s">
        <v>10257</v>
      </c>
      <c r="B1207" s="358" t="s">
        <v>396</v>
      </c>
      <c r="C1207" s="358" t="s">
        <v>10258</v>
      </c>
      <c r="D1207" s="16" t="s">
        <v>4975</v>
      </c>
    </row>
    <row r="1208" spans="1:4" ht="15.95" customHeight="1" x14ac:dyDescent="0.25">
      <c r="A1208" s="25" t="s">
        <v>10259</v>
      </c>
      <c r="B1208" s="358" t="s">
        <v>1664</v>
      </c>
      <c r="C1208" s="358" t="s">
        <v>10260</v>
      </c>
      <c r="D1208" s="16" t="s">
        <v>4729</v>
      </c>
    </row>
    <row r="1209" spans="1:4" ht="15.95" customHeight="1" x14ac:dyDescent="0.25">
      <c r="A1209" s="25" t="s">
        <v>10261</v>
      </c>
      <c r="B1209" s="358" t="s">
        <v>1665</v>
      </c>
      <c r="C1209" s="358" t="s">
        <v>10262</v>
      </c>
      <c r="D1209" s="16" t="s">
        <v>4729</v>
      </c>
    </row>
    <row r="1210" spans="1:4" ht="15.95" customHeight="1" x14ac:dyDescent="0.25">
      <c r="A1210" s="25" t="s">
        <v>10263</v>
      </c>
      <c r="B1210" s="358" t="s">
        <v>10264</v>
      </c>
      <c r="C1210" s="358" t="s">
        <v>10265</v>
      </c>
      <c r="D1210" s="16" t="s">
        <v>4977</v>
      </c>
    </row>
    <row r="1211" spans="1:4" ht="15.95" customHeight="1" x14ac:dyDescent="0.25">
      <c r="A1211" s="25" t="s">
        <v>10266</v>
      </c>
      <c r="B1211" s="358" t="s">
        <v>398</v>
      </c>
      <c r="C1211" s="358" t="s">
        <v>10267</v>
      </c>
      <c r="D1211" s="16" t="s">
        <v>5180</v>
      </c>
    </row>
    <row r="1212" spans="1:4" ht="15.95" customHeight="1" x14ac:dyDescent="0.25">
      <c r="A1212" s="25" t="s">
        <v>10268</v>
      </c>
      <c r="B1212" s="358" t="s">
        <v>400</v>
      </c>
      <c r="C1212" s="358" t="s">
        <v>10269</v>
      </c>
      <c r="D1212" s="16" t="s">
        <v>5180</v>
      </c>
    </row>
    <row r="1213" spans="1:4" ht="15.95" customHeight="1" x14ac:dyDescent="0.25">
      <c r="A1213" s="25" t="s">
        <v>10270</v>
      </c>
      <c r="B1213" s="358" t="s">
        <v>401</v>
      </c>
      <c r="C1213" s="358" t="s">
        <v>10271</v>
      </c>
      <c r="D1213" s="16" t="s">
        <v>5035</v>
      </c>
    </row>
    <row r="1214" spans="1:4" ht="15.95" customHeight="1" x14ac:dyDescent="0.25">
      <c r="A1214" s="25" t="s">
        <v>10272</v>
      </c>
      <c r="B1214" s="358" t="s">
        <v>3936</v>
      </c>
      <c r="C1214" s="358" t="s">
        <v>10273</v>
      </c>
      <c r="D1214" s="16" t="s">
        <v>4968</v>
      </c>
    </row>
    <row r="1215" spans="1:4" ht="15.95" customHeight="1" x14ac:dyDescent="0.25">
      <c r="A1215" s="25" t="s">
        <v>10274</v>
      </c>
      <c r="B1215" s="358" t="s">
        <v>262</v>
      </c>
      <c r="C1215" s="358" t="s">
        <v>10275</v>
      </c>
      <c r="D1215" s="16" t="s">
        <v>4693</v>
      </c>
    </row>
    <row r="1216" spans="1:4" ht="15.95" customHeight="1" x14ac:dyDescent="0.25">
      <c r="A1216" s="25" t="s">
        <v>10276</v>
      </c>
      <c r="B1216" s="358" t="s">
        <v>81</v>
      </c>
      <c r="C1216" s="358" t="s">
        <v>10277</v>
      </c>
      <c r="D1216" s="16" t="s">
        <v>5070</v>
      </c>
    </row>
    <row r="1217" spans="1:4" ht="15.95" customHeight="1" x14ac:dyDescent="0.25">
      <c r="A1217" s="25" t="s">
        <v>10278</v>
      </c>
      <c r="B1217" s="358" t="s">
        <v>1704</v>
      </c>
      <c r="C1217" s="358" t="s">
        <v>10279</v>
      </c>
      <c r="D1217" s="16" t="s">
        <v>5034</v>
      </c>
    </row>
    <row r="1218" spans="1:4" ht="15.95" customHeight="1" x14ac:dyDescent="0.25">
      <c r="A1218" s="25" t="s">
        <v>10280</v>
      </c>
      <c r="B1218" s="358" t="s">
        <v>840</v>
      </c>
      <c r="C1218" s="358" t="s">
        <v>10281</v>
      </c>
      <c r="D1218" s="16" t="s">
        <v>4984</v>
      </c>
    </row>
    <row r="1219" spans="1:4" ht="15.95" customHeight="1" x14ac:dyDescent="0.25">
      <c r="A1219" s="25" t="s">
        <v>10282</v>
      </c>
      <c r="B1219" s="358" t="s">
        <v>402</v>
      </c>
      <c r="C1219" s="358" t="s">
        <v>10283</v>
      </c>
      <c r="D1219" s="16" t="s">
        <v>5090</v>
      </c>
    </row>
    <row r="1220" spans="1:4" ht="15.95" customHeight="1" x14ac:dyDescent="0.25">
      <c r="A1220" s="25" t="s">
        <v>10284</v>
      </c>
      <c r="B1220" s="358" t="s">
        <v>1058</v>
      </c>
      <c r="C1220" s="358" t="s">
        <v>10285</v>
      </c>
      <c r="D1220" s="16" t="s">
        <v>5025</v>
      </c>
    </row>
    <row r="1221" spans="1:4" ht="15.95" customHeight="1" x14ac:dyDescent="0.25">
      <c r="A1221" s="25" t="s">
        <v>10286</v>
      </c>
      <c r="B1221" s="358" t="s">
        <v>264</v>
      </c>
      <c r="C1221" s="358" t="s">
        <v>10287</v>
      </c>
      <c r="D1221" s="16" t="s">
        <v>4687</v>
      </c>
    </row>
    <row r="1222" spans="1:4" ht="15.95" customHeight="1" x14ac:dyDescent="0.25">
      <c r="A1222" s="25" t="s">
        <v>10288</v>
      </c>
      <c r="B1222" s="358" t="s">
        <v>83</v>
      </c>
      <c r="C1222" s="358" t="s">
        <v>10289</v>
      </c>
      <c r="D1222" s="16" t="s">
        <v>5176</v>
      </c>
    </row>
    <row r="1223" spans="1:4" ht="15.95" customHeight="1" x14ac:dyDescent="0.25">
      <c r="A1223" s="25" t="s">
        <v>10290</v>
      </c>
      <c r="B1223" s="358" t="s">
        <v>10291</v>
      </c>
      <c r="C1223" s="358" t="s">
        <v>10292</v>
      </c>
      <c r="D1223" s="16" t="s">
        <v>4729</v>
      </c>
    </row>
    <row r="1224" spans="1:4" ht="15.95" customHeight="1" x14ac:dyDescent="0.25">
      <c r="A1224" s="25" t="s">
        <v>10293</v>
      </c>
      <c r="B1224" s="358" t="s">
        <v>10294</v>
      </c>
      <c r="C1224" s="358" t="s">
        <v>10295</v>
      </c>
      <c r="D1224" s="16" t="s">
        <v>4729</v>
      </c>
    </row>
    <row r="1225" spans="1:4" ht="15.95" customHeight="1" x14ac:dyDescent="0.25">
      <c r="A1225" s="25" t="s">
        <v>10296</v>
      </c>
      <c r="B1225" s="358" t="s">
        <v>10297</v>
      </c>
      <c r="C1225" s="358" t="s">
        <v>10298</v>
      </c>
      <c r="D1225" s="16" t="s">
        <v>4729</v>
      </c>
    </row>
    <row r="1226" spans="1:4" ht="15.95" customHeight="1" x14ac:dyDescent="0.25">
      <c r="A1226" s="25" t="s">
        <v>10299</v>
      </c>
      <c r="B1226" s="358" t="s">
        <v>85</v>
      </c>
      <c r="C1226" s="358" t="s">
        <v>10300</v>
      </c>
      <c r="D1226" s="16" t="s">
        <v>5035</v>
      </c>
    </row>
    <row r="1227" spans="1:4" ht="15.95" customHeight="1" x14ac:dyDescent="0.25">
      <c r="A1227" s="25" t="s">
        <v>10301</v>
      </c>
      <c r="B1227" s="358" t="s">
        <v>3937</v>
      </c>
      <c r="C1227" s="358" t="s">
        <v>10302</v>
      </c>
      <c r="D1227" s="16" t="s">
        <v>5044</v>
      </c>
    </row>
    <row r="1228" spans="1:4" ht="15.95" customHeight="1" x14ac:dyDescent="0.25">
      <c r="A1228" s="25" t="s">
        <v>10303</v>
      </c>
      <c r="B1228" s="358" t="s">
        <v>10304</v>
      </c>
      <c r="C1228" s="358" t="s">
        <v>10305</v>
      </c>
      <c r="D1228" s="16" t="s">
        <v>5052</v>
      </c>
    </row>
    <row r="1229" spans="1:4" ht="15.95" customHeight="1" x14ac:dyDescent="0.25">
      <c r="A1229" s="25" t="s">
        <v>10306</v>
      </c>
      <c r="B1229" s="358" t="s">
        <v>10307</v>
      </c>
      <c r="C1229" s="358" t="s">
        <v>10308</v>
      </c>
      <c r="D1229" s="16" t="s">
        <v>24150</v>
      </c>
    </row>
    <row r="1230" spans="1:4" ht="15.95" customHeight="1" x14ac:dyDescent="0.25">
      <c r="A1230" s="25" t="s">
        <v>10309</v>
      </c>
      <c r="B1230" s="358" t="s">
        <v>135</v>
      </c>
      <c r="C1230" s="358" t="s">
        <v>10310</v>
      </c>
      <c r="D1230" s="16" t="s">
        <v>4504</v>
      </c>
    </row>
    <row r="1231" spans="1:4" ht="15.95" customHeight="1" x14ac:dyDescent="0.25">
      <c r="A1231" s="25" t="s">
        <v>10311</v>
      </c>
      <c r="B1231" s="358" t="s">
        <v>3876</v>
      </c>
      <c r="C1231" s="358" t="s">
        <v>10312</v>
      </c>
      <c r="D1231" s="16" t="s">
        <v>5184</v>
      </c>
    </row>
    <row r="1232" spans="1:4" ht="15.95" customHeight="1" x14ac:dyDescent="0.25">
      <c r="A1232" s="25" t="s">
        <v>10313</v>
      </c>
      <c r="B1232" s="358" t="s">
        <v>1705</v>
      </c>
      <c r="C1232" s="358" t="s">
        <v>10314</v>
      </c>
      <c r="D1232" s="16" t="s">
        <v>4980</v>
      </c>
    </row>
    <row r="1233" spans="1:4" ht="15.95" customHeight="1" x14ac:dyDescent="0.25">
      <c r="A1233" s="25" t="s">
        <v>10315</v>
      </c>
      <c r="B1233" s="358" t="s">
        <v>1214</v>
      </c>
      <c r="C1233" s="358" t="s">
        <v>10316</v>
      </c>
      <c r="D1233" s="16" t="s">
        <v>5047</v>
      </c>
    </row>
    <row r="1234" spans="1:4" ht="15.95" customHeight="1" x14ac:dyDescent="0.25">
      <c r="A1234" s="25" t="s">
        <v>10317</v>
      </c>
      <c r="B1234" s="358" t="s">
        <v>842</v>
      </c>
      <c r="C1234" s="358" t="s">
        <v>10318</v>
      </c>
      <c r="D1234" s="16" t="s">
        <v>5034</v>
      </c>
    </row>
    <row r="1235" spans="1:4" ht="15.95" customHeight="1" x14ac:dyDescent="0.25">
      <c r="A1235" s="25" t="s">
        <v>10319</v>
      </c>
      <c r="B1235" s="358" t="s">
        <v>1656</v>
      </c>
      <c r="C1235" s="358" t="s">
        <v>10320</v>
      </c>
      <c r="D1235" s="16" t="s">
        <v>5073</v>
      </c>
    </row>
    <row r="1236" spans="1:4" ht="15.95" customHeight="1" x14ac:dyDescent="0.25">
      <c r="A1236" s="25" t="s">
        <v>10321</v>
      </c>
      <c r="B1236" s="358" t="s">
        <v>404</v>
      </c>
      <c r="C1236" s="358" t="s">
        <v>10322</v>
      </c>
      <c r="D1236" s="16" t="s">
        <v>5001</v>
      </c>
    </row>
    <row r="1237" spans="1:4" ht="15.95" customHeight="1" x14ac:dyDescent="0.25">
      <c r="A1237" s="25" t="s">
        <v>10323</v>
      </c>
      <c r="B1237" s="358" t="s">
        <v>406</v>
      </c>
      <c r="C1237" s="358" t="s">
        <v>10324</v>
      </c>
      <c r="D1237" s="16" t="s">
        <v>4993</v>
      </c>
    </row>
    <row r="1238" spans="1:4" ht="15.95" customHeight="1" x14ac:dyDescent="0.25">
      <c r="A1238" s="25" t="s">
        <v>10325</v>
      </c>
      <c r="B1238" s="358" t="s">
        <v>136</v>
      </c>
      <c r="C1238" s="358" t="s">
        <v>10326</v>
      </c>
      <c r="D1238" s="16" t="s">
        <v>4741</v>
      </c>
    </row>
    <row r="1239" spans="1:4" ht="15.95" customHeight="1" x14ac:dyDescent="0.25">
      <c r="A1239" s="25" t="s">
        <v>10327</v>
      </c>
      <c r="B1239" s="358" t="s">
        <v>408</v>
      </c>
      <c r="C1239" s="358" t="s">
        <v>10328</v>
      </c>
      <c r="D1239" s="16" t="s">
        <v>5001</v>
      </c>
    </row>
    <row r="1240" spans="1:4" ht="15.95" customHeight="1" x14ac:dyDescent="0.25">
      <c r="A1240" s="25" t="s">
        <v>10329</v>
      </c>
      <c r="B1240" s="358" t="s">
        <v>10330</v>
      </c>
      <c r="C1240" s="358" t="s">
        <v>10331</v>
      </c>
      <c r="D1240" s="16" t="s">
        <v>5052</v>
      </c>
    </row>
    <row r="1241" spans="1:4" ht="15.95" customHeight="1" x14ac:dyDescent="0.25">
      <c r="A1241" s="25" t="s">
        <v>10332</v>
      </c>
      <c r="B1241" s="358" t="s">
        <v>409</v>
      </c>
      <c r="C1241" s="358" t="s">
        <v>10333</v>
      </c>
      <c r="D1241" s="16" t="s">
        <v>4965</v>
      </c>
    </row>
    <row r="1242" spans="1:4" ht="15.95" customHeight="1" x14ac:dyDescent="0.25">
      <c r="A1242" s="25" t="s">
        <v>10334</v>
      </c>
      <c r="B1242" s="358" t="s">
        <v>4398</v>
      </c>
      <c r="C1242" s="358" t="s">
        <v>10335</v>
      </c>
      <c r="D1242" s="16" t="s">
        <v>4729</v>
      </c>
    </row>
    <row r="1243" spans="1:4" ht="15.95" customHeight="1" x14ac:dyDescent="0.25">
      <c r="A1243" s="25" t="s">
        <v>10336</v>
      </c>
      <c r="B1243" s="358" t="s">
        <v>1706</v>
      </c>
      <c r="C1243" s="358" t="s">
        <v>10337</v>
      </c>
      <c r="D1243" s="16" t="s">
        <v>5000</v>
      </c>
    </row>
    <row r="1244" spans="1:4" ht="15.95" customHeight="1" x14ac:dyDescent="0.25">
      <c r="A1244" s="25" t="s">
        <v>10338</v>
      </c>
      <c r="B1244" s="358" t="s">
        <v>3877</v>
      </c>
      <c r="C1244" s="358" t="s">
        <v>10339</v>
      </c>
      <c r="D1244" s="16" t="s">
        <v>5177</v>
      </c>
    </row>
    <row r="1245" spans="1:4" ht="15.95" customHeight="1" x14ac:dyDescent="0.25">
      <c r="A1245" s="25" t="s">
        <v>10340</v>
      </c>
      <c r="B1245" s="358" t="s">
        <v>138</v>
      </c>
      <c r="C1245" s="358" t="s">
        <v>10341</v>
      </c>
      <c r="D1245" s="16" t="s">
        <v>4728</v>
      </c>
    </row>
    <row r="1246" spans="1:4" ht="15.95" customHeight="1" x14ac:dyDescent="0.25">
      <c r="A1246" s="25" t="s">
        <v>10342</v>
      </c>
      <c r="B1246" s="358" t="s">
        <v>1477</v>
      </c>
      <c r="C1246" s="358" t="s">
        <v>10343</v>
      </c>
      <c r="D1246" s="16" t="s">
        <v>4504</v>
      </c>
    </row>
    <row r="1247" spans="1:4" ht="15.95" customHeight="1" x14ac:dyDescent="0.25">
      <c r="A1247" s="25" t="s">
        <v>10344</v>
      </c>
      <c r="B1247" s="358" t="s">
        <v>87</v>
      </c>
      <c r="C1247" s="358" t="s">
        <v>10345</v>
      </c>
      <c r="D1247" s="16" t="s">
        <v>5035</v>
      </c>
    </row>
    <row r="1248" spans="1:4" ht="15.95" customHeight="1" x14ac:dyDescent="0.25">
      <c r="A1248" s="25" t="s">
        <v>10346</v>
      </c>
      <c r="B1248" s="358" t="s">
        <v>1059</v>
      </c>
      <c r="C1248" s="358" t="s">
        <v>10347</v>
      </c>
      <c r="D1248" s="16" t="s">
        <v>5000</v>
      </c>
    </row>
    <row r="1249" spans="1:4" ht="15.95" customHeight="1" x14ac:dyDescent="0.25">
      <c r="A1249" s="25" t="s">
        <v>10348</v>
      </c>
      <c r="B1249" s="358" t="s">
        <v>1666</v>
      </c>
      <c r="C1249" s="358" t="s">
        <v>10349</v>
      </c>
      <c r="D1249" s="16" t="s">
        <v>4729</v>
      </c>
    </row>
    <row r="1250" spans="1:4" ht="15.95" customHeight="1" x14ac:dyDescent="0.25">
      <c r="A1250" s="25" t="s">
        <v>10350</v>
      </c>
      <c r="B1250" s="358" t="s">
        <v>1216</v>
      </c>
      <c r="C1250" s="358" t="s">
        <v>10351</v>
      </c>
      <c r="D1250" s="16" t="s">
        <v>5097</v>
      </c>
    </row>
    <row r="1251" spans="1:4" ht="15.95" customHeight="1" x14ac:dyDescent="0.25">
      <c r="A1251" s="25" t="s">
        <v>10352</v>
      </c>
      <c r="B1251" s="358" t="s">
        <v>1218</v>
      </c>
      <c r="C1251" s="358" t="s">
        <v>10353</v>
      </c>
      <c r="D1251" s="16" t="s">
        <v>5071</v>
      </c>
    </row>
    <row r="1252" spans="1:4" ht="15.95" customHeight="1" x14ac:dyDescent="0.25">
      <c r="A1252" s="25" t="s">
        <v>10354</v>
      </c>
      <c r="B1252" s="358" t="s">
        <v>411</v>
      </c>
      <c r="C1252" s="358" t="s">
        <v>10355</v>
      </c>
      <c r="D1252" s="16" t="s">
        <v>5085</v>
      </c>
    </row>
    <row r="1253" spans="1:4" ht="15.95" customHeight="1" x14ac:dyDescent="0.25">
      <c r="A1253" s="25" t="s">
        <v>10356</v>
      </c>
      <c r="B1253" s="358" t="s">
        <v>413</v>
      </c>
      <c r="C1253" s="358" t="s">
        <v>10357</v>
      </c>
      <c r="D1253" s="16" t="s">
        <v>5082</v>
      </c>
    </row>
    <row r="1254" spans="1:4" ht="15.95" customHeight="1" x14ac:dyDescent="0.25">
      <c r="A1254" s="25" t="s">
        <v>10358</v>
      </c>
      <c r="B1254" s="358" t="s">
        <v>1667</v>
      </c>
      <c r="C1254" s="358" t="s">
        <v>10359</v>
      </c>
      <c r="D1254" s="16" t="s">
        <v>4729</v>
      </c>
    </row>
    <row r="1255" spans="1:4" ht="15.95" customHeight="1" x14ac:dyDescent="0.25">
      <c r="A1255" s="25" t="s">
        <v>10360</v>
      </c>
      <c r="B1255" s="358" t="s">
        <v>1478</v>
      </c>
      <c r="C1255" s="358" t="s">
        <v>10361</v>
      </c>
      <c r="D1255" s="16" t="s">
        <v>4560</v>
      </c>
    </row>
    <row r="1256" spans="1:4" ht="15.95" customHeight="1" x14ac:dyDescent="0.25">
      <c r="A1256" s="25" t="s">
        <v>10362</v>
      </c>
      <c r="B1256" s="358" t="s">
        <v>266</v>
      </c>
      <c r="C1256" s="358" t="s">
        <v>10363</v>
      </c>
      <c r="D1256" s="16" t="s">
        <v>4693</v>
      </c>
    </row>
    <row r="1257" spans="1:4" ht="15.95" customHeight="1" x14ac:dyDescent="0.25">
      <c r="A1257" s="25" t="s">
        <v>10364</v>
      </c>
      <c r="B1257" s="358" t="s">
        <v>267</v>
      </c>
      <c r="C1257" s="358" t="s">
        <v>10365</v>
      </c>
      <c r="D1257" s="16" t="s">
        <v>4693</v>
      </c>
    </row>
    <row r="1258" spans="1:4" ht="15.95" customHeight="1" x14ac:dyDescent="0.25">
      <c r="A1258" s="25" t="s">
        <v>10366</v>
      </c>
      <c r="B1258" s="358" t="s">
        <v>414</v>
      </c>
      <c r="C1258" s="358" t="s">
        <v>10367</v>
      </c>
      <c r="D1258" s="16" t="s">
        <v>5054</v>
      </c>
    </row>
    <row r="1259" spans="1:4" ht="15.95" customHeight="1" x14ac:dyDescent="0.25">
      <c r="A1259" s="25" t="s">
        <v>10368</v>
      </c>
      <c r="B1259" s="358" t="s">
        <v>88</v>
      </c>
      <c r="C1259" s="358" t="s">
        <v>10369</v>
      </c>
      <c r="D1259" s="16" t="s">
        <v>5077</v>
      </c>
    </row>
    <row r="1260" spans="1:4" ht="15.95" customHeight="1" x14ac:dyDescent="0.25">
      <c r="A1260" s="25" t="s">
        <v>10370</v>
      </c>
      <c r="B1260" s="358" t="s">
        <v>3879</v>
      </c>
      <c r="C1260" s="358" t="s">
        <v>10371</v>
      </c>
      <c r="D1260" s="16" t="s">
        <v>4968</v>
      </c>
    </row>
    <row r="1261" spans="1:4" ht="15.95" customHeight="1" x14ac:dyDescent="0.25">
      <c r="A1261" s="25" t="s">
        <v>10372</v>
      </c>
      <c r="B1261" s="358" t="s">
        <v>415</v>
      </c>
      <c r="C1261" s="358" t="s">
        <v>10373</v>
      </c>
      <c r="D1261" s="16" t="s">
        <v>5105</v>
      </c>
    </row>
    <row r="1262" spans="1:4" ht="15.95" customHeight="1" x14ac:dyDescent="0.25">
      <c r="A1262" s="25" t="s">
        <v>10374</v>
      </c>
      <c r="B1262" s="358" t="s">
        <v>10375</v>
      </c>
      <c r="C1262" s="358" t="s">
        <v>10376</v>
      </c>
      <c r="D1262" s="16" t="s">
        <v>4986</v>
      </c>
    </row>
    <row r="1263" spans="1:4" ht="15.95" customHeight="1" x14ac:dyDescent="0.25">
      <c r="A1263" s="25" t="s">
        <v>10377</v>
      </c>
      <c r="B1263" s="358" t="s">
        <v>1121</v>
      </c>
      <c r="C1263" s="358" t="s">
        <v>10378</v>
      </c>
      <c r="D1263" s="16" t="s">
        <v>5049</v>
      </c>
    </row>
    <row r="1264" spans="1:4" ht="15.95" customHeight="1" x14ac:dyDescent="0.25">
      <c r="A1264" s="25" t="s">
        <v>10379</v>
      </c>
      <c r="B1264" s="358" t="s">
        <v>1479</v>
      </c>
      <c r="C1264" s="358" t="s">
        <v>10380</v>
      </c>
      <c r="D1264" s="16" t="s">
        <v>4464</v>
      </c>
    </row>
    <row r="1265" spans="1:4" ht="15.95" customHeight="1" x14ac:dyDescent="0.25">
      <c r="A1265" s="25" t="s">
        <v>10381</v>
      </c>
      <c r="B1265" s="358" t="s">
        <v>10382</v>
      </c>
      <c r="C1265" s="358" t="s">
        <v>10383</v>
      </c>
      <c r="D1265" s="16" t="s">
        <v>4493</v>
      </c>
    </row>
    <row r="1266" spans="1:4" ht="15.95" customHeight="1" x14ac:dyDescent="0.25">
      <c r="A1266" s="25" t="s">
        <v>10384</v>
      </c>
      <c r="B1266" s="358" t="s">
        <v>1435</v>
      </c>
      <c r="C1266" s="358" t="s">
        <v>10385</v>
      </c>
      <c r="D1266" s="16" t="s">
        <v>5046</v>
      </c>
    </row>
    <row r="1267" spans="1:4" ht="15.95" customHeight="1" x14ac:dyDescent="0.25">
      <c r="A1267" s="25" t="s">
        <v>10386</v>
      </c>
      <c r="B1267" s="358" t="s">
        <v>1219</v>
      </c>
      <c r="C1267" s="358" t="s">
        <v>10387</v>
      </c>
      <c r="D1267" s="16" t="s">
        <v>5025</v>
      </c>
    </row>
    <row r="1268" spans="1:4" ht="15.95" customHeight="1" x14ac:dyDescent="0.25">
      <c r="A1268" s="25" t="s">
        <v>10388</v>
      </c>
      <c r="B1268" s="358" t="s">
        <v>1220</v>
      </c>
      <c r="C1268" s="358" t="s">
        <v>10389</v>
      </c>
      <c r="D1268" s="16" t="s">
        <v>5025</v>
      </c>
    </row>
    <row r="1269" spans="1:4" ht="15.95" customHeight="1" x14ac:dyDescent="0.25">
      <c r="A1269" s="25" t="s">
        <v>10390</v>
      </c>
      <c r="B1269" s="358" t="s">
        <v>1480</v>
      </c>
      <c r="C1269" s="358" t="s">
        <v>10391</v>
      </c>
      <c r="D1269" s="16" t="s">
        <v>4542</v>
      </c>
    </row>
    <row r="1270" spans="1:4" ht="15.95" customHeight="1" x14ac:dyDescent="0.25">
      <c r="A1270" s="25" t="s">
        <v>10392</v>
      </c>
      <c r="B1270" s="358" t="s">
        <v>1221</v>
      </c>
      <c r="C1270" s="358" t="s">
        <v>10393</v>
      </c>
      <c r="D1270" s="16" t="s">
        <v>5166</v>
      </c>
    </row>
    <row r="1271" spans="1:4" ht="15.95" customHeight="1" x14ac:dyDescent="0.25">
      <c r="A1271" s="25" t="s">
        <v>10394</v>
      </c>
      <c r="B1271" s="358" t="s">
        <v>417</v>
      </c>
      <c r="C1271" s="358" t="s">
        <v>10395</v>
      </c>
      <c r="D1271" s="16" t="s">
        <v>5049</v>
      </c>
    </row>
    <row r="1272" spans="1:4" ht="15.95" customHeight="1" x14ac:dyDescent="0.25">
      <c r="A1272" s="25" t="s">
        <v>10396</v>
      </c>
      <c r="B1272" s="358" t="s">
        <v>1482</v>
      </c>
      <c r="C1272" s="358" t="s">
        <v>10397</v>
      </c>
      <c r="D1272" s="16" t="s">
        <v>4586</v>
      </c>
    </row>
    <row r="1273" spans="1:4" ht="15.95" customHeight="1" x14ac:dyDescent="0.25">
      <c r="A1273" s="25" t="s">
        <v>10398</v>
      </c>
      <c r="B1273" s="358" t="s">
        <v>1222</v>
      </c>
      <c r="C1273" s="358" t="s">
        <v>10399</v>
      </c>
      <c r="D1273" s="16" t="s">
        <v>5075</v>
      </c>
    </row>
    <row r="1274" spans="1:4" ht="15.95" customHeight="1" x14ac:dyDescent="0.25">
      <c r="A1274" s="25" t="s">
        <v>10400</v>
      </c>
      <c r="B1274" s="358" t="s">
        <v>1483</v>
      </c>
      <c r="C1274" s="358" t="s">
        <v>10401</v>
      </c>
      <c r="D1274" s="16" t="s">
        <v>4591</v>
      </c>
    </row>
    <row r="1275" spans="1:4" ht="15.95" customHeight="1" x14ac:dyDescent="0.25">
      <c r="A1275" s="25" t="s">
        <v>10402</v>
      </c>
      <c r="B1275" s="358" t="s">
        <v>1224</v>
      </c>
      <c r="C1275" s="358" t="s">
        <v>10403</v>
      </c>
      <c r="D1275" s="16" t="s">
        <v>4985</v>
      </c>
    </row>
    <row r="1276" spans="1:4" ht="15.95" customHeight="1" x14ac:dyDescent="0.25">
      <c r="A1276" s="25" t="s">
        <v>10404</v>
      </c>
      <c r="B1276" s="358" t="s">
        <v>1437</v>
      </c>
      <c r="C1276" s="358" t="s">
        <v>10405</v>
      </c>
      <c r="D1276" s="16" t="s">
        <v>5079</v>
      </c>
    </row>
    <row r="1277" spans="1:4" ht="15.95" customHeight="1" x14ac:dyDescent="0.25">
      <c r="A1277" s="25" t="s">
        <v>10406</v>
      </c>
      <c r="B1277" s="358" t="s">
        <v>1484</v>
      </c>
      <c r="C1277" s="358" t="s">
        <v>10407</v>
      </c>
      <c r="D1277" s="16" t="s">
        <v>4657</v>
      </c>
    </row>
    <row r="1278" spans="1:4" ht="15.95" customHeight="1" x14ac:dyDescent="0.25">
      <c r="A1278" s="25" t="s">
        <v>10408</v>
      </c>
      <c r="B1278" s="358" t="s">
        <v>1485</v>
      </c>
      <c r="C1278" s="358" t="s">
        <v>10409</v>
      </c>
      <c r="D1278" s="16" t="s">
        <v>4696</v>
      </c>
    </row>
    <row r="1279" spans="1:4" ht="15.95" customHeight="1" x14ac:dyDescent="0.25">
      <c r="A1279" s="25" t="s">
        <v>10410</v>
      </c>
      <c r="B1279" s="358" t="s">
        <v>1226</v>
      </c>
      <c r="C1279" s="358" t="s">
        <v>10411</v>
      </c>
      <c r="D1279" s="16" t="s">
        <v>5153</v>
      </c>
    </row>
    <row r="1280" spans="1:4" ht="15.95" customHeight="1" x14ac:dyDescent="0.25">
      <c r="A1280" s="25" t="s">
        <v>10412</v>
      </c>
      <c r="B1280" s="358" t="s">
        <v>1486</v>
      </c>
      <c r="C1280" s="358" t="s">
        <v>10413</v>
      </c>
      <c r="D1280" s="16" t="s">
        <v>4719</v>
      </c>
    </row>
    <row r="1281" spans="1:4" ht="15.95" customHeight="1" x14ac:dyDescent="0.25">
      <c r="A1281" s="25" t="s">
        <v>10414</v>
      </c>
      <c r="B1281" s="358" t="s">
        <v>1487</v>
      </c>
      <c r="C1281" s="358" t="s">
        <v>10415</v>
      </c>
      <c r="D1281" s="16" t="s">
        <v>4728</v>
      </c>
    </row>
    <row r="1282" spans="1:4" ht="15.95" customHeight="1" x14ac:dyDescent="0.25">
      <c r="A1282" s="25" t="s">
        <v>10416</v>
      </c>
      <c r="B1282" s="358" t="s">
        <v>1488</v>
      </c>
      <c r="C1282" s="358" t="s">
        <v>10417</v>
      </c>
      <c r="D1282" s="16" t="s">
        <v>4729</v>
      </c>
    </row>
    <row r="1283" spans="1:4" ht="15.95" customHeight="1" x14ac:dyDescent="0.25">
      <c r="A1283" s="25" t="s">
        <v>10418</v>
      </c>
      <c r="B1283" s="358" t="s">
        <v>1489</v>
      </c>
      <c r="C1283" s="358" t="s">
        <v>10419</v>
      </c>
      <c r="D1283" s="16" t="s">
        <v>4729</v>
      </c>
    </row>
    <row r="1284" spans="1:4" ht="15.95" customHeight="1" x14ac:dyDescent="0.25">
      <c r="A1284" s="25" t="s">
        <v>10420</v>
      </c>
      <c r="B1284" s="358" t="s">
        <v>418</v>
      </c>
      <c r="C1284" s="358" t="s">
        <v>10421</v>
      </c>
      <c r="D1284" s="16" t="s">
        <v>5001</v>
      </c>
    </row>
    <row r="1285" spans="1:4" ht="15.95" customHeight="1" x14ac:dyDescent="0.25">
      <c r="A1285" s="25" t="s">
        <v>10422</v>
      </c>
      <c r="B1285" s="358" t="s">
        <v>1490</v>
      </c>
      <c r="C1285" s="358" t="s">
        <v>10423</v>
      </c>
      <c r="D1285" s="16" t="s">
        <v>4729</v>
      </c>
    </row>
    <row r="1286" spans="1:4" ht="15.95" customHeight="1" x14ac:dyDescent="0.25">
      <c r="A1286" s="25" t="s">
        <v>10424</v>
      </c>
      <c r="B1286" s="358" t="s">
        <v>1491</v>
      </c>
      <c r="C1286" s="358" t="s">
        <v>10425</v>
      </c>
      <c r="D1286" s="16" t="s">
        <v>4729</v>
      </c>
    </row>
    <row r="1287" spans="1:4" ht="15.95" customHeight="1" x14ac:dyDescent="0.25">
      <c r="A1287" s="25" t="s">
        <v>10426</v>
      </c>
      <c r="B1287" s="358" t="s">
        <v>1668</v>
      </c>
      <c r="C1287" s="358" t="s">
        <v>10427</v>
      </c>
      <c r="D1287" s="16" t="s">
        <v>4729</v>
      </c>
    </row>
    <row r="1288" spans="1:4" ht="15.95" customHeight="1" x14ac:dyDescent="0.25">
      <c r="A1288" s="25" t="s">
        <v>10428</v>
      </c>
      <c r="B1288" s="358" t="s">
        <v>1492</v>
      </c>
      <c r="C1288" s="358" t="s">
        <v>10429</v>
      </c>
      <c r="D1288" s="16" t="s">
        <v>4729</v>
      </c>
    </row>
    <row r="1289" spans="1:4" ht="15.95" customHeight="1" x14ac:dyDescent="0.25">
      <c r="A1289" s="25" t="s">
        <v>10430</v>
      </c>
      <c r="B1289" s="358" t="s">
        <v>10431</v>
      </c>
      <c r="C1289" s="358" t="s">
        <v>10432</v>
      </c>
      <c r="D1289" s="16" t="s">
        <v>4729</v>
      </c>
    </row>
    <row r="1290" spans="1:4" ht="15.95" customHeight="1" x14ac:dyDescent="0.25">
      <c r="A1290" s="25" t="s">
        <v>10433</v>
      </c>
      <c r="B1290" s="358" t="s">
        <v>1493</v>
      </c>
      <c r="C1290" s="358" t="s">
        <v>10434</v>
      </c>
      <c r="D1290" s="16" t="s">
        <v>4514</v>
      </c>
    </row>
    <row r="1291" spans="1:4" ht="15.95" customHeight="1" x14ac:dyDescent="0.25">
      <c r="A1291" s="25" t="s">
        <v>10435</v>
      </c>
      <c r="B1291" s="358" t="s">
        <v>1438</v>
      </c>
      <c r="C1291" s="358" t="s">
        <v>10436</v>
      </c>
      <c r="D1291" s="16" t="s">
        <v>5075</v>
      </c>
    </row>
    <row r="1292" spans="1:4" ht="15.95" customHeight="1" x14ac:dyDescent="0.25">
      <c r="A1292" s="25" t="s">
        <v>10437</v>
      </c>
      <c r="B1292" s="358" t="s">
        <v>1227</v>
      </c>
      <c r="C1292" s="358" t="s">
        <v>10438</v>
      </c>
      <c r="D1292" s="16" t="s">
        <v>5005</v>
      </c>
    </row>
    <row r="1293" spans="1:4" ht="15.95" customHeight="1" x14ac:dyDescent="0.25">
      <c r="A1293" s="25" t="s">
        <v>10439</v>
      </c>
      <c r="B1293" s="358" t="s">
        <v>10440</v>
      </c>
      <c r="C1293" s="358" t="s">
        <v>10441</v>
      </c>
      <c r="D1293" s="16" t="s">
        <v>5190</v>
      </c>
    </row>
    <row r="1294" spans="1:4" ht="15.95" customHeight="1" x14ac:dyDescent="0.25">
      <c r="A1294" s="25" t="s">
        <v>10442</v>
      </c>
      <c r="B1294" s="358" t="s">
        <v>1494</v>
      </c>
      <c r="C1294" s="358" t="s">
        <v>10443</v>
      </c>
      <c r="D1294" s="16" t="s">
        <v>4730</v>
      </c>
    </row>
    <row r="1295" spans="1:4" ht="15.95" customHeight="1" x14ac:dyDescent="0.25">
      <c r="A1295" s="25" t="s">
        <v>10444</v>
      </c>
      <c r="B1295" s="358" t="s">
        <v>1228</v>
      </c>
      <c r="C1295" s="358" t="s">
        <v>10445</v>
      </c>
      <c r="D1295" s="16" t="s">
        <v>4988</v>
      </c>
    </row>
    <row r="1296" spans="1:4" ht="15.95" customHeight="1" x14ac:dyDescent="0.25">
      <c r="A1296" s="25" t="s">
        <v>10446</v>
      </c>
      <c r="B1296" s="358" t="s">
        <v>1229</v>
      </c>
      <c r="C1296" s="358" t="s">
        <v>10447</v>
      </c>
      <c r="D1296" s="16" t="s">
        <v>4972</v>
      </c>
    </row>
    <row r="1297" spans="1:4" ht="15.95" customHeight="1" x14ac:dyDescent="0.25">
      <c r="A1297" s="25" t="s">
        <v>10448</v>
      </c>
      <c r="B1297" s="358" t="s">
        <v>1231</v>
      </c>
      <c r="C1297" s="358" t="s">
        <v>10449</v>
      </c>
      <c r="D1297" s="16" t="s">
        <v>5155</v>
      </c>
    </row>
    <row r="1298" spans="1:4" ht="15.95" customHeight="1" x14ac:dyDescent="0.25">
      <c r="A1298" s="25" t="s">
        <v>10450</v>
      </c>
      <c r="B1298" s="358" t="s">
        <v>419</v>
      </c>
      <c r="C1298" s="358" t="s">
        <v>10451</v>
      </c>
      <c r="D1298" s="16" t="s">
        <v>5108</v>
      </c>
    </row>
    <row r="1299" spans="1:4" ht="15.95" customHeight="1" x14ac:dyDescent="0.25">
      <c r="A1299" s="25" t="s">
        <v>10452</v>
      </c>
      <c r="B1299" s="358" t="s">
        <v>1232</v>
      </c>
      <c r="C1299" s="358" t="s">
        <v>10453</v>
      </c>
      <c r="D1299" s="16" t="s">
        <v>4997</v>
      </c>
    </row>
    <row r="1300" spans="1:4" ht="15.95" customHeight="1" x14ac:dyDescent="0.25">
      <c r="A1300" s="25" t="s">
        <v>10454</v>
      </c>
      <c r="B1300" s="358" t="s">
        <v>1495</v>
      </c>
      <c r="C1300" s="358" t="s">
        <v>10455</v>
      </c>
      <c r="D1300" s="16" t="s">
        <v>4819</v>
      </c>
    </row>
    <row r="1301" spans="1:4" ht="15.95" customHeight="1" x14ac:dyDescent="0.25">
      <c r="A1301" s="25" t="s">
        <v>10456</v>
      </c>
      <c r="B1301" s="358" t="s">
        <v>1496</v>
      </c>
      <c r="C1301" s="358" t="s">
        <v>10457</v>
      </c>
      <c r="D1301" s="16" t="s">
        <v>4933</v>
      </c>
    </row>
    <row r="1302" spans="1:4" ht="15.95" customHeight="1" x14ac:dyDescent="0.25">
      <c r="A1302" s="25" t="s">
        <v>10458</v>
      </c>
      <c r="B1302" s="358" t="s">
        <v>1497</v>
      </c>
      <c r="C1302" s="358" t="s">
        <v>10459</v>
      </c>
      <c r="D1302" s="16" t="s">
        <v>4933</v>
      </c>
    </row>
    <row r="1303" spans="1:4" ht="15.95" customHeight="1" x14ac:dyDescent="0.25">
      <c r="A1303" s="25" t="s">
        <v>10460</v>
      </c>
      <c r="B1303" s="358" t="s">
        <v>1498</v>
      </c>
      <c r="C1303" s="358" t="s">
        <v>10461</v>
      </c>
      <c r="D1303" s="16" t="s">
        <v>4493</v>
      </c>
    </row>
    <row r="1304" spans="1:4" ht="15.95" customHeight="1" x14ac:dyDescent="0.25">
      <c r="A1304" s="25" t="s">
        <v>10462</v>
      </c>
      <c r="B1304" s="358" t="s">
        <v>742</v>
      </c>
      <c r="C1304" s="358" t="s">
        <v>10463</v>
      </c>
      <c r="D1304" s="16" t="s">
        <v>4980</v>
      </c>
    </row>
    <row r="1305" spans="1:4" ht="15.95" customHeight="1" x14ac:dyDescent="0.25">
      <c r="A1305" s="25" t="s">
        <v>10464</v>
      </c>
      <c r="B1305" s="358" t="s">
        <v>1499</v>
      </c>
      <c r="C1305" s="358" t="s">
        <v>10465</v>
      </c>
      <c r="D1305" s="16" t="s">
        <v>4591</v>
      </c>
    </row>
    <row r="1306" spans="1:4" ht="15.95" customHeight="1" x14ac:dyDescent="0.25">
      <c r="A1306" s="25" t="s">
        <v>10466</v>
      </c>
      <c r="B1306" s="358" t="s">
        <v>10467</v>
      </c>
      <c r="C1306" s="358" t="s">
        <v>10468</v>
      </c>
      <c r="D1306" s="16" t="s">
        <v>4729</v>
      </c>
    </row>
    <row r="1307" spans="1:4" ht="15.95" customHeight="1" x14ac:dyDescent="0.25">
      <c r="A1307" s="25" t="s">
        <v>10469</v>
      </c>
      <c r="B1307" s="358" t="s">
        <v>1233</v>
      </c>
      <c r="C1307" s="358" t="s">
        <v>10470</v>
      </c>
      <c r="D1307" s="16" t="s">
        <v>5178</v>
      </c>
    </row>
    <row r="1308" spans="1:4" ht="15.95" customHeight="1" x14ac:dyDescent="0.25">
      <c r="A1308" s="25" t="s">
        <v>10471</v>
      </c>
      <c r="B1308" s="358" t="s">
        <v>10472</v>
      </c>
      <c r="C1308" s="358" t="s">
        <v>10473</v>
      </c>
      <c r="D1308" s="16" t="s">
        <v>4493</v>
      </c>
    </row>
    <row r="1309" spans="1:4" ht="15.95" customHeight="1" x14ac:dyDescent="0.25">
      <c r="A1309" s="25" t="s">
        <v>10474</v>
      </c>
      <c r="B1309" s="358" t="s">
        <v>421</v>
      </c>
      <c r="C1309" s="358" t="s">
        <v>10475</v>
      </c>
      <c r="D1309" s="16" t="s">
        <v>4970</v>
      </c>
    </row>
    <row r="1310" spans="1:4" ht="15.95" customHeight="1" x14ac:dyDescent="0.25">
      <c r="A1310" s="25" t="s">
        <v>10476</v>
      </c>
      <c r="B1310" s="358" t="s">
        <v>10477</v>
      </c>
      <c r="C1310" s="358" t="s">
        <v>10478</v>
      </c>
      <c r="D1310" s="16" t="s">
        <v>4533</v>
      </c>
    </row>
    <row r="1311" spans="1:4" ht="15.95" customHeight="1" x14ac:dyDescent="0.25">
      <c r="A1311" s="25" t="s">
        <v>10479</v>
      </c>
      <c r="B1311" s="358" t="s">
        <v>945</v>
      </c>
      <c r="C1311" s="358" t="s">
        <v>10480</v>
      </c>
      <c r="D1311" s="16" t="s">
        <v>4560</v>
      </c>
    </row>
    <row r="1312" spans="1:4" ht="15.95" customHeight="1" x14ac:dyDescent="0.25">
      <c r="A1312" s="25" t="s">
        <v>10481</v>
      </c>
      <c r="B1312" s="358" t="s">
        <v>946</v>
      </c>
      <c r="C1312" s="358" t="s">
        <v>10482</v>
      </c>
      <c r="D1312" s="16" t="s">
        <v>4504</v>
      </c>
    </row>
    <row r="1313" spans="1:4" ht="15.95" customHeight="1" x14ac:dyDescent="0.25">
      <c r="A1313" s="25" t="s">
        <v>10483</v>
      </c>
      <c r="B1313" s="358" t="s">
        <v>10484</v>
      </c>
      <c r="C1313" s="358" t="s">
        <v>10485</v>
      </c>
      <c r="D1313" s="16" t="s">
        <v>4586</v>
      </c>
    </row>
    <row r="1314" spans="1:4" ht="15.95" customHeight="1" x14ac:dyDescent="0.25">
      <c r="A1314" s="25" t="s">
        <v>10486</v>
      </c>
      <c r="B1314" s="358" t="s">
        <v>10487</v>
      </c>
      <c r="C1314" s="358" t="s">
        <v>10488</v>
      </c>
      <c r="D1314" s="16" t="s">
        <v>4591</v>
      </c>
    </row>
    <row r="1315" spans="1:4" ht="15.95" customHeight="1" x14ac:dyDescent="0.25">
      <c r="A1315" s="25" t="s">
        <v>10489</v>
      </c>
      <c r="B1315" s="358" t="s">
        <v>10490</v>
      </c>
      <c r="C1315" s="358" t="s">
        <v>10491</v>
      </c>
      <c r="D1315" s="16" t="s">
        <v>4601</v>
      </c>
    </row>
    <row r="1316" spans="1:4" ht="15.95" customHeight="1" x14ac:dyDescent="0.25">
      <c r="A1316" s="25" t="s">
        <v>10492</v>
      </c>
      <c r="B1316" s="358" t="s">
        <v>10493</v>
      </c>
      <c r="C1316" s="358" t="s">
        <v>10494</v>
      </c>
      <c r="D1316" s="16" t="s">
        <v>4657</v>
      </c>
    </row>
    <row r="1317" spans="1:4" ht="15.95" customHeight="1" x14ac:dyDescent="0.25">
      <c r="A1317" s="25" t="s">
        <v>10495</v>
      </c>
      <c r="B1317" s="358" t="s">
        <v>948</v>
      </c>
      <c r="C1317" s="358" t="s">
        <v>10496</v>
      </c>
      <c r="D1317" s="16" t="s">
        <v>4657</v>
      </c>
    </row>
    <row r="1318" spans="1:4" ht="15.95" customHeight="1" x14ac:dyDescent="0.25">
      <c r="A1318" s="25" t="s">
        <v>10497</v>
      </c>
      <c r="B1318" s="358" t="s">
        <v>10498</v>
      </c>
      <c r="C1318" s="358" t="s">
        <v>10499</v>
      </c>
      <c r="D1318" s="16" t="s">
        <v>4696</v>
      </c>
    </row>
    <row r="1319" spans="1:4" ht="15.95" customHeight="1" x14ac:dyDescent="0.25">
      <c r="A1319" s="25" t="s">
        <v>10500</v>
      </c>
      <c r="B1319" s="358" t="s">
        <v>10501</v>
      </c>
      <c r="C1319" s="358" t="s">
        <v>10502</v>
      </c>
      <c r="D1319" s="16" t="s">
        <v>4719</v>
      </c>
    </row>
    <row r="1320" spans="1:4" ht="15.95" customHeight="1" x14ac:dyDescent="0.25">
      <c r="A1320" s="25" t="s">
        <v>10503</v>
      </c>
      <c r="B1320" s="358" t="s">
        <v>10504</v>
      </c>
      <c r="C1320" s="358" t="s">
        <v>10505</v>
      </c>
      <c r="D1320" s="16" t="s">
        <v>4728</v>
      </c>
    </row>
    <row r="1321" spans="1:4" ht="15.95" customHeight="1" x14ac:dyDescent="0.25">
      <c r="A1321" s="25" t="s">
        <v>10506</v>
      </c>
      <c r="B1321" s="358" t="s">
        <v>10507</v>
      </c>
      <c r="C1321" s="358" t="s">
        <v>10508</v>
      </c>
      <c r="D1321" s="16" t="s">
        <v>4729</v>
      </c>
    </row>
    <row r="1322" spans="1:4" ht="15.95" customHeight="1" x14ac:dyDescent="0.25">
      <c r="A1322" s="25" t="s">
        <v>10509</v>
      </c>
      <c r="B1322" s="358" t="s">
        <v>423</v>
      </c>
      <c r="C1322" s="358" t="s">
        <v>10510</v>
      </c>
      <c r="D1322" s="16" t="s">
        <v>5099</v>
      </c>
    </row>
    <row r="1323" spans="1:4" ht="15.95" customHeight="1" x14ac:dyDescent="0.25">
      <c r="A1323" s="25" t="s">
        <v>10511</v>
      </c>
      <c r="B1323" s="358" t="s">
        <v>10512</v>
      </c>
      <c r="C1323" s="358" t="s">
        <v>10513</v>
      </c>
      <c r="D1323" s="16" t="s">
        <v>5107</v>
      </c>
    </row>
    <row r="1324" spans="1:4" ht="15.95" customHeight="1" x14ac:dyDescent="0.25">
      <c r="A1324" s="25" t="s">
        <v>10514</v>
      </c>
      <c r="B1324" s="358" t="s">
        <v>10515</v>
      </c>
      <c r="C1324" s="358" t="s">
        <v>10516</v>
      </c>
      <c r="D1324" s="16" t="s">
        <v>4729</v>
      </c>
    </row>
    <row r="1325" spans="1:4" ht="15.95" customHeight="1" x14ac:dyDescent="0.25">
      <c r="A1325" s="25" t="s">
        <v>10517</v>
      </c>
      <c r="B1325" s="358" t="s">
        <v>10518</v>
      </c>
      <c r="C1325" s="358" t="s">
        <v>10519</v>
      </c>
      <c r="D1325" s="16" t="s">
        <v>4729</v>
      </c>
    </row>
    <row r="1326" spans="1:4" ht="15.95" customHeight="1" x14ac:dyDescent="0.25">
      <c r="A1326" s="25" t="s">
        <v>10520</v>
      </c>
      <c r="B1326" s="358" t="s">
        <v>1235</v>
      </c>
      <c r="C1326" s="358" t="s">
        <v>10521</v>
      </c>
      <c r="D1326" s="16" t="s">
        <v>5078</v>
      </c>
    </row>
    <row r="1327" spans="1:4" ht="15.95" customHeight="1" x14ac:dyDescent="0.25">
      <c r="A1327" s="25" t="s">
        <v>10522</v>
      </c>
      <c r="B1327" s="358" t="s">
        <v>903</v>
      </c>
      <c r="C1327" s="358" t="s">
        <v>10523</v>
      </c>
      <c r="D1327" s="16" t="s">
        <v>4729</v>
      </c>
    </row>
    <row r="1328" spans="1:4" ht="15.95" customHeight="1" x14ac:dyDescent="0.25">
      <c r="A1328" s="25" t="s">
        <v>10524</v>
      </c>
      <c r="B1328" s="358" t="s">
        <v>1500</v>
      </c>
      <c r="C1328" s="358" t="s">
        <v>10525</v>
      </c>
      <c r="D1328" s="16" t="s">
        <v>4872</v>
      </c>
    </row>
    <row r="1329" spans="1:4" ht="15.95" customHeight="1" x14ac:dyDescent="0.25">
      <c r="A1329" s="25" t="s">
        <v>10526</v>
      </c>
      <c r="B1329" s="358" t="s">
        <v>904</v>
      </c>
      <c r="C1329" s="358" t="s">
        <v>10527</v>
      </c>
      <c r="D1329" s="16" t="s">
        <v>4729</v>
      </c>
    </row>
    <row r="1330" spans="1:4" ht="15.95" customHeight="1" x14ac:dyDescent="0.25">
      <c r="A1330" s="25" t="s">
        <v>10528</v>
      </c>
      <c r="B1330" s="358" t="s">
        <v>1669</v>
      </c>
      <c r="C1330" s="358" t="s">
        <v>10529</v>
      </c>
      <c r="D1330" s="16" t="s">
        <v>4729</v>
      </c>
    </row>
    <row r="1331" spans="1:4" ht="15.95" customHeight="1" x14ac:dyDescent="0.25">
      <c r="A1331" s="25" t="s">
        <v>10530</v>
      </c>
      <c r="B1331" s="358" t="s">
        <v>3938</v>
      </c>
      <c r="C1331" s="358" t="s">
        <v>10531</v>
      </c>
      <c r="D1331" s="16" t="s">
        <v>5183</v>
      </c>
    </row>
    <row r="1332" spans="1:4" ht="15.95" customHeight="1" x14ac:dyDescent="0.25">
      <c r="A1332" s="25" t="s">
        <v>10532</v>
      </c>
      <c r="B1332" s="358" t="s">
        <v>10533</v>
      </c>
      <c r="C1332" s="358" t="s">
        <v>10534</v>
      </c>
      <c r="D1332" s="16" t="s">
        <v>4729</v>
      </c>
    </row>
    <row r="1333" spans="1:4" ht="15.95" customHeight="1" x14ac:dyDescent="0.25">
      <c r="A1333" s="25" t="s">
        <v>10535</v>
      </c>
      <c r="B1333" s="358" t="s">
        <v>905</v>
      </c>
      <c r="C1333" s="358" t="s">
        <v>10536</v>
      </c>
      <c r="D1333" s="16" t="s">
        <v>4729</v>
      </c>
    </row>
    <row r="1334" spans="1:4" ht="15.95" customHeight="1" x14ac:dyDescent="0.25">
      <c r="A1334" s="25" t="s">
        <v>10537</v>
      </c>
      <c r="B1334" s="358" t="s">
        <v>10538</v>
      </c>
      <c r="C1334" s="358" t="s">
        <v>10539</v>
      </c>
      <c r="D1334" s="16" t="s">
        <v>4729</v>
      </c>
    </row>
    <row r="1335" spans="1:4" ht="15.95" customHeight="1" x14ac:dyDescent="0.25">
      <c r="A1335" s="25" t="s">
        <v>10540</v>
      </c>
      <c r="B1335" s="358" t="s">
        <v>1670</v>
      </c>
      <c r="C1335" s="358" t="s">
        <v>10541</v>
      </c>
      <c r="D1335" s="16" t="s">
        <v>4729</v>
      </c>
    </row>
    <row r="1336" spans="1:4" ht="15.95" customHeight="1" x14ac:dyDescent="0.25">
      <c r="A1336" s="25" t="s">
        <v>10542</v>
      </c>
      <c r="B1336" s="358" t="s">
        <v>1671</v>
      </c>
      <c r="C1336" s="358" t="s">
        <v>10543</v>
      </c>
      <c r="D1336" s="16" t="s">
        <v>4729</v>
      </c>
    </row>
    <row r="1337" spans="1:4" ht="15.95" customHeight="1" x14ac:dyDescent="0.25">
      <c r="A1337" s="25" t="s">
        <v>10544</v>
      </c>
      <c r="B1337" s="358" t="s">
        <v>906</v>
      </c>
      <c r="C1337" s="358" t="s">
        <v>10545</v>
      </c>
      <c r="D1337" s="16" t="s">
        <v>4729</v>
      </c>
    </row>
    <row r="1338" spans="1:4" ht="15.95" customHeight="1" x14ac:dyDescent="0.25">
      <c r="A1338" s="25" t="s">
        <v>10546</v>
      </c>
      <c r="B1338" s="358" t="s">
        <v>10547</v>
      </c>
      <c r="C1338" s="358" t="s">
        <v>10548</v>
      </c>
      <c r="D1338" s="16" t="s">
        <v>4729</v>
      </c>
    </row>
    <row r="1339" spans="1:4" ht="15.95" customHeight="1" x14ac:dyDescent="0.25">
      <c r="A1339" s="25" t="s">
        <v>10549</v>
      </c>
      <c r="B1339" s="358" t="s">
        <v>1672</v>
      </c>
      <c r="C1339" s="358" t="s">
        <v>10550</v>
      </c>
      <c r="D1339" s="16" t="s">
        <v>4729</v>
      </c>
    </row>
    <row r="1340" spans="1:4" ht="15.95" customHeight="1" x14ac:dyDescent="0.25">
      <c r="A1340" s="25" t="s">
        <v>10551</v>
      </c>
      <c r="B1340" s="358" t="s">
        <v>907</v>
      </c>
      <c r="C1340" s="358" t="s">
        <v>10552</v>
      </c>
      <c r="D1340" s="16" t="s">
        <v>4729</v>
      </c>
    </row>
    <row r="1341" spans="1:4" ht="15.95" customHeight="1" x14ac:dyDescent="0.25">
      <c r="A1341" s="25" t="s">
        <v>10553</v>
      </c>
      <c r="B1341" s="358" t="s">
        <v>1439</v>
      </c>
      <c r="C1341" s="358" t="s">
        <v>10554</v>
      </c>
      <c r="D1341" s="16" t="s">
        <v>5074</v>
      </c>
    </row>
    <row r="1342" spans="1:4" ht="15.95" customHeight="1" x14ac:dyDescent="0.25">
      <c r="A1342" s="25" t="s">
        <v>10555</v>
      </c>
      <c r="B1342" s="358" t="s">
        <v>908</v>
      </c>
      <c r="C1342" s="358" t="s">
        <v>10556</v>
      </c>
      <c r="D1342" s="16" t="s">
        <v>4729</v>
      </c>
    </row>
    <row r="1343" spans="1:4" ht="15.95" customHeight="1" x14ac:dyDescent="0.25">
      <c r="A1343" s="25" t="s">
        <v>10557</v>
      </c>
      <c r="B1343" s="358" t="s">
        <v>1673</v>
      </c>
      <c r="C1343" s="358" t="s">
        <v>10558</v>
      </c>
      <c r="D1343" s="16" t="s">
        <v>4729</v>
      </c>
    </row>
    <row r="1344" spans="1:4" ht="15.95" customHeight="1" x14ac:dyDescent="0.25">
      <c r="A1344" s="25" t="s">
        <v>10559</v>
      </c>
      <c r="B1344" s="358" t="s">
        <v>10560</v>
      </c>
      <c r="C1344" s="358" t="s">
        <v>10561</v>
      </c>
      <c r="D1344" s="16" t="s">
        <v>4729</v>
      </c>
    </row>
    <row r="1345" spans="1:4" ht="15.95" customHeight="1" x14ac:dyDescent="0.25">
      <c r="A1345" s="25" t="s">
        <v>10562</v>
      </c>
      <c r="B1345" s="358" t="s">
        <v>909</v>
      </c>
      <c r="C1345" s="358" t="s">
        <v>10563</v>
      </c>
      <c r="D1345" s="16" t="s">
        <v>4729</v>
      </c>
    </row>
    <row r="1346" spans="1:4" ht="15.95" customHeight="1" x14ac:dyDescent="0.25">
      <c r="A1346" s="25" t="s">
        <v>10564</v>
      </c>
      <c r="B1346" s="358" t="s">
        <v>426</v>
      </c>
      <c r="C1346" s="358" t="s">
        <v>10565</v>
      </c>
      <c r="D1346" s="16" t="s">
        <v>5092</v>
      </c>
    </row>
    <row r="1347" spans="1:4" ht="15.95" customHeight="1" x14ac:dyDescent="0.25">
      <c r="A1347" s="25" t="s">
        <v>10566</v>
      </c>
      <c r="B1347" s="358" t="s">
        <v>910</v>
      </c>
      <c r="C1347" s="358" t="s">
        <v>10567</v>
      </c>
      <c r="D1347" s="16" t="s">
        <v>4729</v>
      </c>
    </row>
    <row r="1348" spans="1:4" ht="15.95" customHeight="1" x14ac:dyDescent="0.25">
      <c r="A1348" s="25" t="s">
        <v>10568</v>
      </c>
      <c r="B1348" s="358" t="s">
        <v>10569</v>
      </c>
      <c r="C1348" s="358" t="s">
        <v>10570</v>
      </c>
      <c r="D1348" s="16" t="s">
        <v>4729</v>
      </c>
    </row>
    <row r="1349" spans="1:4" ht="15.95" customHeight="1" x14ac:dyDescent="0.25">
      <c r="A1349" s="25" t="s">
        <v>10571</v>
      </c>
      <c r="B1349" s="358" t="s">
        <v>911</v>
      </c>
      <c r="C1349" s="358" t="s">
        <v>10572</v>
      </c>
      <c r="D1349" s="16" t="s">
        <v>4729</v>
      </c>
    </row>
    <row r="1350" spans="1:4" ht="15.95" customHeight="1" x14ac:dyDescent="0.25">
      <c r="A1350" s="25" t="s">
        <v>10573</v>
      </c>
      <c r="B1350" s="358" t="s">
        <v>912</v>
      </c>
      <c r="C1350" s="358" t="s">
        <v>10574</v>
      </c>
      <c r="D1350" s="16" t="s">
        <v>4729</v>
      </c>
    </row>
    <row r="1351" spans="1:4" ht="15.95" customHeight="1" x14ac:dyDescent="0.25">
      <c r="A1351" s="25" t="s">
        <v>10575</v>
      </c>
      <c r="B1351" s="358" t="s">
        <v>1237</v>
      </c>
      <c r="C1351" s="358" t="s">
        <v>10576</v>
      </c>
      <c r="D1351" s="16" t="s">
        <v>4990</v>
      </c>
    </row>
    <row r="1352" spans="1:4" ht="15.95" customHeight="1" x14ac:dyDescent="0.25">
      <c r="A1352" s="25" t="s">
        <v>10577</v>
      </c>
      <c r="B1352" s="358" t="s">
        <v>913</v>
      </c>
      <c r="C1352" s="358" t="s">
        <v>10578</v>
      </c>
      <c r="D1352" s="16" t="s">
        <v>4729</v>
      </c>
    </row>
    <row r="1353" spans="1:4" ht="15.95" customHeight="1" x14ac:dyDescent="0.25">
      <c r="A1353" s="25" t="s">
        <v>10579</v>
      </c>
      <c r="B1353" s="358" t="s">
        <v>914</v>
      </c>
      <c r="C1353" s="358" t="s">
        <v>10580</v>
      </c>
      <c r="D1353" s="16" t="s">
        <v>4729</v>
      </c>
    </row>
    <row r="1354" spans="1:4" ht="15.95" customHeight="1" x14ac:dyDescent="0.25">
      <c r="A1354" s="25" t="s">
        <v>10581</v>
      </c>
      <c r="B1354" s="358" t="s">
        <v>10582</v>
      </c>
      <c r="C1354" s="358" t="s">
        <v>10583</v>
      </c>
      <c r="D1354" s="16" t="s">
        <v>4601</v>
      </c>
    </row>
    <row r="1355" spans="1:4" ht="15.95" customHeight="1" x14ac:dyDescent="0.25">
      <c r="A1355" s="25" t="s">
        <v>10584</v>
      </c>
      <c r="B1355" s="358" t="s">
        <v>1501</v>
      </c>
      <c r="C1355" s="358" t="s">
        <v>10585</v>
      </c>
      <c r="D1355" s="16" t="s">
        <v>4514</v>
      </c>
    </row>
    <row r="1356" spans="1:4" ht="15.95" customHeight="1" x14ac:dyDescent="0.25">
      <c r="A1356" s="25" t="s">
        <v>10586</v>
      </c>
      <c r="B1356" s="358" t="s">
        <v>4233</v>
      </c>
      <c r="C1356" s="358" t="s">
        <v>10587</v>
      </c>
      <c r="D1356" s="16" t="s">
        <v>4729</v>
      </c>
    </row>
    <row r="1357" spans="1:4" ht="15.95" customHeight="1" x14ac:dyDescent="0.25">
      <c r="A1357" s="25" t="s">
        <v>10588</v>
      </c>
      <c r="B1357" s="358" t="s">
        <v>10589</v>
      </c>
      <c r="C1357" s="358" t="s">
        <v>10590</v>
      </c>
      <c r="D1357" s="16" t="s">
        <v>4819</v>
      </c>
    </row>
    <row r="1358" spans="1:4" ht="15.95" customHeight="1" x14ac:dyDescent="0.25">
      <c r="A1358" s="25" t="s">
        <v>10591</v>
      </c>
      <c r="B1358" s="358" t="s">
        <v>10592</v>
      </c>
      <c r="C1358" s="358" t="s">
        <v>10593</v>
      </c>
      <c r="D1358" s="16" t="s">
        <v>4819</v>
      </c>
    </row>
    <row r="1359" spans="1:4" ht="15.95" customHeight="1" x14ac:dyDescent="0.25">
      <c r="A1359" s="25" t="s">
        <v>10594</v>
      </c>
      <c r="B1359" s="358" t="s">
        <v>915</v>
      </c>
      <c r="C1359" s="358" t="s">
        <v>10595</v>
      </c>
      <c r="D1359" s="16" t="s">
        <v>4729</v>
      </c>
    </row>
    <row r="1360" spans="1:4" ht="15.95" customHeight="1" x14ac:dyDescent="0.25">
      <c r="A1360" s="25" t="s">
        <v>10596</v>
      </c>
      <c r="B1360" s="358" t="s">
        <v>916</v>
      </c>
      <c r="C1360" s="358" t="s">
        <v>10597</v>
      </c>
      <c r="D1360" s="16" t="s">
        <v>4729</v>
      </c>
    </row>
    <row r="1361" spans="1:4" ht="15.95" customHeight="1" x14ac:dyDescent="0.25">
      <c r="A1361" s="25" t="s">
        <v>10598</v>
      </c>
      <c r="B1361" s="358" t="s">
        <v>10599</v>
      </c>
      <c r="C1361" s="358" t="s">
        <v>10600</v>
      </c>
      <c r="D1361" s="16" t="s">
        <v>4819</v>
      </c>
    </row>
    <row r="1362" spans="1:4" ht="15.95" customHeight="1" x14ac:dyDescent="0.25">
      <c r="A1362" s="25" t="s">
        <v>10601</v>
      </c>
      <c r="B1362" s="358" t="s">
        <v>10602</v>
      </c>
      <c r="C1362" s="358" t="s">
        <v>10603</v>
      </c>
      <c r="D1362" s="16" t="s">
        <v>4741</v>
      </c>
    </row>
    <row r="1363" spans="1:4" ht="15.95" customHeight="1" x14ac:dyDescent="0.25">
      <c r="A1363" s="25" t="s">
        <v>10604</v>
      </c>
      <c r="B1363" s="358" t="s">
        <v>744</v>
      </c>
      <c r="C1363" s="358" t="s">
        <v>10605</v>
      </c>
      <c r="D1363" s="16" t="s">
        <v>5083</v>
      </c>
    </row>
    <row r="1364" spans="1:4" ht="15.95" customHeight="1" x14ac:dyDescent="0.25">
      <c r="A1364" s="25" t="s">
        <v>10606</v>
      </c>
      <c r="B1364" s="358" t="s">
        <v>1122</v>
      </c>
      <c r="C1364" s="358" t="s">
        <v>10607</v>
      </c>
      <c r="D1364" s="16" t="s">
        <v>4975</v>
      </c>
    </row>
    <row r="1365" spans="1:4" ht="15.95" customHeight="1" x14ac:dyDescent="0.25">
      <c r="A1365" s="25" t="s">
        <v>10608</v>
      </c>
      <c r="B1365" s="358" t="s">
        <v>10609</v>
      </c>
      <c r="C1365" s="358" t="s">
        <v>10610</v>
      </c>
      <c r="D1365" s="16" t="s">
        <v>4819</v>
      </c>
    </row>
    <row r="1366" spans="1:4" ht="15.95" customHeight="1" x14ac:dyDescent="0.25">
      <c r="A1366" s="25" t="s">
        <v>10611</v>
      </c>
      <c r="B1366" s="358" t="s">
        <v>10612</v>
      </c>
      <c r="C1366" s="358" t="s">
        <v>10613</v>
      </c>
      <c r="D1366" s="16" t="s">
        <v>5025</v>
      </c>
    </row>
    <row r="1367" spans="1:4" ht="15.95" customHeight="1" x14ac:dyDescent="0.25">
      <c r="A1367" s="25" t="s">
        <v>10614</v>
      </c>
      <c r="B1367" s="358" t="s">
        <v>10615</v>
      </c>
      <c r="C1367" s="358" t="s">
        <v>10616</v>
      </c>
      <c r="D1367" s="16" t="s">
        <v>4729</v>
      </c>
    </row>
    <row r="1368" spans="1:4" ht="15.95" customHeight="1" x14ac:dyDescent="0.25">
      <c r="A1368" s="25" t="s">
        <v>10617</v>
      </c>
      <c r="B1368" s="358" t="s">
        <v>10618</v>
      </c>
      <c r="C1368" s="358" t="s">
        <v>10619</v>
      </c>
      <c r="D1368" s="16" t="s">
        <v>4894</v>
      </c>
    </row>
    <row r="1369" spans="1:4" ht="15.95" customHeight="1" x14ac:dyDescent="0.25">
      <c r="A1369" s="25" t="s">
        <v>10620</v>
      </c>
      <c r="B1369" s="358" t="s">
        <v>3921</v>
      </c>
      <c r="C1369" s="358" t="s">
        <v>10621</v>
      </c>
      <c r="D1369" s="16" t="s">
        <v>4975</v>
      </c>
    </row>
    <row r="1370" spans="1:4" ht="15.95" customHeight="1" x14ac:dyDescent="0.25">
      <c r="A1370" s="25" t="s">
        <v>10622</v>
      </c>
      <c r="B1370" s="358" t="s">
        <v>917</v>
      </c>
      <c r="C1370" s="358" t="s">
        <v>10623</v>
      </c>
      <c r="D1370" s="16" t="s">
        <v>4729</v>
      </c>
    </row>
    <row r="1371" spans="1:4" ht="15.95" customHeight="1" x14ac:dyDescent="0.25">
      <c r="A1371" s="25" t="s">
        <v>10624</v>
      </c>
      <c r="B1371" s="358" t="s">
        <v>10625</v>
      </c>
      <c r="C1371" s="358" t="s">
        <v>10626</v>
      </c>
      <c r="D1371" s="16" t="s">
        <v>4553</v>
      </c>
    </row>
    <row r="1372" spans="1:4" ht="15.95" customHeight="1" x14ac:dyDescent="0.25">
      <c r="A1372" s="25" t="s">
        <v>10627</v>
      </c>
      <c r="B1372" s="358" t="s">
        <v>3881</v>
      </c>
      <c r="C1372" s="358" t="s">
        <v>10628</v>
      </c>
      <c r="D1372" s="16" t="s">
        <v>5025</v>
      </c>
    </row>
    <row r="1373" spans="1:4" ht="15.95" customHeight="1" x14ac:dyDescent="0.25">
      <c r="A1373" s="25" t="s">
        <v>10629</v>
      </c>
      <c r="B1373" s="358" t="s">
        <v>428</v>
      </c>
      <c r="C1373" s="358" t="s">
        <v>10630</v>
      </c>
      <c r="D1373" s="16" t="s">
        <v>5035</v>
      </c>
    </row>
    <row r="1374" spans="1:4" ht="15.95" customHeight="1" x14ac:dyDescent="0.25">
      <c r="A1374" s="25" t="s">
        <v>10631</v>
      </c>
      <c r="B1374" s="358" t="s">
        <v>3882</v>
      </c>
      <c r="C1374" s="358" t="s">
        <v>10632</v>
      </c>
      <c r="D1374" s="16" t="s">
        <v>4975</v>
      </c>
    </row>
    <row r="1375" spans="1:4" ht="15.95" customHeight="1" x14ac:dyDescent="0.25">
      <c r="A1375" s="25" t="s">
        <v>10633</v>
      </c>
      <c r="B1375" s="358" t="s">
        <v>918</v>
      </c>
      <c r="C1375" s="358" t="s">
        <v>10634</v>
      </c>
      <c r="D1375" s="16" t="s">
        <v>4729</v>
      </c>
    </row>
    <row r="1376" spans="1:4" ht="15.95" customHeight="1" x14ac:dyDescent="0.25">
      <c r="A1376" s="25" t="s">
        <v>10635</v>
      </c>
      <c r="B1376" s="358" t="s">
        <v>10636</v>
      </c>
      <c r="C1376" s="359" t="s">
        <v>10637</v>
      </c>
      <c r="D1376" s="16" t="s">
        <v>4730</v>
      </c>
    </row>
    <row r="1377" spans="1:4" ht="15.95" customHeight="1" x14ac:dyDescent="0.25">
      <c r="A1377" s="25" t="s">
        <v>10638</v>
      </c>
      <c r="B1377" s="358" t="s">
        <v>1123</v>
      </c>
      <c r="C1377" s="358" t="s">
        <v>10639</v>
      </c>
      <c r="D1377" s="16" t="s">
        <v>5035</v>
      </c>
    </row>
    <row r="1378" spans="1:4" ht="15.95" customHeight="1" x14ac:dyDescent="0.25">
      <c r="A1378" s="25" t="s">
        <v>10640</v>
      </c>
      <c r="B1378" s="358" t="s">
        <v>745</v>
      </c>
      <c r="C1378" s="358" t="s">
        <v>10641</v>
      </c>
      <c r="D1378" s="16" t="s">
        <v>4965</v>
      </c>
    </row>
    <row r="1379" spans="1:4" ht="15.95" customHeight="1" x14ac:dyDescent="0.25">
      <c r="A1379" s="25" t="s">
        <v>10642</v>
      </c>
      <c r="B1379" s="358" t="s">
        <v>919</v>
      </c>
      <c r="C1379" s="358" t="s">
        <v>10643</v>
      </c>
      <c r="D1379" s="16" t="s">
        <v>4729</v>
      </c>
    </row>
    <row r="1380" spans="1:4" ht="15.95" customHeight="1" x14ac:dyDescent="0.25">
      <c r="A1380" s="25" t="s">
        <v>10644</v>
      </c>
      <c r="B1380" s="358" t="s">
        <v>10645</v>
      </c>
      <c r="C1380" s="358" t="s">
        <v>10646</v>
      </c>
      <c r="D1380" s="16" t="s">
        <v>4894</v>
      </c>
    </row>
    <row r="1381" spans="1:4" ht="15.95" customHeight="1" x14ac:dyDescent="0.25">
      <c r="A1381" s="25" t="s">
        <v>10647</v>
      </c>
      <c r="B1381" s="358" t="s">
        <v>10648</v>
      </c>
      <c r="C1381" s="358" t="s">
        <v>10649</v>
      </c>
      <c r="D1381" s="16" t="s">
        <v>4729</v>
      </c>
    </row>
    <row r="1382" spans="1:4" ht="15.95" customHeight="1" x14ac:dyDescent="0.25">
      <c r="A1382" s="25" t="s">
        <v>10650</v>
      </c>
      <c r="B1382" s="358" t="s">
        <v>1128</v>
      </c>
      <c r="C1382" s="358" t="s">
        <v>10651</v>
      </c>
      <c r="D1382" s="16" t="s">
        <v>4894</v>
      </c>
    </row>
    <row r="1383" spans="1:4" ht="15.95" customHeight="1" x14ac:dyDescent="0.25">
      <c r="A1383" s="25" t="s">
        <v>10652</v>
      </c>
      <c r="B1383" s="358" t="s">
        <v>10653</v>
      </c>
      <c r="C1383" s="358" t="s">
        <v>10654</v>
      </c>
      <c r="D1383" s="16" t="s">
        <v>4979</v>
      </c>
    </row>
    <row r="1384" spans="1:4" ht="15.95" customHeight="1" x14ac:dyDescent="0.25">
      <c r="A1384" s="25" t="s">
        <v>10655</v>
      </c>
      <c r="B1384" s="358" t="s">
        <v>759</v>
      </c>
      <c r="C1384" s="358" t="s">
        <v>10656</v>
      </c>
      <c r="D1384" s="16" t="s">
        <v>4955</v>
      </c>
    </row>
    <row r="1385" spans="1:4" ht="15.95" customHeight="1" x14ac:dyDescent="0.25">
      <c r="A1385" s="25" t="s">
        <v>10657</v>
      </c>
      <c r="B1385" s="358" t="s">
        <v>976</v>
      </c>
      <c r="C1385" s="358" t="s">
        <v>10658</v>
      </c>
      <c r="D1385" s="16" t="s">
        <v>5071</v>
      </c>
    </row>
    <row r="1386" spans="1:4" ht="15.95" customHeight="1" x14ac:dyDescent="0.25">
      <c r="A1386" s="25" t="s">
        <v>10659</v>
      </c>
      <c r="B1386" s="358" t="s">
        <v>978</v>
      </c>
      <c r="C1386" s="358" t="s">
        <v>10660</v>
      </c>
      <c r="D1386" s="16" t="s">
        <v>4988</v>
      </c>
    </row>
    <row r="1387" spans="1:4" ht="15.95" customHeight="1" x14ac:dyDescent="0.25">
      <c r="A1387" s="25" t="s">
        <v>10661</v>
      </c>
      <c r="B1387" s="358" t="s">
        <v>10662</v>
      </c>
      <c r="C1387" s="358" t="s">
        <v>10663</v>
      </c>
      <c r="D1387" s="16" t="s">
        <v>5052</v>
      </c>
    </row>
    <row r="1388" spans="1:4" ht="15.95" customHeight="1" x14ac:dyDescent="0.25">
      <c r="A1388" s="25" t="s">
        <v>10664</v>
      </c>
      <c r="B1388" s="358" t="s">
        <v>979</v>
      </c>
      <c r="C1388" s="358" t="s">
        <v>10665</v>
      </c>
      <c r="D1388" s="16" t="s">
        <v>5185</v>
      </c>
    </row>
    <row r="1389" spans="1:4" ht="15.95" customHeight="1" x14ac:dyDescent="0.25">
      <c r="A1389" s="25" t="s">
        <v>10666</v>
      </c>
      <c r="B1389" s="358" t="s">
        <v>268</v>
      </c>
      <c r="C1389" s="358" t="s">
        <v>10667</v>
      </c>
      <c r="D1389" s="16" t="s">
        <v>4729</v>
      </c>
    </row>
    <row r="1390" spans="1:4" ht="15.95" customHeight="1" x14ac:dyDescent="0.25">
      <c r="A1390" s="25" t="s">
        <v>10668</v>
      </c>
      <c r="B1390" s="358" t="s">
        <v>10669</v>
      </c>
      <c r="C1390" s="358" t="s">
        <v>10670</v>
      </c>
      <c r="D1390" s="16" t="s">
        <v>5190</v>
      </c>
    </row>
    <row r="1391" spans="1:4" ht="15.95" customHeight="1" x14ac:dyDescent="0.25">
      <c r="A1391" s="25" t="s">
        <v>10671</v>
      </c>
      <c r="B1391" s="358" t="s">
        <v>746</v>
      </c>
      <c r="C1391" s="358" t="s">
        <v>10672</v>
      </c>
      <c r="D1391" s="16" t="s">
        <v>5082</v>
      </c>
    </row>
    <row r="1392" spans="1:4" ht="15.95" customHeight="1" x14ac:dyDescent="0.25">
      <c r="A1392" s="25" t="s">
        <v>10673</v>
      </c>
      <c r="B1392" s="358" t="s">
        <v>3922</v>
      </c>
      <c r="C1392" s="358" t="s">
        <v>10674</v>
      </c>
      <c r="D1392" s="16" t="s">
        <v>5130</v>
      </c>
    </row>
    <row r="1393" spans="1:4" ht="15.95" customHeight="1" x14ac:dyDescent="0.25">
      <c r="A1393" s="25" t="s">
        <v>10675</v>
      </c>
      <c r="B1393" s="358" t="s">
        <v>981</v>
      </c>
      <c r="C1393" s="358" t="s">
        <v>10676</v>
      </c>
      <c r="D1393" s="16" t="s">
        <v>5155</v>
      </c>
    </row>
    <row r="1394" spans="1:4" ht="15.95" customHeight="1" x14ac:dyDescent="0.25">
      <c r="A1394" s="25" t="s">
        <v>10677</v>
      </c>
      <c r="B1394" s="358" t="s">
        <v>983</v>
      </c>
      <c r="C1394" s="358" t="s">
        <v>10678</v>
      </c>
      <c r="D1394" s="16" t="s">
        <v>5003</v>
      </c>
    </row>
    <row r="1395" spans="1:4" ht="15.95" customHeight="1" x14ac:dyDescent="0.25">
      <c r="A1395" s="25" t="s">
        <v>10679</v>
      </c>
      <c r="B1395" s="358" t="s">
        <v>985</v>
      </c>
      <c r="C1395" s="358" t="s">
        <v>10680</v>
      </c>
      <c r="D1395" s="16" t="s">
        <v>5070</v>
      </c>
    </row>
    <row r="1396" spans="1:4" ht="15.95" customHeight="1" x14ac:dyDescent="0.25">
      <c r="A1396" s="25" t="s">
        <v>10681</v>
      </c>
      <c r="B1396" s="358" t="s">
        <v>986</v>
      </c>
      <c r="C1396" s="358" t="s">
        <v>10682</v>
      </c>
      <c r="D1396" s="16" t="s">
        <v>5153</v>
      </c>
    </row>
    <row r="1397" spans="1:4" ht="15.95" customHeight="1" x14ac:dyDescent="0.25">
      <c r="A1397" s="25" t="s">
        <v>10683</v>
      </c>
      <c r="B1397" s="358" t="s">
        <v>10684</v>
      </c>
      <c r="C1397" s="358" t="s">
        <v>10685</v>
      </c>
      <c r="D1397" s="16" t="s">
        <v>4989</v>
      </c>
    </row>
    <row r="1398" spans="1:4" ht="15.95" customHeight="1" x14ac:dyDescent="0.25">
      <c r="A1398" s="25" t="s">
        <v>10686</v>
      </c>
      <c r="B1398" s="358" t="s">
        <v>988</v>
      </c>
      <c r="C1398" s="358" t="s">
        <v>10687</v>
      </c>
      <c r="D1398" s="16" t="s">
        <v>5166</v>
      </c>
    </row>
    <row r="1399" spans="1:4" ht="15.95" customHeight="1" x14ac:dyDescent="0.25">
      <c r="A1399" s="25" t="s">
        <v>10688</v>
      </c>
      <c r="B1399" s="358" t="s">
        <v>990</v>
      </c>
      <c r="C1399" s="358" t="s">
        <v>10689</v>
      </c>
      <c r="D1399" s="16" t="s">
        <v>5086</v>
      </c>
    </row>
    <row r="1400" spans="1:4" ht="15.95" customHeight="1" x14ac:dyDescent="0.25">
      <c r="A1400" s="25" t="s">
        <v>10690</v>
      </c>
      <c r="B1400" s="358" t="s">
        <v>4399</v>
      </c>
      <c r="C1400" s="358" t="s">
        <v>10691</v>
      </c>
      <c r="D1400" s="16" t="s">
        <v>4729</v>
      </c>
    </row>
    <row r="1401" spans="1:4" ht="15.95" customHeight="1" x14ac:dyDescent="0.25">
      <c r="A1401" s="25" t="s">
        <v>10692</v>
      </c>
      <c r="B1401" s="358" t="s">
        <v>4400</v>
      </c>
      <c r="C1401" s="358" t="s">
        <v>10693</v>
      </c>
      <c r="D1401" s="16" t="s">
        <v>5087</v>
      </c>
    </row>
    <row r="1402" spans="1:4" ht="15.95" customHeight="1" x14ac:dyDescent="0.25">
      <c r="A1402" s="25" t="s">
        <v>10694</v>
      </c>
      <c r="B1402" s="358" t="s">
        <v>10695</v>
      </c>
      <c r="C1402" s="358" t="s">
        <v>10696</v>
      </c>
      <c r="D1402" s="16" t="s">
        <v>5082</v>
      </c>
    </row>
    <row r="1403" spans="1:4" ht="15.95" customHeight="1" x14ac:dyDescent="0.25">
      <c r="A1403" s="25" t="s">
        <v>10697</v>
      </c>
      <c r="B1403" s="358" t="s">
        <v>10698</v>
      </c>
      <c r="C1403" s="358" t="s">
        <v>10699</v>
      </c>
      <c r="D1403" s="16" t="s">
        <v>5084</v>
      </c>
    </row>
    <row r="1404" spans="1:4" ht="15.95" customHeight="1" x14ac:dyDescent="0.25">
      <c r="A1404" s="25" t="s">
        <v>10700</v>
      </c>
      <c r="B1404" s="358" t="s">
        <v>10701</v>
      </c>
      <c r="C1404" s="358" t="s">
        <v>10702</v>
      </c>
      <c r="D1404" s="16" t="s">
        <v>4969</v>
      </c>
    </row>
    <row r="1405" spans="1:4" ht="15.95" customHeight="1" x14ac:dyDescent="0.25">
      <c r="A1405" s="25" t="s">
        <v>10703</v>
      </c>
      <c r="B1405" s="358" t="s">
        <v>10704</v>
      </c>
      <c r="C1405" s="358" t="s">
        <v>10705</v>
      </c>
      <c r="D1405" s="16" t="s">
        <v>4687</v>
      </c>
    </row>
    <row r="1406" spans="1:4" ht="15.95" customHeight="1" x14ac:dyDescent="0.25">
      <c r="A1406" s="25" t="s">
        <v>10706</v>
      </c>
      <c r="B1406" s="358" t="s">
        <v>1238</v>
      </c>
      <c r="C1406" s="358" t="s">
        <v>10707</v>
      </c>
      <c r="D1406" s="16" t="s">
        <v>4991</v>
      </c>
    </row>
    <row r="1407" spans="1:4" ht="15.95" customHeight="1" x14ac:dyDescent="0.25">
      <c r="A1407" s="25" t="s">
        <v>10708</v>
      </c>
      <c r="B1407" s="358" t="s">
        <v>1502</v>
      </c>
      <c r="C1407" s="358" t="s">
        <v>10709</v>
      </c>
      <c r="D1407" s="16" t="s">
        <v>4553</v>
      </c>
    </row>
    <row r="1408" spans="1:4" ht="15.95" customHeight="1" x14ac:dyDescent="0.25">
      <c r="A1408" s="25" t="s">
        <v>10710</v>
      </c>
      <c r="B1408" s="358" t="s">
        <v>1674</v>
      </c>
      <c r="C1408" s="358" t="s">
        <v>10711</v>
      </c>
      <c r="D1408" s="16" t="s">
        <v>4715</v>
      </c>
    </row>
    <row r="1409" spans="1:4" ht="15.95" customHeight="1" x14ac:dyDescent="0.25">
      <c r="A1409" s="25" t="s">
        <v>10712</v>
      </c>
      <c r="B1409" s="358" t="s">
        <v>1676</v>
      </c>
      <c r="C1409" s="358" t="s">
        <v>10713</v>
      </c>
      <c r="D1409" s="16" t="s">
        <v>4715</v>
      </c>
    </row>
    <row r="1410" spans="1:4" ht="15.95" customHeight="1" x14ac:dyDescent="0.25">
      <c r="A1410" s="25" t="s">
        <v>10714</v>
      </c>
      <c r="B1410" s="358" t="s">
        <v>1677</v>
      </c>
      <c r="C1410" s="358" t="s">
        <v>10715</v>
      </c>
      <c r="D1410" s="16" t="s">
        <v>4715</v>
      </c>
    </row>
    <row r="1411" spans="1:4" ht="15.95" customHeight="1" x14ac:dyDescent="0.25">
      <c r="A1411" s="25" t="s">
        <v>10716</v>
      </c>
      <c r="B1411" s="358" t="s">
        <v>1678</v>
      </c>
      <c r="C1411" s="358" t="s">
        <v>10717</v>
      </c>
      <c r="D1411" s="16" t="s">
        <v>4715</v>
      </c>
    </row>
    <row r="1412" spans="1:4" ht="15.95" customHeight="1" x14ac:dyDescent="0.25">
      <c r="A1412" s="25" t="s">
        <v>10718</v>
      </c>
      <c r="B1412" s="358" t="s">
        <v>1679</v>
      </c>
      <c r="C1412" s="358" t="s">
        <v>10719</v>
      </c>
      <c r="D1412" s="16" t="s">
        <v>4715</v>
      </c>
    </row>
    <row r="1413" spans="1:4" ht="15.95" customHeight="1" x14ac:dyDescent="0.25">
      <c r="A1413" s="25" t="s">
        <v>10720</v>
      </c>
      <c r="B1413" s="358" t="s">
        <v>10721</v>
      </c>
      <c r="C1413" s="358" t="s">
        <v>10722</v>
      </c>
      <c r="D1413" s="16" t="s">
        <v>5092</v>
      </c>
    </row>
    <row r="1414" spans="1:4" ht="15.95" customHeight="1" x14ac:dyDescent="0.25">
      <c r="A1414" s="25" t="s">
        <v>10723</v>
      </c>
      <c r="B1414" s="358" t="s">
        <v>1680</v>
      </c>
      <c r="C1414" s="358" t="s">
        <v>10724</v>
      </c>
      <c r="D1414" s="16" t="s">
        <v>4715</v>
      </c>
    </row>
    <row r="1415" spans="1:4" ht="15.95" customHeight="1" x14ac:dyDescent="0.25">
      <c r="A1415" s="25" t="s">
        <v>10725</v>
      </c>
      <c r="B1415" s="358" t="s">
        <v>973</v>
      </c>
      <c r="C1415" s="358" t="s">
        <v>10726</v>
      </c>
      <c r="D1415" s="16" t="s">
        <v>4514</v>
      </c>
    </row>
    <row r="1416" spans="1:4" ht="15.95" customHeight="1" x14ac:dyDescent="0.25">
      <c r="A1416" s="25" t="s">
        <v>10727</v>
      </c>
      <c r="B1416" s="358" t="s">
        <v>10728</v>
      </c>
      <c r="C1416" s="358" t="s">
        <v>10729</v>
      </c>
      <c r="D1416" s="16" t="s">
        <v>5025</v>
      </c>
    </row>
    <row r="1417" spans="1:4" ht="15.95" customHeight="1" x14ac:dyDescent="0.25">
      <c r="A1417" s="25" t="s">
        <v>10730</v>
      </c>
      <c r="B1417" s="358" t="s">
        <v>1240</v>
      </c>
      <c r="C1417" s="358" t="s">
        <v>10731</v>
      </c>
      <c r="D1417" s="16" t="s">
        <v>5047</v>
      </c>
    </row>
    <row r="1418" spans="1:4" ht="15.95" customHeight="1" x14ac:dyDescent="0.25">
      <c r="A1418" s="25" t="s">
        <v>10732</v>
      </c>
      <c r="B1418" s="358" t="s">
        <v>10733</v>
      </c>
      <c r="C1418" s="358" t="s">
        <v>10734</v>
      </c>
      <c r="D1418" s="16" t="s">
        <v>5149</v>
      </c>
    </row>
    <row r="1419" spans="1:4" ht="15.95" customHeight="1" x14ac:dyDescent="0.25">
      <c r="A1419" s="25" t="s">
        <v>10735</v>
      </c>
      <c r="B1419" s="358" t="s">
        <v>10736</v>
      </c>
      <c r="C1419" s="359" t="s">
        <v>10737</v>
      </c>
      <c r="D1419" s="16" t="s">
        <v>4741</v>
      </c>
    </row>
    <row r="1420" spans="1:4" ht="15.95" customHeight="1" x14ac:dyDescent="0.25">
      <c r="A1420" s="25" t="s">
        <v>10738</v>
      </c>
      <c r="B1420" s="358" t="s">
        <v>10739</v>
      </c>
      <c r="C1420" s="358" t="s">
        <v>10740</v>
      </c>
      <c r="D1420" s="16" t="s">
        <v>4586</v>
      </c>
    </row>
    <row r="1421" spans="1:4" ht="15.95" customHeight="1" x14ac:dyDescent="0.25">
      <c r="A1421" s="25" t="s">
        <v>10741</v>
      </c>
      <c r="B1421" s="358" t="s">
        <v>4270</v>
      </c>
      <c r="C1421" s="358" t="s">
        <v>10742</v>
      </c>
      <c r="D1421" s="16" t="s">
        <v>4601</v>
      </c>
    </row>
    <row r="1422" spans="1:4" ht="15.95" customHeight="1" x14ac:dyDescent="0.25">
      <c r="A1422" s="25" t="s">
        <v>10743</v>
      </c>
      <c r="B1422" s="358" t="s">
        <v>4240</v>
      </c>
      <c r="C1422" s="358" t="s">
        <v>10744</v>
      </c>
      <c r="D1422" s="16" t="s">
        <v>5042</v>
      </c>
    </row>
    <row r="1423" spans="1:4" ht="15.95" customHeight="1" x14ac:dyDescent="0.25">
      <c r="A1423" s="25" t="s">
        <v>10745</v>
      </c>
      <c r="B1423" s="358" t="s">
        <v>4242</v>
      </c>
      <c r="C1423" s="359" t="s">
        <v>10746</v>
      </c>
      <c r="D1423" s="16" t="s">
        <v>5148</v>
      </c>
    </row>
    <row r="1424" spans="1:4" ht="15.95" customHeight="1" x14ac:dyDescent="0.25">
      <c r="A1424" s="25" t="s">
        <v>10747</v>
      </c>
      <c r="B1424" s="358" t="s">
        <v>4234</v>
      </c>
      <c r="C1424" s="358" t="s">
        <v>10748</v>
      </c>
      <c r="D1424" s="16" t="s">
        <v>4819</v>
      </c>
    </row>
    <row r="1425" spans="1:4" ht="15.95" customHeight="1" x14ac:dyDescent="0.25">
      <c r="A1425" s="25" t="s">
        <v>10749</v>
      </c>
      <c r="B1425" s="358" t="s">
        <v>10750</v>
      </c>
      <c r="C1425" s="358" t="s">
        <v>10751</v>
      </c>
      <c r="D1425" s="16" t="s">
        <v>4719</v>
      </c>
    </row>
    <row r="1426" spans="1:4" ht="15.95" customHeight="1" x14ac:dyDescent="0.25">
      <c r="A1426" s="25" t="s">
        <v>10752</v>
      </c>
      <c r="B1426" s="358" t="s">
        <v>4243</v>
      </c>
      <c r="C1426" s="358" t="s">
        <v>10753</v>
      </c>
      <c r="D1426" s="16" t="s">
        <v>5143</v>
      </c>
    </row>
    <row r="1427" spans="1:4" ht="15.95" customHeight="1" x14ac:dyDescent="0.25">
      <c r="A1427" s="25" t="s">
        <v>10754</v>
      </c>
      <c r="B1427" s="358" t="s">
        <v>4235</v>
      </c>
      <c r="C1427" s="358" t="s">
        <v>10755</v>
      </c>
      <c r="D1427" s="16" t="s">
        <v>4729</v>
      </c>
    </row>
    <row r="1428" spans="1:4" ht="15.95" customHeight="1" x14ac:dyDescent="0.25">
      <c r="A1428" s="25" t="s">
        <v>10756</v>
      </c>
      <c r="B1428" s="358" t="s">
        <v>10757</v>
      </c>
      <c r="C1428" s="358" t="s">
        <v>10758</v>
      </c>
      <c r="D1428" s="16" t="s">
        <v>4729</v>
      </c>
    </row>
    <row r="1429" spans="1:4" ht="15.95" customHeight="1" x14ac:dyDescent="0.25">
      <c r="A1429" s="25" t="s">
        <v>10759</v>
      </c>
      <c r="B1429" s="358" t="s">
        <v>10760</v>
      </c>
      <c r="C1429" s="358" t="s">
        <v>10761</v>
      </c>
      <c r="D1429" s="16" t="s">
        <v>4988</v>
      </c>
    </row>
    <row r="1430" spans="1:4" ht="15.95" customHeight="1" x14ac:dyDescent="0.25">
      <c r="A1430" s="25" t="s">
        <v>10762</v>
      </c>
      <c r="B1430" s="358" t="s">
        <v>4245</v>
      </c>
      <c r="C1430" s="358" t="s">
        <v>10763</v>
      </c>
      <c r="D1430" s="16" t="s">
        <v>5063</v>
      </c>
    </row>
    <row r="1431" spans="1:4" ht="15.95" customHeight="1" x14ac:dyDescent="0.25">
      <c r="A1431" s="25" t="s">
        <v>10764</v>
      </c>
      <c r="B1431" s="358" t="s">
        <v>10765</v>
      </c>
      <c r="C1431" s="358" t="s">
        <v>10766</v>
      </c>
      <c r="D1431" s="16" t="s">
        <v>4976</v>
      </c>
    </row>
    <row r="1432" spans="1:4" ht="15.95" customHeight="1" x14ac:dyDescent="0.25">
      <c r="A1432" s="25" t="s">
        <v>10767</v>
      </c>
      <c r="B1432" s="358" t="s">
        <v>10768</v>
      </c>
      <c r="C1432" s="358" t="s">
        <v>10769</v>
      </c>
      <c r="D1432" s="16" t="s">
        <v>5088</v>
      </c>
    </row>
    <row r="1433" spans="1:4" ht="15.95" customHeight="1" x14ac:dyDescent="0.25">
      <c r="A1433" s="25" t="s">
        <v>10770</v>
      </c>
      <c r="B1433" s="358" t="s">
        <v>10771</v>
      </c>
      <c r="C1433" s="358" t="s">
        <v>10772</v>
      </c>
      <c r="D1433" s="16" t="s">
        <v>5041</v>
      </c>
    </row>
    <row r="1434" spans="1:4" ht="15.95" customHeight="1" x14ac:dyDescent="0.25">
      <c r="A1434" s="25" t="s">
        <v>10773</v>
      </c>
      <c r="B1434" s="358" t="s">
        <v>10774</v>
      </c>
      <c r="C1434" s="358" t="s">
        <v>10775</v>
      </c>
      <c r="D1434" s="16" t="s">
        <v>5077</v>
      </c>
    </row>
    <row r="1435" spans="1:4" ht="15.95" customHeight="1" x14ac:dyDescent="0.25">
      <c r="A1435" s="25" t="s">
        <v>10776</v>
      </c>
      <c r="B1435" s="358" t="s">
        <v>4271</v>
      </c>
      <c r="C1435" s="358" t="s">
        <v>10777</v>
      </c>
      <c r="D1435" s="16" t="s">
        <v>4954</v>
      </c>
    </row>
    <row r="1436" spans="1:4" ht="15.95" customHeight="1" x14ac:dyDescent="0.25">
      <c r="A1436" s="25" t="s">
        <v>10778</v>
      </c>
      <c r="B1436" s="358" t="s">
        <v>4248</v>
      </c>
      <c r="C1436" s="358" t="s">
        <v>10779</v>
      </c>
      <c r="D1436" s="16" t="s">
        <v>5146</v>
      </c>
    </row>
    <row r="1437" spans="1:4" ht="15.95" customHeight="1" x14ac:dyDescent="0.25">
      <c r="A1437" s="25" t="s">
        <v>10780</v>
      </c>
      <c r="B1437" s="358" t="s">
        <v>10781</v>
      </c>
      <c r="C1437" s="358" t="s">
        <v>10782</v>
      </c>
      <c r="D1437" s="16" t="s">
        <v>5044</v>
      </c>
    </row>
    <row r="1438" spans="1:4" ht="15.95" customHeight="1" x14ac:dyDescent="0.25">
      <c r="A1438" s="25" t="s">
        <v>10783</v>
      </c>
      <c r="B1438" s="358" t="s">
        <v>4249</v>
      </c>
      <c r="C1438" s="358" t="s">
        <v>10784</v>
      </c>
      <c r="D1438" s="16" t="s">
        <v>5044</v>
      </c>
    </row>
    <row r="1439" spans="1:4" ht="15.95" customHeight="1" x14ac:dyDescent="0.25">
      <c r="A1439" s="25" t="s">
        <v>10785</v>
      </c>
      <c r="B1439" s="358" t="s">
        <v>10786</v>
      </c>
      <c r="C1439" s="358" t="s">
        <v>10787</v>
      </c>
      <c r="D1439" s="16" t="s">
        <v>4979</v>
      </c>
    </row>
    <row r="1440" spans="1:4" ht="15.95" customHeight="1" x14ac:dyDescent="0.25">
      <c r="A1440" s="25" t="s">
        <v>10788</v>
      </c>
      <c r="B1440" s="358" t="s">
        <v>3946</v>
      </c>
      <c r="C1440" s="358" t="s">
        <v>10789</v>
      </c>
      <c r="D1440" s="16" t="s">
        <v>4954</v>
      </c>
    </row>
    <row r="1441" spans="1:4" ht="15.95" customHeight="1" x14ac:dyDescent="0.25">
      <c r="A1441" s="25" t="s">
        <v>10790</v>
      </c>
      <c r="B1441" s="358" t="s">
        <v>1061</v>
      </c>
      <c r="C1441" s="358" t="s">
        <v>10791</v>
      </c>
      <c r="D1441" s="16" t="s">
        <v>5058</v>
      </c>
    </row>
    <row r="1442" spans="1:4" ht="15.95" customHeight="1" x14ac:dyDescent="0.25">
      <c r="A1442" s="25" t="s">
        <v>10792</v>
      </c>
      <c r="B1442" s="358" t="s">
        <v>10793</v>
      </c>
      <c r="C1442" s="358" t="s">
        <v>10794</v>
      </c>
      <c r="D1442" s="16" t="s">
        <v>4464</v>
      </c>
    </row>
    <row r="1443" spans="1:4" ht="15.95" customHeight="1" x14ac:dyDescent="0.25">
      <c r="A1443" s="25" t="s">
        <v>10795</v>
      </c>
      <c r="B1443" s="358" t="s">
        <v>429</v>
      </c>
      <c r="C1443" s="358" t="s">
        <v>10796</v>
      </c>
      <c r="D1443" s="16" t="s">
        <v>5051</v>
      </c>
    </row>
    <row r="1444" spans="1:4" ht="15.95" customHeight="1" x14ac:dyDescent="0.25">
      <c r="A1444" s="25" t="s">
        <v>10797</v>
      </c>
      <c r="B1444" s="358" t="s">
        <v>920</v>
      </c>
      <c r="C1444" s="358" t="s">
        <v>10798</v>
      </c>
      <c r="D1444" s="16" t="s">
        <v>4729</v>
      </c>
    </row>
    <row r="1445" spans="1:4" ht="15.95" customHeight="1" x14ac:dyDescent="0.25">
      <c r="A1445" s="25" t="s">
        <v>10799</v>
      </c>
      <c r="B1445" s="358" t="s">
        <v>90</v>
      </c>
      <c r="C1445" s="358" t="s">
        <v>10800</v>
      </c>
      <c r="D1445" s="16" t="s">
        <v>5035</v>
      </c>
    </row>
    <row r="1446" spans="1:4" ht="15.95" customHeight="1" x14ac:dyDescent="0.25">
      <c r="A1446" s="25" t="s">
        <v>10801</v>
      </c>
      <c r="B1446" s="358" t="s">
        <v>779</v>
      </c>
      <c r="C1446" s="358" t="s">
        <v>10802</v>
      </c>
      <c r="D1446" s="16" t="s">
        <v>5144</v>
      </c>
    </row>
    <row r="1447" spans="1:4" ht="15.95" customHeight="1" x14ac:dyDescent="0.25">
      <c r="A1447" s="25" t="s">
        <v>10803</v>
      </c>
      <c r="B1447" s="358" t="s">
        <v>10804</v>
      </c>
      <c r="C1447" s="358" t="s">
        <v>10805</v>
      </c>
      <c r="D1447" s="16" t="s">
        <v>4728</v>
      </c>
    </row>
    <row r="1448" spans="1:4" ht="15.95" customHeight="1" x14ac:dyDescent="0.25">
      <c r="A1448" s="25" t="s">
        <v>10806</v>
      </c>
      <c r="B1448" s="358" t="s">
        <v>141</v>
      </c>
      <c r="C1448" s="358" t="s">
        <v>10807</v>
      </c>
      <c r="D1448" s="16" t="s">
        <v>4728</v>
      </c>
    </row>
    <row r="1449" spans="1:4" ht="15.95" customHeight="1" x14ac:dyDescent="0.25">
      <c r="A1449" s="25" t="s">
        <v>10808</v>
      </c>
      <c r="B1449" s="358" t="s">
        <v>91</v>
      </c>
      <c r="C1449" s="358" t="s">
        <v>10809</v>
      </c>
      <c r="D1449" s="16" t="s">
        <v>5152</v>
      </c>
    </row>
    <row r="1450" spans="1:4" ht="15.95" customHeight="1" x14ac:dyDescent="0.25">
      <c r="A1450" s="25" t="s">
        <v>10810</v>
      </c>
      <c r="B1450" s="358" t="s">
        <v>10811</v>
      </c>
      <c r="C1450" s="358" t="s">
        <v>10812</v>
      </c>
      <c r="D1450" s="16" t="s">
        <v>5045</v>
      </c>
    </row>
    <row r="1451" spans="1:4" ht="15.95" customHeight="1" x14ac:dyDescent="0.25">
      <c r="A1451" s="25" t="s">
        <v>10813</v>
      </c>
      <c r="B1451" s="358" t="s">
        <v>3945</v>
      </c>
      <c r="C1451" s="358" t="s">
        <v>10814</v>
      </c>
      <c r="D1451" s="16" t="s">
        <v>5144</v>
      </c>
    </row>
    <row r="1452" spans="1:4" ht="15.95" customHeight="1" x14ac:dyDescent="0.25">
      <c r="A1452" s="25" t="s">
        <v>10815</v>
      </c>
      <c r="B1452" s="358" t="s">
        <v>142</v>
      </c>
      <c r="C1452" s="358" t="s">
        <v>10816</v>
      </c>
      <c r="D1452" s="16" t="s">
        <v>4741</v>
      </c>
    </row>
    <row r="1453" spans="1:4" ht="15.95" customHeight="1" x14ac:dyDescent="0.25">
      <c r="A1453" s="25" t="s">
        <v>10817</v>
      </c>
      <c r="B1453" s="358" t="s">
        <v>143</v>
      </c>
      <c r="C1453" s="358" t="s">
        <v>10818</v>
      </c>
      <c r="D1453" s="16" t="s">
        <v>4741</v>
      </c>
    </row>
    <row r="1454" spans="1:4" ht="15.95" customHeight="1" x14ac:dyDescent="0.25">
      <c r="A1454" s="25" t="s">
        <v>10819</v>
      </c>
      <c r="B1454" s="358" t="s">
        <v>921</v>
      </c>
      <c r="C1454" s="358" t="s">
        <v>10820</v>
      </c>
      <c r="D1454" s="16" t="s">
        <v>4729</v>
      </c>
    </row>
    <row r="1455" spans="1:4" ht="15.95" customHeight="1" x14ac:dyDescent="0.25">
      <c r="A1455" s="25" t="s">
        <v>10821</v>
      </c>
      <c r="B1455" s="358" t="s">
        <v>10822</v>
      </c>
      <c r="C1455" s="358" t="s">
        <v>10823</v>
      </c>
      <c r="D1455" s="16" t="s">
        <v>4729</v>
      </c>
    </row>
    <row r="1456" spans="1:4" ht="15.95" customHeight="1" x14ac:dyDescent="0.25">
      <c r="A1456" s="25" t="s">
        <v>10824</v>
      </c>
      <c r="B1456" s="358" t="s">
        <v>10825</v>
      </c>
      <c r="C1456" s="358" t="s">
        <v>10826</v>
      </c>
      <c r="D1456" s="16" t="s">
        <v>4780</v>
      </c>
    </row>
    <row r="1457" spans="1:4" ht="15.95" customHeight="1" x14ac:dyDescent="0.25">
      <c r="A1457" s="25" t="s">
        <v>10827</v>
      </c>
      <c r="B1457" s="358" t="s">
        <v>1681</v>
      </c>
      <c r="C1457" s="358" t="s">
        <v>10828</v>
      </c>
      <c r="D1457" s="16" t="s">
        <v>4729</v>
      </c>
    </row>
    <row r="1458" spans="1:4" ht="15.95" customHeight="1" x14ac:dyDescent="0.25">
      <c r="A1458" s="25" t="s">
        <v>10829</v>
      </c>
      <c r="B1458" s="358" t="s">
        <v>10830</v>
      </c>
      <c r="C1458" s="358" t="s">
        <v>10831</v>
      </c>
      <c r="D1458" s="16" t="s">
        <v>4514</v>
      </c>
    </row>
    <row r="1459" spans="1:4" ht="15.95" customHeight="1" x14ac:dyDescent="0.25">
      <c r="A1459" s="25" t="s">
        <v>10832</v>
      </c>
      <c r="B1459" s="358" t="s">
        <v>10833</v>
      </c>
      <c r="C1459" s="358" t="s">
        <v>10834</v>
      </c>
      <c r="D1459" s="16" t="s">
        <v>4872</v>
      </c>
    </row>
    <row r="1460" spans="1:4" ht="15.95" customHeight="1" x14ac:dyDescent="0.25">
      <c r="A1460" s="25" t="s">
        <v>10835</v>
      </c>
      <c r="B1460" s="358" t="s">
        <v>3939</v>
      </c>
      <c r="C1460" s="358" t="s">
        <v>10836</v>
      </c>
      <c r="D1460" s="16" t="s">
        <v>5183</v>
      </c>
    </row>
    <row r="1461" spans="1:4" ht="15.95" customHeight="1" x14ac:dyDescent="0.25">
      <c r="A1461" s="25" t="s">
        <v>10837</v>
      </c>
      <c r="B1461" s="358" t="s">
        <v>3929</v>
      </c>
      <c r="C1461" s="358" t="s">
        <v>10838</v>
      </c>
      <c r="D1461" s="16" t="s">
        <v>4601</v>
      </c>
    </row>
    <row r="1462" spans="1:4" ht="15.95" customHeight="1" x14ac:dyDescent="0.25">
      <c r="A1462" s="25" t="s">
        <v>10839</v>
      </c>
      <c r="B1462" s="358" t="s">
        <v>10840</v>
      </c>
      <c r="C1462" s="358" t="s">
        <v>10841</v>
      </c>
      <c r="D1462" s="16" t="s">
        <v>4894</v>
      </c>
    </row>
    <row r="1463" spans="1:4" ht="15.95" customHeight="1" x14ac:dyDescent="0.25">
      <c r="A1463" s="25" t="s">
        <v>10842</v>
      </c>
      <c r="B1463" s="358" t="s">
        <v>144</v>
      </c>
      <c r="C1463" s="358" t="s">
        <v>10843</v>
      </c>
      <c r="D1463" s="16" t="s">
        <v>4894</v>
      </c>
    </row>
    <row r="1464" spans="1:4" ht="15.95" customHeight="1" x14ac:dyDescent="0.25">
      <c r="A1464" s="25" t="s">
        <v>10844</v>
      </c>
      <c r="B1464" s="358" t="s">
        <v>10845</v>
      </c>
      <c r="C1464" s="359" t="s">
        <v>10846</v>
      </c>
      <c r="D1464" s="16" t="s">
        <v>4729</v>
      </c>
    </row>
    <row r="1465" spans="1:4" ht="15.95" customHeight="1" x14ac:dyDescent="0.25">
      <c r="A1465" s="25" t="s">
        <v>10847</v>
      </c>
      <c r="B1465" s="358" t="s">
        <v>922</v>
      </c>
      <c r="C1465" s="359" t="s">
        <v>10848</v>
      </c>
      <c r="D1465" s="16" t="s">
        <v>4729</v>
      </c>
    </row>
    <row r="1466" spans="1:4" ht="15.95" customHeight="1" x14ac:dyDescent="0.25">
      <c r="A1466" s="25" t="s">
        <v>10849</v>
      </c>
      <c r="B1466" s="358" t="s">
        <v>10850</v>
      </c>
      <c r="C1466" s="359" t="s">
        <v>10851</v>
      </c>
      <c r="D1466" s="16" t="s">
        <v>4933</v>
      </c>
    </row>
    <row r="1467" spans="1:4" ht="15.95" customHeight="1" x14ac:dyDescent="0.25">
      <c r="A1467" s="25" t="s">
        <v>10852</v>
      </c>
      <c r="B1467" s="358" t="s">
        <v>145</v>
      </c>
      <c r="C1467" s="359" t="s">
        <v>10853</v>
      </c>
      <c r="D1467" s="16" t="s">
        <v>4933</v>
      </c>
    </row>
    <row r="1468" spans="1:4" ht="15.95" customHeight="1" x14ac:dyDescent="0.25">
      <c r="A1468" s="25" t="s">
        <v>10854</v>
      </c>
      <c r="B1468" s="358" t="s">
        <v>10855</v>
      </c>
      <c r="C1468" s="359" t="s">
        <v>10856</v>
      </c>
      <c r="D1468" s="16" t="s">
        <v>4933</v>
      </c>
    </row>
    <row r="1469" spans="1:4" ht="15.95" customHeight="1" x14ac:dyDescent="0.25">
      <c r="A1469" s="25" t="s">
        <v>10857</v>
      </c>
      <c r="B1469" s="358" t="s">
        <v>1723</v>
      </c>
      <c r="C1469" s="359" t="s">
        <v>10858</v>
      </c>
      <c r="D1469" s="16" t="s">
        <v>4464</v>
      </c>
    </row>
    <row r="1470" spans="1:4" ht="15.95" customHeight="1" x14ac:dyDescent="0.25">
      <c r="A1470" s="25" t="s">
        <v>10859</v>
      </c>
      <c r="B1470" s="358" t="s">
        <v>10860</v>
      </c>
      <c r="C1470" s="359" t="s">
        <v>10861</v>
      </c>
      <c r="D1470" s="16" t="s">
        <v>5054</v>
      </c>
    </row>
    <row r="1471" spans="1:4" ht="15.95" customHeight="1" x14ac:dyDescent="0.25">
      <c r="A1471" s="25" t="s">
        <v>10862</v>
      </c>
      <c r="B1471" s="358" t="s">
        <v>1647</v>
      </c>
      <c r="C1471" s="358" t="s">
        <v>10863</v>
      </c>
      <c r="D1471" s="16" t="s">
        <v>4504</v>
      </c>
    </row>
    <row r="1472" spans="1:4" ht="15.95" customHeight="1" x14ac:dyDescent="0.25">
      <c r="A1472" s="25" t="s">
        <v>10864</v>
      </c>
      <c r="B1472" s="358" t="s">
        <v>1648</v>
      </c>
      <c r="C1472" s="358" t="s">
        <v>10865</v>
      </c>
      <c r="D1472" s="16" t="s">
        <v>4514</v>
      </c>
    </row>
    <row r="1473" spans="1:4" ht="15.95" customHeight="1" x14ac:dyDescent="0.25">
      <c r="A1473" s="25" t="s">
        <v>10866</v>
      </c>
      <c r="B1473" s="358" t="s">
        <v>1649</v>
      </c>
      <c r="C1473" s="358" t="s">
        <v>10867</v>
      </c>
      <c r="D1473" s="16" t="s">
        <v>4729</v>
      </c>
    </row>
    <row r="1474" spans="1:4" ht="15.95" customHeight="1" x14ac:dyDescent="0.25">
      <c r="A1474" s="25" t="s">
        <v>10868</v>
      </c>
      <c r="B1474" s="358" t="s">
        <v>1650</v>
      </c>
      <c r="C1474" s="358" t="s">
        <v>10869</v>
      </c>
      <c r="D1474" s="16" t="s">
        <v>4729</v>
      </c>
    </row>
    <row r="1475" spans="1:4" ht="15.95" customHeight="1" x14ac:dyDescent="0.25">
      <c r="A1475" s="25" t="s">
        <v>10870</v>
      </c>
      <c r="B1475" s="358" t="s">
        <v>844</v>
      </c>
      <c r="C1475" s="358" t="s">
        <v>10871</v>
      </c>
      <c r="D1475" s="16" t="s">
        <v>4989</v>
      </c>
    </row>
    <row r="1476" spans="1:4" ht="15.95" customHeight="1" x14ac:dyDescent="0.25">
      <c r="A1476" s="25" t="s">
        <v>10872</v>
      </c>
      <c r="B1476" s="358" t="s">
        <v>781</v>
      </c>
      <c r="C1476" s="358" t="s">
        <v>10873</v>
      </c>
      <c r="D1476" s="16" t="s">
        <v>5037</v>
      </c>
    </row>
    <row r="1477" spans="1:4" ht="15.95" customHeight="1" x14ac:dyDescent="0.25">
      <c r="A1477" s="25" t="s">
        <v>10874</v>
      </c>
      <c r="B1477" s="358" t="s">
        <v>1034</v>
      </c>
      <c r="C1477" s="358" t="s">
        <v>10875</v>
      </c>
      <c r="D1477" s="16" t="s">
        <v>4729</v>
      </c>
    </row>
    <row r="1478" spans="1:4" ht="15.95" customHeight="1" x14ac:dyDescent="0.25">
      <c r="A1478" s="25" t="s">
        <v>10876</v>
      </c>
      <c r="B1478" s="358" t="s">
        <v>4221</v>
      </c>
      <c r="C1478" s="358" t="s">
        <v>10877</v>
      </c>
      <c r="D1478" s="16" t="s">
        <v>5133</v>
      </c>
    </row>
    <row r="1479" spans="1:4" ht="15.95" customHeight="1" x14ac:dyDescent="0.25">
      <c r="A1479" s="25" t="s">
        <v>10878</v>
      </c>
      <c r="B1479" s="358" t="s">
        <v>4223</v>
      </c>
      <c r="C1479" s="358" t="s">
        <v>10879</v>
      </c>
      <c r="D1479" s="16" t="s">
        <v>5068</v>
      </c>
    </row>
    <row r="1480" spans="1:4" ht="15.95" customHeight="1" x14ac:dyDescent="0.25">
      <c r="A1480" s="25" t="s">
        <v>10880</v>
      </c>
      <c r="B1480" s="358" t="s">
        <v>93</v>
      </c>
      <c r="C1480" s="358" t="s">
        <v>10881</v>
      </c>
      <c r="D1480" s="16" t="s">
        <v>5176</v>
      </c>
    </row>
    <row r="1481" spans="1:4" ht="15.95" customHeight="1" x14ac:dyDescent="0.25">
      <c r="A1481" s="25" t="s">
        <v>10882</v>
      </c>
      <c r="B1481" s="358" t="s">
        <v>10883</v>
      </c>
      <c r="C1481" s="358" t="s">
        <v>10884</v>
      </c>
      <c r="D1481" s="16" t="s">
        <v>4872</v>
      </c>
    </row>
    <row r="1482" spans="1:4" ht="15.95" customHeight="1" x14ac:dyDescent="0.25">
      <c r="A1482" s="25" t="s">
        <v>10885</v>
      </c>
      <c r="B1482" s="358" t="s">
        <v>845</v>
      </c>
      <c r="C1482" s="358" t="s">
        <v>10886</v>
      </c>
      <c r="D1482" s="16" t="s">
        <v>4989</v>
      </c>
    </row>
    <row r="1483" spans="1:4" ht="15.95" customHeight="1" x14ac:dyDescent="0.25">
      <c r="A1483" s="25" t="s">
        <v>10887</v>
      </c>
      <c r="B1483" s="358" t="s">
        <v>760</v>
      </c>
      <c r="C1483" s="358" t="s">
        <v>10888</v>
      </c>
      <c r="D1483" s="16" t="s">
        <v>4955</v>
      </c>
    </row>
    <row r="1484" spans="1:4" ht="15.95" customHeight="1" x14ac:dyDescent="0.25">
      <c r="A1484" s="25" t="s">
        <v>10889</v>
      </c>
      <c r="B1484" s="358" t="s">
        <v>761</v>
      </c>
      <c r="C1484" s="358" t="s">
        <v>10890</v>
      </c>
      <c r="D1484" s="16" t="s">
        <v>4955</v>
      </c>
    </row>
    <row r="1485" spans="1:4" ht="15.95" customHeight="1" x14ac:dyDescent="0.25">
      <c r="A1485" s="25" t="s">
        <v>10891</v>
      </c>
      <c r="B1485" s="358" t="s">
        <v>762</v>
      </c>
      <c r="C1485" s="358" t="s">
        <v>10892</v>
      </c>
      <c r="D1485" s="16" t="s">
        <v>4955</v>
      </c>
    </row>
    <row r="1486" spans="1:4" ht="15.95" customHeight="1" x14ac:dyDescent="0.25">
      <c r="A1486" s="25" t="s">
        <v>10893</v>
      </c>
      <c r="B1486" s="358" t="s">
        <v>763</v>
      </c>
      <c r="C1486" s="358" t="s">
        <v>10894</v>
      </c>
      <c r="D1486" s="16" t="s">
        <v>4955</v>
      </c>
    </row>
    <row r="1487" spans="1:4" ht="15.95" customHeight="1" x14ac:dyDescent="0.25">
      <c r="A1487" s="25" t="s">
        <v>10895</v>
      </c>
      <c r="B1487" s="358" t="s">
        <v>764</v>
      </c>
      <c r="C1487" s="358" t="s">
        <v>10896</v>
      </c>
      <c r="D1487" s="16" t="s">
        <v>4955</v>
      </c>
    </row>
    <row r="1488" spans="1:4" ht="15.95" customHeight="1" x14ac:dyDescent="0.25">
      <c r="A1488" s="25" t="s">
        <v>10897</v>
      </c>
      <c r="B1488" s="358" t="s">
        <v>765</v>
      </c>
      <c r="C1488" s="358" t="s">
        <v>10898</v>
      </c>
      <c r="D1488" s="16" t="s">
        <v>4955</v>
      </c>
    </row>
    <row r="1489" spans="1:4" ht="15.95" customHeight="1" x14ac:dyDescent="0.25">
      <c r="A1489" s="25" t="s">
        <v>10899</v>
      </c>
      <c r="B1489" s="358" t="s">
        <v>766</v>
      </c>
      <c r="C1489" s="358" t="s">
        <v>10900</v>
      </c>
      <c r="D1489" s="16" t="s">
        <v>4955</v>
      </c>
    </row>
    <row r="1490" spans="1:4" ht="15.95" customHeight="1" x14ac:dyDescent="0.25">
      <c r="A1490" s="25" t="s">
        <v>10901</v>
      </c>
      <c r="B1490" s="358" t="s">
        <v>767</v>
      </c>
      <c r="C1490" s="358" t="s">
        <v>10902</v>
      </c>
      <c r="D1490" s="16" t="s">
        <v>4496</v>
      </c>
    </row>
    <row r="1491" spans="1:4" ht="15.95" customHeight="1" x14ac:dyDescent="0.25">
      <c r="A1491" s="25" t="s">
        <v>10903</v>
      </c>
      <c r="B1491" s="358" t="s">
        <v>10904</v>
      </c>
      <c r="C1491" s="358" t="s">
        <v>10905</v>
      </c>
      <c r="D1491" s="16" t="s">
        <v>5079</v>
      </c>
    </row>
    <row r="1492" spans="1:4" ht="15.95" customHeight="1" x14ac:dyDescent="0.25">
      <c r="A1492" s="25" t="s">
        <v>10906</v>
      </c>
      <c r="B1492" s="358" t="s">
        <v>10907</v>
      </c>
      <c r="C1492" s="358" t="s">
        <v>10908</v>
      </c>
      <c r="D1492" s="16" t="s">
        <v>24150</v>
      </c>
    </row>
    <row r="1493" spans="1:4" ht="15.95" customHeight="1" x14ac:dyDescent="0.25">
      <c r="A1493" s="25" t="s">
        <v>10909</v>
      </c>
      <c r="B1493" s="358" t="s">
        <v>431</v>
      </c>
      <c r="C1493" s="358" t="s">
        <v>10910</v>
      </c>
      <c r="D1493" s="16" t="s">
        <v>5084</v>
      </c>
    </row>
    <row r="1494" spans="1:4" ht="15.95" customHeight="1" x14ac:dyDescent="0.25">
      <c r="A1494" s="25" t="s">
        <v>10911</v>
      </c>
      <c r="B1494" s="358" t="s">
        <v>433</v>
      </c>
      <c r="C1494" s="358" t="s">
        <v>10912</v>
      </c>
      <c r="D1494" s="16" t="s">
        <v>5094</v>
      </c>
    </row>
    <row r="1495" spans="1:4" ht="15.95" customHeight="1" x14ac:dyDescent="0.25">
      <c r="A1495" s="25" t="s">
        <v>10913</v>
      </c>
      <c r="B1495" s="358" t="s">
        <v>269</v>
      </c>
      <c r="C1495" s="358" t="s">
        <v>10914</v>
      </c>
      <c r="D1495" s="16" t="s">
        <v>4560</v>
      </c>
    </row>
    <row r="1496" spans="1:4" ht="15.95" customHeight="1" x14ac:dyDescent="0.25">
      <c r="A1496" s="25" t="s">
        <v>10915</v>
      </c>
      <c r="B1496" s="358" t="s">
        <v>435</v>
      </c>
      <c r="C1496" s="358" t="s">
        <v>10916</v>
      </c>
      <c r="D1496" s="16" t="s">
        <v>5091</v>
      </c>
    </row>
    <row r="1497" spans="1:4" ht="15.95" customHeight="1" x14ac:dyDescent="0.25">
      <c r="A1497" s="25" t="s">
        <v>10917</v>
      </c>
      <c r="B1497" s="358" t="s">
        <v>271</v>
      </c>
      <c r="C1497" s="358" t="s">
        <v>10918</v>
      </c>
      <c r="D1497" s="16" t="s">
        <v>4687</v>
      </c>
    </row>
    <row r="1498" spans="1:4" ht="15.95" customHeight="1" x14ac:dyDescent="0.25">
      <c r="A1498" s="25" t="s">
        <v>10919</v>
      </c>
      <c r="B1498" s="358" t="s">
        <v>272</v>
      </c>
      <c r="C1498" s="358" t="s">
        <v>10920</v>
      </c>
      <c r="D1498" s="16" t="s">
        <v>4560</v>
      </c>
    </row>
    <row r="1499" spans="1:4" ht="15.95" customHeight="1" x14ac:dyDescent="0.25">
      <c r="A1499" s="25" t="s">
        <v>10921</v>
      </c>
      <c r="B1499" s="358" t="s">
        <v>10922</v>
      </c>
      <c r="C1499" s="358" t="s">
        <v>10923</v>
      </c>
      <c r="D1499" s="16" t="s">
        <v>4687</v>
      </c>
    </row>
    <row r="1500" spans="1:4" ht="15.95" customHeight="1" x14ac:dyDescent="0.25">
      <c r="A1500" s="25" t="s">
        <v>10924</v>
      </c>
      <c r="B1500" s="358" t="s">
        <v>10925</v>
      </c>
      <c r="C1500" s="358" t="s">
        <v>10926</v>
      </c>
      <c r="D1500" s="16" t="s">
        <v>4687</v>
      </c>
    </row>
    <row r="1501" spans="1:4" ht="15.95" customHeight="1" x14ac:dyDescent="0.25">
      <c r="A1501" s="25" t="s">
        <v>10927</v>
      </c>
      <c r="B1501" s="358" t="s">
        <v>273</v>
      </c>
      <c r="C1501" s="358" t="s">
        <v>10928</v>
      </c>
      <c r="D1501" s="16" t="s">
        <v>4693</v>
      </c>
    </row>
    <row r="1502" spans="1:4" ht="15.95" customHeight="1" x14ac:dyDescent="0.25">
      <c r="A1502" s="25" t="s">
        <v>10929</v>
      </c>
      <c r="B1502" s="358" t="s">
        <v>437</v>
      </c>
      <c r="C1502" s="358" t="s">
        <v>10930</v>
      </c>
      <c r="D1502" s="16" t="s">
        <v>5084</v>
      </c>
    </row>
    <row r="1503" spans="1:4" ht="15.95" customHeight="1" x14ac:dyDescent="0.25">
      <c r="A1503" s="25" t="s">
        <v>10931</v>
      </c>
      <c r="B1503" s="358" t="s">
        <v>274</v>
      </c>
      <c r="C1503" s="358" t="s">
        <v>10932</v>
      </c>
      <c r="D1503" s="16" t="s">
        <v>4686</v>
      </c>
    </row>
    <row r="1504" spans="1:4" ht="15.95" customHeight="1" x14ac:dyDescent="0.25">
      <c r="A1504" s="25" t="s">
        <v>10933</v>
      </c>
      <c r="B1504" s="358" t="s">
        <v>10934</v>
      </c>
      <c r="C1504" s="358" t="s">
        <v>10935</v>
      </c>
      <c r="D1504" s="16" t="s">
        <v>5174</v>
      </c>
    </row>
    <row r="1505" spans="1:4" ht="15.95" customHeight="1" x14ac:dyDescent="0.25">
      <c r="A1505" s="25" t="s">
        <v>10936</v>
      </c>
      <c r="B1505" s="358" t="s">
        <v>1440</v>
      </c>
      <c r="C1505" s="358" t="s">
        <v>10937</v>
      </c>
      <c r="D1505" s="16" t="s">
        <v>5164</v>
      </c>
    </row>
    <row r="1506" spans="1:4" ht="15.95" customHeight="1" x14ac:dyDescent="0.25">
      <c r="A1506" s="25" t="s">
        <v>10938</v>
      </c>
      <c r="B1506" s="358" t="s">
        <v>10939</v>
      </c>
      <c r="C1506" s="358" t="s">
        <v>10940</v>
      </c>
      <c r="D1506" s="16" t="s">
        <v>5174</v>
      </c>
    </row>
    <row r="1507" spans="1:4" ht="15.95" customHeight="1" x14ac:dyDescent="0.25">
      <c r="A1507" s="25" t="s">
        <v>10941</v>
      </c>
      <c r="B1507" s="358" t="s">
        <v>10942</v>
      </c>
      <c r="C1507" s="358" t="s">
        <v>10943</v>
      </c>
      <c r="D1507" s="16" t="s">
        <v>5174</v>
      </c>
    </row>
    <row r="1508" spans="1:4" ht="15.95" customHeight="1" x14ac:dyDescent="0.25">
      <c r="A1508" s="25" t="s">
        <v>10944</v>
      </c>
      <c r="B1508" s="358" t="s">
        <v>438</v>
      </c>
      <c r="C1508" s="358" t="s">
        <v>10945</v>
      </c>
      <c r="D1508" s="16" t="s">
        <v>4969</v>
      </c>
    </row>
    <row r="1509" spans="1:4" ht="15.95" customHeight="1" x14ac:dyDescent="0.25">
      <c r="A1509" s="25" t="s">
        <v>10946</v>
      </c>
      <c r="B1509" s="358" t="s">
        <v>10947</v>
      </c>
      <c r="C1509" s="358" t="s">
        <v>10948</v>
      </c>
      <c r="D1509" s="16" t="s">
        <v>4969</v>
      </c>
    </row>
    <row r="1510" spans="1:4" ht="15.95" customHeight="1" x14ac:dyDescent="0.25">
      <c r="A1510" s="25" t="s">
        <v>10949</v>
      </c>
      <c r="B1510" s="358" t="s">
        <v>10950</v>
      </c>
      <c r="C1510" s="358" t="s">
        <v>10951</v>
      </c>
      <c r="D1510" s="16" t="s">
        <v>5159</v>
      </c>
    </row>
    <row r="1511" spans="1:4" ht="15.95" customHeight="1" x14ac:dyDescent="0.25">
      <c r="A1511" s="25" t="s">
        <v>10952</v>
      </c>
      <c r="B1511" s="358" t="s">
        <v>10953</v>
      </c>
      <c r="C1511" s="358" t="s">
        <v>10954</v>
      </c>
      <c r="D1511" s="16" t="s">
        <v>5035</v>
      </c>
    </row>
    <row r="1512" spans="1:4" ht="15.95" customHeight="1" x14ac:dyDescent="0.25">
      <c r="A1512" s="25" t="s">
        <v>10955</v>
      </c>
      <c r="B1512" s="358" t="s">
        <v>439</v>
      </c>
      <c r="C1512" s="358" t="s">
        <v>10956</v>
      </c>
      <c r="D1512" s="16" t="s">
        <v>5088</v>
      </c>
    </row>
    <row r="1513" spans="1:4" ht="15.95" customHeight="1" x14ac:dyDescent="0.25">
      <c r="A1513" s="25" t="s">
        <v>10957</v>
      </c>
      <c r="B1513" s="358" t="s">
        <v>10958</v>
      </c>
      <c r="C1513" s="358" t="s">
        <v>10959</v>
      </c>
      <c r="D1513" s="16" t="s">
        <v>5083</v>
      </c>
    </row>
    <row r="1514" spans="1:4" ht="15.95" customHeight="1" x14ac:dyDescent="0.25">
      <c r="A1514" s="25" t="s">
        <v>10960</v>
      </c>
      <c r="B1514" s="358" t="s">
        <v>442</v>
      </c>
      <c r="C1514" s="358" t="s">
        <v>10961</v>
      </c>
      <c r="D1514" s="16" t="s">
        <v>5083</v>
      </c>
    </row>
    <row r="1515" spans="1:4" ht="15.95" customHeight="1" x14ac:dyDescent="0.25">
      <c r="A1515" s="25" t="s">
        <v>10962</v>
      </c>
      <c r="B1515" s="358" t="s">
        <v>443</v>
      </c>
      <c r="C1515" s="358" t="s">
        <v>10963</v>
      </c>
      <c r="D1515" s="16" t="s">
        <v>4995</v>
      </c>
    </row>
    <row r="1516" spans="1:4" ht="15.95" customHeight="1" x14ac:dyDescent="0.25">
      <c r="A1516" s="25" t="s">
        <v>10964</v>
      </c>
      <c r="B1516" s="358" t="s">
        <v>10965</v>
      </c>
      <c r="C1516" s="359" t="s">
        <v>10966</v>
      </c>
      <c r="D1516" s="16" t="s">
        <v>5192</v>
      </c>
    </row>
    <row r="1517" spans="1:4" ht="15.95" customHeight="1" x14ac:dyDescent="0.25">
      <c r="A1517" s="25" t="s">
        <v>10967</v>
      </c>
      <c r="B1517" s="358" t="s">
        <v>10968</v>
      </c>
      <c r="C1517" s="358" t="s">
        <v>10969</v>
      </c>
      <c r="D1517" s="16" t="s">
        <v>5192</v>
      </c>
    </row>
    <row r="1518" spans="1:4" ht="15.95" customHeight="1" x14ac:dyDescent="0.25">
      <c r="A1518" s="25" t="s">
        <v>10970</v>
      </c>
      <c r="B1518" s="358" t="s">
        <v>445</v>
      </c>
      <c r="C1518" s="358" t="s">
        <v>10971</v>
      </c>
      <c r="D1518" s="16" t="s">
        <v>5082</v>
      </c>
    </row>
    <row r="1519" spans="1:4" ht="15.95" customHeight="1" x14ac:dyDescent="0.25">
      <c r="A1519" s="25" t="s">
        <v>10972</v>
      </c>
      <c r="B1519" s="358" t="s">
        <v>10973</v>
      </c>
      <c r="C1519" s="358" t="s">
        <v>10974</v>
      </c>
      <c r="D1519" s="16" t="s">
        <v>4981</v>
      </c>
    </row>
    <row r="1520" spans="1:4" ht="15.95" customHeight="1" x14ac:dyDescent="0.25">
      <c r="A1520" s="25" t="s">
        <v>10975</v>
      </c>
      <c r="B1520" s="358" t="s">
        <v>446</v>
      </c>
      <c r="C1520" s="358" t="s">
        <v>10976</v>
      </c>
      <c r="D1520" s="16" t="s">
        <v>5092</v>
      </c>
    </row>
    <row r="1521" spans="1:4" ht="15.95" customHeight="1" x14ac:dyDescent="0.25">
      <c r="A1521" s="25" t="s">
        <v>10977</v>
      </c>
      <c r="B1521" s="358" t="s">
        <v>447</v>
      </c>
      <c r="C1521" s="358" t="s">
        <v>10978</v>
      </c>
      <c r="D1521" s="16" t="s">
        <v>5175</v>
      </c>
    </row>
    <row r="1522" spans="1:4" ht="15.95" customHeight="1" x14ac:dyDescent="0.25">
      <c r="A1522" s="25" t="s">
        <v>10979</v>
      </c>
      <c r="B1522" s="358" t="s">
        <v>449</v>
      </c>
      <c r="C1522" s="358" t="s">
        <v>10980</v>
      </c>
      <c r="D1522" s="16" t="s">
        <v>5090</v>
      </c>
    </row>
    <row r="1523" spans="1:4" ht="15.95" customHeight="1" x14ac:dyDescent="0.25">
      <c r="A1523" s="25" t="s">
        <v>10981</v>
      </c>
      <c r="B1523" s="358" t="s">
        <v>450</v>
      </c>
      <c r="C1523" s="358" t="s">
        <v>10982</v>
      </c>
      <c r="D1523" s="16" t="s">
        <v>5084</v>
      </c>
    </row>
    <row r="1524" spans="1:4" ht="15.95" customHeight="1" x14ac:dyDescent="0.25">
      <c r="A1524" s="25" t="s">
        <v>10983</v>
      </c>
      <c r="B1524" s="358" t="s">
        <v>451</v>
      </c>
      <c r="C1524" s="358" t="s">
        <v>10984</v>
      </c>
      <c r="D1524" s="16" t="s">
        <v>5082</v>
      </c>
    </row>
    <row r="1525" spans="1:4" ht="15.95" customHeight="1" x14ac:dyDescent="0.25">
      <c r="A1525" s="25" t="s">
        <v>10985</v>
      </c>
      <c r="B1525" s="358" t="s">
        <v>1682</v>
      </c>
      <c r="C1525" s="358" t="s">
        <v>10986</v>
      </c>
      <c r="D1525" s="16" t="s">
        <v>4729</v>
      </c>
    </row>
    <row r="1526" spans="1:4" ht="15.95" customHeight="1" x14ac:dyDescent="0.25">
      <c r="A1526" s="25" t="s">
        <v>10987</v>
      </c>
      <c r="B1526" s="358" t="s">
        <v>276</v>
      </c>
      <c r="C1526" s="359" t="s">
        <v>10988</v>
      </c>
      <c r="D1526" s="16" t="s">
        <v>4729</v>
      </c>
    </row>
    <row r="1527" spans="1:4" ht="15.95" customHeight="1" x14ac:dyDescent="0.25">
      <c r="A1527" s="25" t="s">
        <v>10989</v>
      </c>
      <c r="B1527" s="358" t="s">
        <v>10990</v>
      </c>
      <c r="C1527" s="358" t="s">
        <v>10991</v>
      </c>
      <c r="D1527" s="16" t="s">
        <v>4729</v>
      </c>
    </row>
    <row r="1528" spans="1:4" ht="15.95" customHeight="1" x14ac:dyDescent="0.25">
      <c r="A1528" s="25" t="s">
        <v>10992</v>
      </c>
      <c r="B1528" s="358" t="s">
        <v>452</v>
      </c>
      <c r="C1528" s="358" t="s">
        <v>10993</v>
      </c>
      <c r="D1528" s="16" t="s">
        <v>5140</v>
      </c>
    </row>
    <row r="1529" spans="1:4" ht="15.95" customHeight="1" x14ac:dyDescent="0.25">
      <c r="A1529" s="25" t="s">
        <v>10994</v>
      </c>
      <c r="B1529" s="358" t="s">
        <v>454</v>
      </c>
      <c r="C1529" s="358" t="s">
        <v>10995</v>
      </c>
      <c r="D1529" s="16" t="s">
        <v>5191</v>
      </c>
    </row>
    <row r="1530" spans="1:4" ht="15.95" customHeight="1" x14ac:dyDescent="0.25">
      <c r="A1530" s="25" t="s">
        <v>10996</v>
      </c>
      <c r="B1530" s="358" t="s">
        <v>456</v>
      </c>
      <c r="C1530" s="358" t="s">
        <v>10997</v>
      </c>
      <c r="D1530" s="16" t="s">
        <v>5189</v>
      </c>
    </row>
    <row r="1531" spans="1:4" ht="15.95" customHeight="1" x14ac:dyDescent="0.25">
      <c r="A1531" s="25" t="s">
        <v>10998</v>
      </c>
      <c r="B1531" s="358" t="s">
        <v>65</v>
      </c>
      <c r="C1531" s="358" t="s">
        <v>10999</v>
      </c>
      <c r="D1531" s="16" t="s">
        <v>4729</v>
      </c>
    </row>
    <row r="1532" spans="1:4" ht="15.95" customHeight="1" x14ac:dyDescent="0.25">
      <c r="A1532" s="25" t="s">
        <v>11000</v>
      </c>
      <c r="B1532" s="358" t="s">
        <v>11001</v>
      </c>
      <c r="C1532" s="358" t="s">
        <v>11002</v>
      </c>
      <c r="D1532" s="16" t="s">
        <v>5083</v>
      </c>
    </row>
    <row r="1533" spans="1:4" ht="15.95" customHeight="1" x14ac:dyDescent="0.25">
      <c r="A1533" s="25" t="s">
        <v>11003</v>
      </c>
      <c r="B1533" s="358" t="s">
        <v>3883</v>
      </c>
      <c r="C1533" s="358" t="s">
        <v>11004</v>
      </c>
      <c r="D1533" s="16" t="s">
        <v>4988</v>
      </c>
    </row>
    <row r="1534" spans="1:4" ht="15.95" customHeight="1" x14ac:dyDescent="0.25">
      <c r="A1534" s="25" t="s">
        <v>11005</v>
      </c>
      <c r="B1534" s="358" t="s">
        <v>94</v>
      </c>
      <c r="C1534" s="358" t="s">
        <v>11006</v>
      </c>
      <c r="D1534" s="16" t="s">
        <v>4990</v>
      </c>
    </row>
    <row r="1535" spans="1:4" ht="15.95" customHeight="1" x14ac:dyDescent="0.25">
      <c r="A1535" s="25" t="s">
        <v>11007</v>
      </c>
      <c r="B1535" s="358" t="s">
        <v>1683</v>
      </c>
      <c r="C1535" s="358" t="s">
        <v>11008</v>
      </c>
      <c r="D1535" s="16" t="s">
        <v>4715</v>
      </c>
    </row>
    <row r="1536" spans="1:4" ht="15.95" customHeight="1" x14ac:dyDescent="0.25">
      <c r="A1536" s="25" t="s">
        <v>11009</v>
      </c>
      <c r="B1536" s="358" t="s">
        <v>11010</v>
      </c>
      <c r="C1536" s="358" t="s">
        <v>11011</v>
      </c>
      <c r="D1536" s="16" t="s">
        <v>5184</v>
      </c>
    </row>
    <row r="1537" spans="1:4" ht="15.95" customHeight="1" x14ac:dyDescent="0.25">
      <c r="A1537" s="25" t="s">
        <v>11012</v>
      </c>
      <c r="B1537" s="358" t="s">
        <v>1684</v>
      </c>
      <c r="C1537" s="358" t="s">
        <v>11013</v>
      </c>
      <c r="D1537" s="16" t="s">
        <v>4729</v>
      </c>
    </row>
    <row r="1538" spans="1:4" ht="15.95" customHeight="1" x14ac:dyDescent="0.25">
      <c r="A1538" s="25" t="s">
        <v>11014</v>
      </c>
      <c r="B1538" s="358" t="s">
        <v>4225</v>
      </c>
      <c r="C1538" s="358" t="s">
        <v>11015</v>
      </c>
      <c r="D1538" s="16" t="s">
        <v>4992</v>
      </c>
    </row>
    <row r="1539" spans="1:4" ht="15.95" customHeight="1" x14ac:dyDescent="0.25">
      <c r="A1539" s="25" t="s">
        <v>11016</v>
      </c>
      <c r="B1539" s="358" t="s">
        <v>4226</v>
      </c>
      <c r="C1539" s="358" t="s">
        <v>11017</v>
      </c>
      <c r="D1539" s="16" t="s">
        <v>5026</v>
      </c>
    </row>
    <row r="1540" spans="1:4" ht="15.95" customHeight="1" x14ac:dyDescent="0.25">
      <c r="A1540" s="25" t="s">
        <v>11018</v>
      </c>
      <c r="B1540" s="358" t="s">
        <v>11019</v>
      </c>
      <c r="C1540" s="358" t="s">
        <v>11020</v>
      </c>
      <c r="D1540" s="16" t="s">
        <v>5045</v>
      </c>
    </row>
    <row r="1541" spans="1:4" ht="15.95" customHeight="1" x14ac:dyDescent="0.25">
      <c r="A1541" s="25" t="s">
        <v>11021</v>
      </c>
      <c r="B1541" s="358" t="s">
        <v>11022</v>
      </c>
      <c r="C1541" s="358" t="s">
        <v>11023</v>
      </c>
      <c r="D1541" s="16" t="s">
        <v>4956</v>
      </c>
    </row>
    <row r="1542" spans="1:4" ht="15.95" customHeight="1" x14ac:dyDescent="0.25">
      <c r="A1542" s="25" t="s">
        <v>11024</v>
      </c>
      <c r="B1542" s="358" t="s">
        <v>277</v>
      </c>
      <c r="C1542" s="358" t="s">
        <v>11025</v>
      </c>
      <c r="D1542" s="16" t="s">
        <v>4687</v>
      </c>
    </row>
    <row r="1543" spans="1:4" ht="15.95" customHeight="1" x14ac:dyDescent="0.25">
      <c r="A1543" s="25" t="s">
        <v>11026</v>
      </c>
      <c r="B1543" s="358" t="s">
        <v>146</v>
      </c>
      <c r="C1543" s="358" t="s">
        <v>11027</v>
      </c>
      <c r="D1543" s="16" t="s">
        <v>4719</v>
      </c>
    </row>
    <row r="1544" spans="1:4" ht="15.95" customHeight="1" x14ac:dyDescent="0.25">
      <c r="A1544" s="25" t="s">
        <v>11028</v>
      </c>
      <c r="B1544" s="358" t="s">
        <v>458</v>
      </c>
      <c r="C1544" s="358" t="s">
        <v>11029</v>
      </c>
      <c r="D1544" s="16" t="s">
        <v>4975</v>
      </c>
    </row>
    <row r="1545" spans="1:4" ht="15.95" customHeight="1" x14ac:dyDescent="0.25">
      <c r="A1545" s="25" t="s">
        <v>11030</v>
      </c>
      <c r="B1545" s="358" t="s">
        <v>1129</v>
      </c>
      <c r="C1545" s="358" t="s">
        <v>11031</v>
      </c>
      <c r="D1545" s="16" t="s">
        <v>4719</v>
      </c>
    </row>
    <row r="1546" spans="1:4" ht="15.95" customHeight="1" x14ac:dyDescent="0.25">
      <c r="A1546" s="25" t="s">
        <v>11032</v>
      </c>
      <c r="B1546" s="358" t="s">
        <v>923</v>
      </c>
      <c r="C1546" s="358" t="s">
        <v>11033</v>
      </c>
      <c r="D1546" s="16" t="s">
        <v>4729</v>
      </c>
    </row>
    <row r="1547" spans="1:4" ht="15.95" customHeight="1" x14ac:dyDescent="0.25">
      <c r="A1547" s="25" t="s">
        <v>11034</v>
      </c>
      <c r="B1547" s="358" t="s">
        <v>1657</v>
      </c>
      <c r="C1547" s="358" t="s">
        <v>11035</v>
      </c>
      <c r="D1547" s="16" t="s">
        <v>4601</v>
      </c>
    </row>
    <row r="1548" spans="1:4" ht="15.95" customHeight="1" x14ac:dyDescent="0.25">
      <c r="A1548" s="25" t="s">
        <v>11036</v>
      </c>
      <c r="B1548" s="358" t="s">
        <v>11037</v>
      </c>
      <c r="C1548" s="358" t="s">
        <v>11038</v>
      </c>
      <c r="D1548" s="16" t="s">
        <v>4979</v>
      </c>
    </row>
    <row r="1549" spans="1:4" ht="15.95" customHeight="1" x14ac:dyDescent="0.25">
      <c r="A1549" s="205" t="s">
        <v>11039</v>
      </c>
      <c r="B1549" s="364" t="s">
        <v>783</v>
      </c>
      <c r="C1549" s="364" t="s">
        <v>11040</v>
      </c>
      <c r="D1549" s="16" t="s">
        <v>5009</v>
      </c>
    </row>
    <row r="1550" spans="1:4" ht="15.95" customHeight="1" x14ac:dyDescent="0.25">
      <c r="A1550" s="25" t="s">
        <v>11041</v>
      </c>
      <c r="B1550" s="358" t="s">
        <v>1708</v>
      </c>
      <c r="C1550" s="358" t="s">
        <v>11042</v>
      </c>
      <c r="D1550" s="16" t="s">
        <v>4989</v>
      </c>
    </row>
    <row r="1551" spans="1:4" ht="15.95" customHeight="1" x14ac:dyDescent="0.25">
      <c r="A1551" s="25" t="s">
        <v>11043</v>
      </c>
      <c r="B1551" s="358" t="s">
        <v>1658</v>
      </c>
      <c r="C1551" s="358" t="s">
        <v>11044</v>
      </c>
      <c r="D1551" s="16" t="s">
        <v>4601</v>
      </c>
    </row>
    <row r="1552" spans="1:4" ht="15.95" customHeight="1" x14ac:dyDescent="0.25">
      <c r="A1552" s="25" t="s">
        <v>11045</v>
      </c>
      <c r="B1552" s="358" t="s">
        <v>11046</v>
      </c>
      <c r="C1552" s="358" t="s">
        <v>11047</v>
      </c>
      <c r="D1552" s="16" t="s">
        <v>5085</v>
      </c>
    </row>
    <row r="1553" spans="1:4" ht="15.95" customHeight="1" x14ac:dyDescent="0.25">
      <c r="A1553" s="25" t="s">
        <v>11048</v>
      </c>
      <c r="B1553" s="358" t="s">
        <v>11049</v>
      </c>
      <c r="C1553" s="358" t="s">
        <v>11050</v>
      </c>
      <c r="D1553" s="16" t="s">
        <v>4957</v>
      </c>
    </row>
    <row r="1554" spans="1:4" ht="15.95" customHeight="1" x14ac:dyDescent="0.25">
      <c r="A1554" s="25" t="s">
        <v>11051</v>
      </c>
      <c r="B1554" s="358" t="s">
        <v>1685</v>
      </c>
      <c r="C1554" s="358" t="s">
        <v>11052</v>
      </c>
      <c r="D1554" s="16" t="s">
        <v>4657</v>
      </c>
    </row>
    <row r="1555" spans="1:4" ht="15.95" customHeight="1" x14ac:dyDescent="0.25">
      <c r="A1555" s="25" t="s">
        <v>11053</v>
      </c>
      <c r="B1555" s="358" t="s">
        <v>11054</v>
      </c>
      <c r="C1555" s="358" t="s">
        <v>11055</v>
      </c>
      <c r="D1555" s="16" t="s">
        <v>5091</v>
      </c>
    </row>
    <row r="1556" spans="1:4" ht="15.95" customHeight="1" x14ac:dyDescent="0.25">
      <c r="A1556" s="25" t="s">
        <v>11056</v>
      </c>
      <c r="B1556" s="358" t="s">
        <v>11057</v>
      </c>
      <c r="C1556" s="358" t="s">
        <v>11058</v>
      </c>
      <c r="D1556" s="16" t="s">
        <v>4999</v>
      </c>
    </row>
    <row r="1557" spans="1:4" ht="15.95" customHeight="1" x14ac:dyDescent="0.25">
      <c r="A1557" s="25" t="s">
        <v>11059</v>
      </c>
      <c r="B1557" s="358" t="s">
        <v>1035</v>
      </c>
      <c r="C1557" s="358" t="s">
        <v>11060</v>
      </c>
      <c r="D1557" s="16" t="s">
        <v>4729</v>
      </c>
    </row>
    <row r="1558" spans="1:4" ht="15.95" customHeight="1" x14ac:dyDescent="0.25">
      <c r="A1558" s="25" t="s">
        <v>11061</v>
      </c>
      <c r="B1558" s="358" t="s">
        <v>1064</v>
      </c>
      <c r="C1558" s="358" t="s">
        <v>11062</v>
      </c>
      <c r="D1558" s="16" t="s">
        <v>5179</v>
      </c>
    </row>
    <row r="1559" spans="1:4" ht="15.95" customHeight="1" x14ac:dyDescent="0.25">
      <c r="A1559" s="25" t="s">
        <v>11063</v>
      </c>
      <c r="B1559" s="358" t="s">
        <v>1066</v>
      </c>
      <c r="C1559" s="358" t="s">
        <v>11064</v>
      </c>
      <c r="D1559" s="16" t="s">
        <v>5087</v>
      </c>
    </row>
    <row r="1560" spans="1:4" ht="15.95" customHeight="1" x14ac:dyDescent="0.25">
      <c r="A1560" s="25" t="s">
        <v>11065</v>
      </c>
      <c r="B1560" s="358" t="s">
        <v>1068</v>
      </c>
      <c r="C1560" s="358" t="s">
        <v>11066</v>
      </c>
      <c r="D1560" s="16" t="s">
        <v>4988</v>
      </c>
    </row>
    <row r="1561" spans="1:4" ht="15.95" customHeight="1" x14ac:dyDescent="0.25">
      <c r="A1561" s="25" t="s">
        <v>11067</v>
      </c>
      <c r="B1561" s="358" t="s">
        <v>1069</v>
      </c>
      <c r="C1561" s="358" t="s">
        <v>11068</v>
      </c>
      <c r="D1561" s="16" t="s">
        <v>4997</v>
      </c>
    </row>
    <row r="1562" spans="1:4" ht="15.95" customHeight="1" x14ac:dyDescent="0.25">
      <c r="A1562" s="25" t="s">
        <v>11069</v>
      </c>
      <c r="B1562" s="358" t="s">
        <v>1070</v>
      </c>
      <c r="C1562" s="358" t="s">
        <v>11070</v>
      </c>
      <c r="D1562" s="16" t="s">
        <v>5154</v>
      </c>
    </row>
    <row r="1563" spans="1:4" ht="15.95" customHeight="1" x14ac:dyDescent="0.25">
      <c r="A1563" s="25" t="s">
        <v>11071</v>
      </c>
      <c r="B1563" s="358" t="s">
        <v>1036</v>
      </c>
      <c r="C1563" s="358" t="s">
        <v>11072</v>
      </c>
      <c r="D1563" s="16" t="s">
        <v>4729</v>
      </c>
    </row>
    <row r="1564" spans="1:4" ht="15.95" customHeight="1" x14ac:dyDescent="0.25">
      <c r="A1564" s="25" t="s">
        <v>11073</v>
      </c>
      <c r="B1564" s="358" t="s">
        <v>1037</v>
      </c>
      <c r="C1564" s="358" t="s">
        <v>11074</v>
      </c>
      <c r="D1564" s="16" t="s">
        <v>4729</v>
      </c>
    </row>
    <row r="1565" spans="1:4" ht="15.95" customHeight="1" x14ac:dyDescent="0.25">
      <c r="A1565" s="25" t="s">
        <v>11075</v>
      </c>
      <c r="B1565" s="358" t="s">
        <v>11076</v>
      </c>
      <c r="C1565" s="358" t="s">
        <v>11077</v>
      </c>
      <c r="D1565" s="16" t="s">
        <v>5045</v>
      </c>
    </row>
    <row r="1566" spans="1:4" ht="15.95" customHeight="1" x14ac:dyDescent="0.25">
      <c r="A1566" s="25" t="s">
        <v>11078</v>
      </c>
      <c r="B1566" s="358" t="s">
        <v>11079</v>
      </c>
      <c r="C1566" s="358" t="s">
        <v>11080</v>
      </c>
      <c r="D1566" s="16" t="s">
        <v>5180</v>
      </c>
    </row>
    <row r="1567" spans="1:4" ht="15.95" customHeight="1" x14ac:dyDescent="0.25">
      <c r="A1567" s="25" t="s">
        <v>11081</v>
      </c>
      <c r="B1567" s="358" t="s">
        <v>11082</v>
      </c>
      <c r="C1567" s="358" t="s">
        <v>11083</v>
      </c>
      <c r="D1567" s="16" t="s">
        <v>5058</v>
      </c>
    </row>
    <row r="1568" spans="1:4" ht="15.95" customHeight="1" x14ac:dyDescent="0.25">
      <c r="A1568" s="25" t="s">
        <v>11084</v>
      </c>
      <c r="B1568" s="358" t="s">
        <v>1071</v>
      </c>
      <c r="C1568" s="358" t="s">
        <v>11085</v>
      </c>
      <c r="D1568" s="16" t="s">
        <v>5034</v>
      </c>
    </row>
    <row r="1569" spans="1:4" ht="15.95" customHeight="1" x14ac:dyDescent="0.25">
      <c r="A1569" s="25" t="s">
        <v>11086</v>
      </c>
      <c r="B1569" s="358" t="s">
        <v>1072</v>
      </c>
      <c r="C1569" s="358" t="s">
        <v>11087</v>
      </c>
      <c r="D1569" s="16" t="s">
        <v>5171</v>
      </c>
    </row>
    <row r="1570" spans="1:4" ht="15.95" customHeight="1" x14ac:dyDescent="0.25">
      <c r="A1570" s="25" t="s">
        <v>11088</v>
      </c>
      <c r="B1570" s="358" t="s">
        <v>776</v>
      </c>
      <c r="C1570" s="358" t="s">
        <v>11089</v>
      </c>
      <c r="D1570" s="16" t="s">
        <v>4729</v>
      </c>
    </row>
    <row r="1571" spans="1:4" ht="15.95" customHeight="1" x14ac:dyDescent="0.25">
      <c r="A1571" s="25" t="s">
        <v>11090</v>
      </c>
      <c r="B1571" s="358" t="s">
        <v>785</v>
      </c>
      <c r="C1571" s="358" t="s">
        <v>11091</v>
      </c>
      <c r="D1571" s="16" t="s">
        <v>5171</v>
      </c>
    </row>
    <row r="1572" spans="1:4" ht="15.95" customHeight="1" x14ac:dyDescent="0.25">
      <c r="A1572" s="25" t="s">
        <v>11092</v>
      </c>
      <c r="B1572" s="358" t="s">
        <v>787</v>
      </c>
      <c r="C1572" s="358" t="s">
        <v>11093</v>
      </c>
      <c r="D1572" s="16" t="s">
        <v>5057</v>
      </c>
    </row>
    <row r="1573" spans="1:4" ht="15.95" customHeight="1" x14ac:dyDescent="0.25">
      <c r="A1573" s="25" t="s">
        <v>11094</v>
      </c>
      <c r="B1573" s="358" t="s">
        <v>11095</v>
      </c>
      <c r="C1573" s="358" t="s">
        <v>11096</v>
      </c>
      <c r="D1573" s="16" t="s">
        <v>4729</v>
      </c>
    </row>
    <row r="1574" spans="1:4" ht="15.95" customHeight="1" x14ac:dyDescent="0.25">
      <c r="A1574" s="25" t="s">
        <v>11097</v>
      </c>
      <c r="B1574" s="358" t="s">
        <v>4218</v>
      </c>
      <c r="C1574" s="358" t="s">
        <v>11098</v>
      </c>
      <c r="D1574" s="16" t="s">
        <v>5036</v>
      </c>
    </row>
    <row r="1575" spans="1:4" ht="15.95" customHeight="1" x14ac:dyDescent="0.25">
      <c r="A1575" s="25" t="s">
        <v>11099</v>
      </c>
      <c r="B1575" s="358" t="s">
        <v>4219</v>
      </c>
      <c r="C1575" s="358" t="s">
        <v>11100</v>
      </c>
      <c r="D1575" s="16" t="s">
        <v>5080</v>
      </c>
    </row>
    <row r="1576" spans="1:4" ht="15.95" customHeight="1" x14ac:dyDescent="0.25">
      <c r="A1576" s="25" t="s">
        <v>11101</v>
      </c>
      <c r="B1576" s="358" t="s">
        <v>11102</v>
      </c>
      <c r="C1576" s="358" t="s">
        <v>11103</v>
      </c>
      <c r="D1576" s="16" t="s">
        <v>5079</v>
      </c>
    </row>
    <row r="1577" spans="1:4" ht="15.95" customHeight="1" x14ac:dyDescent="0.25">
      <c r="A1577" s="25" t="s">
        <v>11104</v>
      </c>
      <c r="B1577" s="358" t="s">
        <v>1709</v>
      </c>
      <c r="C1577" s="358" t="s">
        <v>11105</v>
      </c>
      <c r="D1577" s="16" t="s">
        <v>5034</v>
      </c>
    </row>
    <row r="1578" spans="1:4" ht="15.95" customHeight="1" x14ac:dyDescent="0.25">
      <c r="A1578" s="25" t="s">
        <v>11106</v>
      </c>
      <c r="B1578" s="358" t="s">
        <v>1654</v>
      </c>
      <c r="C1578" s="358" t="s">
        <v>11107</v>
      </c>
      <c r="D1578" s="16" t="s">
        <v>5073</v>
      </c>
    </row>
    <row r="1579" spans="1:4" ht="15.95" customHeight="1" x14ac:dyDescent="0.25">
      <c r="A1579" s="25" t="s">
        <v>11108</v>
      </c>
      <c r="B1579" s="358" t="s">
        <v>829</v>
      </c>
      <c r="C1579" s="358" t="s">
        <v>11109</v>
      </c>
      <c r="D1579" s="16" t="s">
        <v>4978</v>
      </c>
    </row>
    <row r="1580" spans="1:4" ht="15.95" customHeight="1" x14ac:dyDescent="0.25">
      <c r="A1580" s="25" t="s">
        <v>11110</v>
      </c>
      <c r="B1580" s="358" t="s">
        <v>11111</v>
      </c>
      <c r="C1580" s="358" t="s">
        <v>11112</v>
      </c>
      <c r="D1580" s="16" t="s">
        <v>5180</v>
      </c>
    </row>
    <row r="1581" spans="1:4" ht="15.95" customHeight="1" x14ac:dyDescent="0.25">
      <c r="A1581" s="25" t="s">
        <v>11113</v>
      </c>
      <c r="B1581" s="358" t="s">
        <v>11114</v>
      </c>
      <c r="C1581" s="358" t="s">
        <v>11115</v>
      </c>
      <c r="D1581" s="16" t="s">
        <v>4988</v>
      </c>
    </row>
    <row r="1582" spans="1:4" ht="15.95" customHeight="1" x14ac:dyDescent="0.25">
      <c r="A1582" s="25" t="s">
        <v>11116</v>
      </c>
      <c r="B1582" s="358" t="s">
        <v>11117</v>
      </c>
      <c r="C1582" s="358" t="s">
        <v>11118</v>
      </c>
      <c r="D1582" s="16" t="s">
        <v>4969</v>
      </c>
    </row>
    <row r="1583" spans="1:4" ht="15.95" customHeight="1" x14ac:dyDescent="0.25">
      <c r="A1583" s="25" t="s">
        <v>11119</v>
      </c>
      <c r="B1583" s="358" t="s">
        <v>11120</v>
      </c>
      <c r="C1583" s="358" t="s">
        <v>11121</v>
      </c>
      <c r="D1583" s="16" t="s">
        <v>4687</v>
      </c>
    </row>
    <row r="1584" spans="1:4" ht="15.95" customHeight="1" x14ac:dyDescent="0.25">
      <c r="A1584" s="25" t="s">
        <v>11122</v>
      </c>
      <c r="B1584" s="358" t="s">
        <v>459</v>
      </c>
      <c r="C1584" s="358" t="s">
        <v>11123</v>
      </c>
      <c r="D1584" s="16" t="s">
        <v>5145</v>
      </c>
    </row>
    <row r="1585" spans="1:4" ht="15.95" customHeight="1" x14ac:dyDescent="0.25">
      <c r="A1585" s="25" t="s">
        <v>11124</v>
      </c>
      <c r="B1585" s="358" t="s">
        <v>7008</v>
      </c>
      <c r="C1585" s="358" t="s">
        <v>11125</v>
      </c>
      <c r="D1585" s="16" t="s">
        <v>5169</v>
      </c>
    </row>
    <row r="1586" spans="1:4" ht="15.95" customHeight="1" x14ac:dyDescent="0.25">
      <c r="A1586" s="25" t="s">
        <v>11126</v>
      </c>
      <c r="B1586" s="358" t="s">
        <v>11127</v>
      </c>
      <c r="C1586" s="358" t="s">
        <v>11128</v>
      </c>
      <c r="D1586" s="16" t="s">
        <v>4560</v>
      </c>
    </row>
    <row r="1587" spans="1:4" ht="15.95" customHeight="1" x14ac:dyDescent="0.25">
      <c r="A1587" s="25" t="s">
        <v>11129</v>
      </c>
      <c r="B1587" s="358" t="s">
        <v>11130</v>
      </c>
      <c r="C1587" s="358" t="s">
        <v>11131</v>
      </c>
      <c r="D1587" s="16" t="s">
        <v>4686</v>
      </c>
    </row>
    <row r="1588" spans="1:4" ht="15.95" customHeight="1" x14ac:dyDescent="0.25">
      <c r="A1588" s="25" t="s">
        <v>11132</v>
      </c>
      <c r="B1588" s="358" t="s">
        <v>11133</v>
      </c>
      <c r="C1588" s="358" t="s">
        <v>11134</v>
      </c>
      <c r="D1588" s="16" t="s">
        <v>5094</v>
      </c>
    </row>
    <row r="1589" spans="1:4" ht="15.95" customHeight="1" x14ac:dyDescent="0.25">
      <c r="A1589" s="25" t="s">
        <v>11135</v>
      </c>
      <c r="B1589" s="358" t="s">
        <v>11136</v>
      </c>
      <c r="C1589" s="358" t="s">
        <v>11137</v>
      </c>
      <c r="D1589" s="16" t="s">
        <v>5035</v>
      </c>
    </row>
    <row r="1590" spans="1:4" ht="15.95" customHeight="1" x14ac:dyDescent="0.25">
      <c r="A1590" s="25" t="s">
        <v>11138</v>
      </c>
      <c r="B1590" s="358" t="s">
        <v>11139</v>
      </c>
      <c r="C1590" s="358" t="s">
        <v>11140</v>
      </c>
      <c r="D1590" s="16" t="s">
        <v>4586</v>
      </c>
    </row>
    <row r="1591" spans="1:4" ht="15.95" customHeight="1" x14ac:dyDescent="0.25">
      <c r="A1591" s="25" t="s">
        <v>11141</v>
      </c>
      <c r="B1591" s="358" t="s">
        <v>148</v>
      </c>
      <c r="C1591" s="358" t="s">
        <v>11142</v>
      </c>
      <c r="D1591" s="16" t="s">
        <v>4728</v>
      </c>
    </row>
    <row r="1592" spans="1:4" ht="15.95" customHeight="1" x14ac:dyDescent="0.25">
      <c r="A1592" s="25" t="s">
        <v>11143</v>
      </c>
      <c r="B1592" s="358" t="s">
        <v>11144</v>
      </c>
      <c r="C1592" s="358" t="s">
        <v>11145</v>
      </c>
      <c r="D1592" s="16" t="s">
        <v>24150</v>
      </c>
    </row>
    <row r="1593" spans="1:4" ht="15.95" customHeight="1" x14ac:dyDescent="0.25">
      <c r="A1593" s="25" t="s">
        <v>11146</v>
      </c>
      <c r="B1593" s="358" t="s">
        <v>96</v>
      </c>
      <c r="C1593" s="358" t="s">
        <v>11147</v>
      </c>
      <c r="D1593" s="16" t="s">
        <v>4988</v>
      </c>
    </row>
    <row r="1594" spans="1:4" ht="15.95" customHeight="1" x14ac:dyDescent="0.25">
      <c r="A1594" s="25" t="s">
        <v>11148</v>
      </c>
      <c r="B1594" s="358" t="s">
        <v>98</v>
      </c>
      <c r="C1594" s="358" t="s">
        <v>11149</v>
      </c>
      <c r="D1594" s="16" t="s">
        <v>5154</v>
      </c>
    </row>
    <row r="1595" spans="1:4" ht="15.95" customHeight="1" x14ac:dyDescent="0.25">
      <c r="A1595" s="25" t="s">
        <v>11150</v>
      </c>
      <c r="B1595" s="358" t="s">
        <v>11151</v>
      </c>
      <c r="C1595" s="358" t="s">
        <v>11152</v>
      </c>
      <c r="D1595" s="16" t="s">
        <v>4933</v>
      </c>
    </row>
    <row r="1596" spans="1:4" ht="15.95" customHeight="1" x14ac:dyDescent="0.25">
      <c r="A1596" s="25" t="s">
        <v>11153</v>
      </c>
      <c r="B1596" s="358" t="s">
        <v>11154</v>
      </c>
      <c r="C1596" s="358" t="s">
        <v>11155</v>
      </c>
      <c r="D1596" s="16" t="s">
        <v>4872</v>
      </c>
    </row>
    <row r="1597" spans="1:4" ht="15.95" customHeight="1" x14ac:dyDescent="0.25">
      <c r="A1597" s="25" t="s">
        <v>11156</v>
      </c>
      <c r="B1597" s="358" t="s">
        <v>150</v>
      </c>
      <c r="C1597" s="358" t="s">
        <v>11157</v>
      </c>
      <c r="D1597" s="16" t="s">
        <v>4894</v>
      </c>
    </row>
    <row r="1598" spans="1:4" ht="15.95" customHeight="1" x14ac:dyDescent="0.25">
      <c r="A1598" s="25" t="s">
        <v>11158</v>
      </c>
      <c r="B1598" s="358" t="s">
        <v>11159</v>
      </c>
      <c r="C1598" s="358" t="s">
        <v>11160</v>
      </c>
      <c r="D1598" s="16" t="s">
        <v>5035</v>
      </c>
    </row>
    <row r="1599" spans="1:4" ht="15.95" customHeight="1" x14ac:dyDescent="0.25">
      <c r="A1599" s="25" t="s">
        <v>11161</v>
      </c>
      <c r="B1599" s="358" t="s">
        <v>11162</v>
      </c>
      <c r="C1599" s="358" t="s">
        <v>11163</v>
      </c>
      <c r="D1599" s="16" t="s">
        <v>4729</v>
      </c>
    </row>
    <row r="1600" spans="1:4" ht="15.95" customHeight="1" x14ac:dyDescent="0.25">
      <c r="A1600" s="25" t="s">
        <v>11164</v>
      </c>
      <c r="B1600" s="358" t="s">
        <v>11165</v>
      </c>
      <c r="C1600" s="358" t="s">
        <v>11166</v>
      </c>
      <c r="D1600" s="16" t="s">
        <v>4979</v>
      </c>
    </row>
    <row r="1601" spans="1:4" ht="15.95" customHeight="1" x14ac:dyDescent="0.25">
      <c r="A1601" s="25" t="s">
        <v>11167</v>
      </c>
      <c r="B1601" s="358" t="s">
        <v>11168</v>
      </c>
      <c r="C1601" s="358" t="s">
        <v>11169</v>
      </c>
      <c r="D1601" s="16" t="s">
        <v>4979</v>
      </c>
    </row>
    <row r="1602" spans="1:4" ht="15.95" customHeight="1" x14ac:dyDescent="0.25">
      <c r="A1602" s="25" t="s">
        <v>11170</v>
      </c>
      <c r="B1602" s="358" t="s">
        <v>1686</v>
      </c>
      <c r="C1602" s="358" t="s">
        <v>11171</v>
      </c>
      <c r="D1602" s="16" t="s">
        <v>4514</v>
      </c>
    </row>
    <row r="1603" spans="1:4" ht="15.95" customHeight="1" x14ac:dyDescent="0.25">
      <c r="A1603" s="25" t="s">
        <v>11172</v>
      </c>
      <c r="B1603" s="358" t="s">
        <v>11173</v>
      </c>
      <c r="C1603" s="358" t="s">
        <v>11174</v>
      </c>
      <c r="D1603" s="16" t="s">
        <v>5174</v>
      </c>
    </row>
    <row r="1604" spans="1:4" ht="15.95" customHeight="1" x14ac:dyDescent="0.25">
      <c r="A1604" s="25" t="s">
        <v>11175</v>
      </c>
      <c r="B1604" s="358" t="s">
        <v>11176</v>
      </c>
      <c r="C1604" s="358" t="s">
        <v>11177</v>
      </c>
      <c r="D1604" s="16" t="s">
        <v>5090</v>
      </c>
    </row>
    <row r="1605" spans="1:4" ht="15.95" customHeight="1" x14ac:dyDescent="0.25">
      <c r="A1605" s="25" t="s">
        <v>11178</v>
      </c>
      <c r="B1605" s="358" t="s">
        <v>1503</v>
      </c>
      <c r="C1605" s="358" t="s">
        <v>11179</v>
      </c>
      <c r="D1605" s="16" t="s">
        <v>4819</v>
      </c>
    </row>
    <row r="1606" spans="1:4" ht="15.95" customHeight="1" x14ac:dyDescent="0.25">
      <c r="A1606" s="25" t="s">
        <v>11180</v>
      </c>
      <c r="B1606" s="358" t="s">
        <v>1504</v>
      </c>
      <c r="C1606" s="358" t="s">
        <v>11181</v>
      </c>
      <c r="D1606" s="16" t="s">
        <v>4533</v>
      </c>
    </row>
    <row r="1607" spans="1:4" ht="15.95" customHeight="1" x14ac:dyDescent="0.25">
      <c r="A1607" s="25" t="s">
        <v>11182</v>
      </c>
      <c r="B1607" s="358" t="s">
        <v>1505</v>
      </c>
      <c r="C1607" s="358" t="s">
        <v>11183</v>
      </c>
      <c r="D1607" s="16" t="s">
        <v>4601</v>
      </c>
    </row>
    <row r="1608" spans="1:4" ht="15.95" customHeight="1" x14ac:dyDescent="0.25">
      <c r="A1608" s="25" t="s">
        <v>11184</v>
      </c>
      <c r="B1608" s="358" t="s">
        <v>1442</v>
      </c>
      <c r="C1608" s="358" t="s">
        <v>11185</v>
      </c>
      <c r="D1608" s="16" t="s">
        <v>4987</v>
      </c>
    </row>
    <row r="1609" spans="1:4" ht="15.95" customHeight="1" x14ac:dyDescent="0.25">
      <c r="A1609" s="25" t="s">
        <v>11186</v>
      </c>
      <c r="B1609" s="358" t="s">
        <v>1241</v>
      </c>
      <c r="C1609" s="358" t="s">
        <v>11187</v>
      </c>
      <c r="D1609" s="16" t="s">
        <v>5185</v>
      </c>
    </row>
    <row r="1610" spans="1:4" ht="15.95" customHeight="1" x14ac:dyDescent="0.25">
      <c r="A1610" s="25" t="s">
        <v>11188</v>
      </c>
      <c r="B1610" s="358" t="s">
        <v>1506</v>
      </c>
      <c r="C1610" s="358" t="s">
        <v>11189</v>
      </c>
      <c r="D1610" s="16" t="s">
        <v>4933</v>
      </c>
    </row>
    <row r="1611" spans="1:4" ht="15.95" customHeight="1" x14ac:dyDescent="0.25">
      <c r="A1611" s="25" t="s">
        <v>11190</v>
      </c>
      <c r="B1611" s="358" t="s">
        <v>1242</v>
      </c>
      <c r="C1611" s="358" t="s">
        <v>11191</v>
      </c>
      <c r="D1611" s="16" t="s">
        <v>5154</v>
      </c>
    </row>
    <row r="1612" spans="1:4" ht="15.95" customHeight="1" x14ac:dyDescent="0.25">
      <c r="A1612" s="25" t="s">
        <v>11192</v>
      </c>
      <c r="B1612" s="358" t="s">
        <v>1130</v>
      </c>
      <c r="C1612" s="358" t="s">
        <v>11193</v>
      </c>
      <c r="D1612" s="16" t="s">
        <v>4741</v>
      </c>
    </row>
    <row r="1613" spans="1:4" ht="15.95" customHeight="1" x14ac:dyDescent="0.25">
      <c r="A1613" s="25" t="s">
        <v>11194</v>
      </c>
      <c r="B1613" s="358" t="s">
        <v>11195</v>
      </c>
      <c r="C1613" s="358" t="s">
        <v>11196</v>
      </c>
      <c r="D1613" s="16" t="s">
        <v>4719</v>
      </c>
    </row>
    <row r="1614" spans="1:4" ht="15.95" customHeight="1" x14ac:dyDescent="0.25">
      <c r="A1614" s="25" t="s">
        <v>11197</v>
      </c>
      <c r="B1614" s="358" t="s">
        <v>1507</v>
      </c>
      <c r="C1614" s="358" t="s">
        <v>11198</v>
      </c>
      <c r="D1614" s="16" t="s">
        <v>4894</v>
      </c>
    </row>
    <row r="1615" spans="1:4" ht="15.95" customHeight="1" x14ac:dyDescent="0.25">
      <c r="A1615" s="25" t="s">
        <v>11199</v>
      </c>
      <c r="B1615" s="358" t="s">
        <v>1243</v>
      </c>
      <c r="C1615" s="358" t="s">
        <v>11200</v>
      </c>
      <c r="D1615" s="16" t="s">
        <v>5089</v>
      </c>
    </row>
    <row r="1616" spans="1:4" ht="15.95" customHeight="1" x14ac:dyDescent="0.25">
      <c r="A1616" s="25" t="s">
        <v>11201</v>
      </c>
      <c r="B1616" s="358" t="s">
        <v>11202</v>
      </c>
      <c r="C1616" s="358" t="s">
        <v>11203</v>
      </c>
      <c r="D1616" s="16" t="s">
        <v>4729</v>
      </c>
    </row>
    <row r="1617" spans="1:4" ht="15.95" customHeight="1" x14ac:dyDescent="0.25">
      <c r="A1617" s="25" t="s">
        <v>11204</v>
      </c>
      <c r="B1617" s="358" t="s">
        <v>1508</v>
      </c>
      <c r="C1617" s="358" t="s">
        <v>11205</v>
      </c>
      <c r="D1617" s="16" t="s">
        <v>4657</v>
      </c>
    </row>
    <row r="1618" spans="1:4" ht="15.95" customHeight="1" x14ac:dyDescent="0.25">
      <c r="A1618" s="25" t="s">
        <v>11206</v>
      </c>
      <c r="B1618" s="358" t="s">
        <v>1245</v>
      </c>
      <c r="C1618" s="358" t="s">
        <v>11207</v>
      </c>
      <c r="D1618" s="16" t="s">
        <v>4988</v>
      </c>
    </row>
    <row r="1619" spans="1:4" ht="15.95" customHeight="1" x14ac:dyDescent="0.25">
      <c r="A1619" s="25" t="s">
        <v>11208</v>
      </c>
      <c r="B1619" s="358" t="s">
        <v>1246</v>
      </c>
      <c r="C1619" s="358" t="s">
        <v>11209</v>
      </c>
      <c r="D1619" s="16" t="s">
        <v>5047</v>
      </c>
    </row>
    <row r="1620" spans="1:4" ht="15.95" customHeight="1" x14ac:dyDescent="0.25">
      <c r="A1620" s="25" t="s">
        <v>11210</v>
      </c>
      <c r="B1620" s="358" t="s">
        <v>1247</v>
      </c>
      <c r="C1620" s="358" t="s">
        <v>11211</v>
      </c>
      <c r="D1620" s="16" t="s">
        <v>4988</v>
      </c>
    </row>
    <row r="1621" spans="1:4" ht="15.95" customHeight="1" x14ac:dyDescent="0.25">
      <c r="A1621" s="25" t="s">
        <v>11212</v>
      </c>
      <c r="B1621" s="358" t="s">
        <v>1248</v>
      </c>
      <c r="C1621" s="358" t="s">
        <v>11213</v>
      </c>
      <c r="D1621" s="16" t="s">
        <v>5098</v>
      </c>
    </row>
    <row r="1622" spans="1:4" ht="15.95" customHeight="1" x14ac:dyDescent="0.25">
      <c r="A1622" s="25" t="s">
        <v>11214</v>
      </c>
      <c r="B1622" s="358" t="s">
        <v>11215</v>
      </c>
      <c r="C1622" s="358" t="s">
        <v>11216</v>
      </c>
      <c r="D1622" s="16" t="s">
        <v>4729</v>
      </c>
    </row>
    <row r="1623" spans="1:4" ht="15.95" customHeight="1" x14ac:dyDescent="0.25">
      <c r="A1623" s="25" t="s">
        <v>11217</v>
      </c>
      <c r="B1623" s="358" t="s">
        <v>1509</v>
      </c>
      <c r="C1623" s="358" t="s">
        <v>11218</v>
      </c>
      <c r="D1623" s="16" t="s">
        <v>4729</v>
      </c>
    </row>
    <row r="1624" spans="1:4" ht="15.95" customHeight="1" x14ac:dyDescent="0.25">
      <c r="A1624" s="25" t="s">
        <v>11219</v>
      </c>
      <c r="B1624" s="358" t="s">
        <v>1510</v>
      </c>
      <c r="C1624" s="358" t="s">
        <v>11220</v>
      </c>
      <c r="D1624" s="16" t="s">
        <v>4729</v>
      </c>
    </row>
    <row r="1625" spans="1:4" ht="15.95" customHeight="1" x14ac:dyDescent="0.25">
      <c r="A1625" s="25" t="s">
        <v>11221</v>
      </c>
      <c r="B1625" s="358" t="s">
        <v>1511</v>
      </c>
      <c r="C1625" s="358" t="s">
        <v>11222</v>
      </c>
      <c r="D1625" s="16" t="s">
        <v>4729</v>
      </c>
    </row>
    <row r="1626" spans="1:4" ht="15.95" customHeight="1" x14ac:dyDescent="0.25">
      <c r="A1626" s="25" t="s">
        <v>11223</v>
      </c>
      <c r="B1626" s="358" t="s">
        <v>1512</v>
      </c>
      <c r="C1626" s="358" t="s">
        <v>11224</v>
      </c>
      <c r="D1626" s="16" t="s">
        <v>4729</v>
      </c>
    </row>
    <row r="1627" spans="1:4" ht="15.95" customHeight="1" x14ac:dyDescent="0.25">
      <c r="A1627" s="25" t="s">
        <v>11225</v>
      </c>
      <c r="B1627" s="358" t="s">
        <v>1250</v>
      </c>
      <c r="C1627" s="358" t="s">
        <v>11226</v>
      </c>
      <c r="D1627" s="16" t="s">
        <v>5048</v>
      </c>
    </row>
    <row r="1628" spans="1:4" ht="15.95" customHeight="1" x14ac:dyDescent="0.25">
      <c r="A1628" s="25" t="s">
        <v>11227</v>
      </c>
      <c r="B1628" s="358" t="s">
        <v>1443</v>
      </c>
      <c r="C1628" s="358" t="s">
        <v>11228</v>
      </c>
      <c r="D1628" s="16" t="s">
        <v>5032</v>
      </c>
    </row>
    <row r="1629" spans="1:4" ht="15.95" customHeight="1" x14ac:dyDescent="0.25">
      <c r="A1629" s="25" t="s">
        <v>11229</v>
      </c>
      <c r="B1629" s="358" t="s">
        <v>1251</v>
      </c>
      <c r="C1629" s="358" t="s">
        <v>11230</v>
      </c>
      <c r="D1629" s="16" t="s">
        <v>4994</v>
      </c>
    </row>
    <row r="1630" spans="1:4" ht="15.95" customHeight="1" x14ac:dyDescent="0.25">
      <c r="A1630" s="25" t="s">
        <v>11231</v>
      </c>
      <c r="B1630" s="358" t="s">
        <v>11232</v>
      </c>
      <c r="C1630" s="358" t="s">
        <v>11233</v>
      </c>
      <c r="D1630" s="16" t="s">
        <v>5051</v>
      </c>
    </row>
    <row r="1631" spans="1:4" ht="15.95" customHeight="1" x14ac:dyDescent="0.25">
      <c r="A1631" s="25" t="s">
        <v>11234</v>
      </c>
      <c r="B1631" s="358" t="s">
        <v>11235</v>
      </c>
      <c r="C1631" s="358" t="s">
        <v>11236</v>
      </c>
      <c r="D1631" s="16" t="s">
        <v>4687</v>
      </c>
    </row>
    <row r="1632" spans="1:4" ht="15.95" customHeight="1" x14ac:dyDescent="0.25">
      <c r="A1632" s="25" t="s">
        <v>11237</v>
      </c>
      <c r="B1632" s="358" t="s">
        <v>1253</v>
      </c>
      <c r="C1632" s="358" t="s">
        <v>11238</v>
      </c>
      <c r="D1632" s="16" t="s">
        <v>5095</v>
      </c>
    </row>
    <row r="1633" spans="1:4" ht="15.95" customHeight="1" x14ac:dyDescent="0.25">
      <c r="A1633" s="25" t="s">
        <v>11239</v>
      </c>
      <c r="B1633" s="358" t="s">
        <v>11240</v>
      </c>
      <c r="C1633" s="358" t="s">
        <v>11241</v>
      </c>
      <c r="D1633" s="16" t="s">
        <v>5082</v>
      </c>
    </row>
    <row r="1634" spans="1:4" ht="15.95" customHeight="1" x14ac:dyDescent="0.25">
      <c r="A1634" s="25" t="s">
        <v>11242</v>
      </c>
      <c r="B1634" s="358" t="s">
        <v>11243</v>
      </c>
      <c r="C1634" s="358" t="s">
        <v>11244</v>
      </c>
      <c r="D1634" s="16" t="s">
        <v>4693</v>
      </c>
    </row>
    <row r="1635" spans="1:4" ht="15.95" customHeight="1" x14ac:dyDescent="0.25">
      <c r="A1635" s="25" t="s">
        <v>11245</v>
      </c>
      <c r="B1635" s="358" t="s">
        <v>1513</v>
      </c>
      <c r="C1635" s="358" t="s">
        <v>11246</v>
      </c>
      <c r="D1635" s="16" t="s">
        <v>4741</v>
      </c>
    </row>
    <row r="1636" spans="1:4" ht="15.95" customHeight="1" x14ac:dyDescent="0.25">
      <c r="A1636" s="25" t="s">
        <v>11247</v>
      </c>
      <c r="B1636" s="358" t="s">
        <v>11248</v>
      </c>
      <c r="C1636" s="358" t="s">
        <v>11249</v>
      </c>
      <c r="D1636" s="16" t="s">
        <v>11250</v>
      </c>
    </row>
    <row r="1637" spans="1:4" ht="15.95" customHeight="1" x14ac:dyDescent="0.25">
      <c r="A1637" s="25" t="s">
        <v>11251</v>
      </c>
      <c r="B1637" s="358" t="s">
        <v>1514</v>
      </c>
      <c r="C1637" s="358" t="s">
        <v>11252</v>
      </c>
      <c r="D1637" s="16" t="s">
        <v>4542</v>
      </c>
    </row>
    <row r="1638" spans="1:4" ht="15.95" customHeight="1" x14ac:dyDescent="0.25">
      <c r="A1638" s="25" t="s">
        <v>11253</v>
      </c>
      <c r="B1638" s="358" t="s">
        <v>1515</v>
      </c>
      <c r="C1638" s="358" t="s">
        <v>11254</v>
      </c>
      <c r="D1638" s="16" t="s">
        <v>4514</v>
      </c>
    </row>
    <row r="1639" spans="1:4" ht="15.95" customHeight="1" x14ac:dyDescent="0.25">
      <c r="A1639" s="25" t="s">
        <v>11255</v>
      </c>
      <c r="B1639" s="358" t="s">
        <v>11256</v>
      </c>
      <c r="C1639" s="358" t="s">
        <v>11257</v>
      </c>
      <c r="D1639" s="16" t="s">
        <v>5035</v>
      </c>
    </row>
    <row r="1640" spans="1:4" ht="15.95" customHeight="1" x14ac:dyDescent="0.25">
      <c r="A1640" s="25" t="s">
        <v>11258</v>
      </c>
      <c r="B1640" s="358" t="s">
        <v>11259</v>
      </c>
      <c r="C1640" s="358" t="s">
        <v>11260</v>
      </c>
      <c r="D1640" s="16" t="s">
        <v>5168</v>
      </c>
    </row>
    <row r="1641" spans="1:4" ht="15.95" customHeight="1" x14ac:dyDescent="0.25">
      <c r="A1641" s="25" t="s">
        <v>11261</v>
      </c>
      <c r="B1641" s="358" t="s">
        <v>1256</v>
      </c>
      <c r="C1641" s="358" t="s">
        <v>11262</v>
      </c>
      <c r="D1641" s="16" t="s">
        <v>5075</v>
      </c>
    </row>
    <row r="1642" spans="1:4" ht="15.95" customHeight="1" x14ac:dyDescent="0.25">
      <c r="A1642" s="25" t="s">
        <v>11263</v>
      </c>
      <c r="B1642" s="358" t="s">
        <v>1257</v>
      </c>
      <c r="C1642" s="358" t="s">
        <v>11264</v>
      </c>
      <c r="D1642" s="16" t="s">
        <v>4972</v>
      </c>
    </row>
    <row r="1643" spans="1:4" ht="15.95" customHeight="1" x14ac:dyDescent="0.25">
      <c r="A1643" s="25" t="s">
        <v>11265</v>
      </c>
      <c r="B1643" s="358" t="s">
        <v>11266</v>
      </c>
      <c r="C1643" s="358" t="s">
        <v>11267</v>
      </c>
      <c r="D1643" s="16" t="s">
        <v>4818</v>
      </c>
    </row>
    <row r="1644" spans="1:4" ht="15.95" customHeight="1" x14ac:dyDescent="0.25">
      <c r="A1644" s="25" t="s">
        <v>11268</v>
      </c>
      <c r="B1644" s="358" t="s">
        <v>1258</v>
      </c>
      <c r="C1644" s="358" t="s">
        <v>11269</v>
      </c>
      <c r="D1644" s="16" t="s">
        <v>4982</v>
      </c>
    </row>
    <row r="1645" spans="1:4" ht="15.95" customHeight="1" x14ac:dyDescent="0.25">
      <c r="A1645" s="25" t="s">
        <v>11270</v>
      </c>
      <c r="B1645" s="358" t="s">
        <v>1517</v>
      </c>
      <c r="C1645" s="358" t="s">
        <v>11271</v>
      </c>
      <c r="D1645" s="16" t="s">
        <v>4729</v>
      </c>
    </row>
    <row r="1646" spans="1:4" ht="15.95" customHeight="1" x14ac:dyDescent="0.25">
      <c r="A1646" s="25" t="s">
        <v>11272</v>
      </c>
      <c r="B1646" s="358" t="s">
        <v>11273</v>
      </c>
      <c r="C1646" s="358" t="s">
        <v>11274</v>
      </c>
      <c r="D1646" s="16" t="s">
        <v>5012</v>
      </c>
    </row>
    <row r="1647" spans="1:4" ht="15.95" customHeight="1" x14ac:dyDescent="0.25">
      <c r="A1647" s="25" t="s">
        <v>11275</v>
      </c>
      <c r="B1647" s="358" t="s">
        <v>1073</v>
      </c>
      <c r="C1647" s="358" t="s">
        <v>11276</v>
      </c>
      <c r="D1647" s="16" t="s">
        <v>5043</v>
      </c>
    </row>
    <row r="1648" spans="1:4" ht="15.95" customHeight="1" x14ac:dyDescent="0.25">
      <c r="A1648" s="25" t="s">
        <v>11277</v>
      </c>
      <c r="B1648" s="358" t="s">
        <v>924</v>
      </c>
      <c r="C1648" s="358" t="s">
        <v>11278</v>
      </c>
      <c r="D1648" s="16" t="s">
        <v>4729</v>
      </c>
    </row>
    <row r="1649" spans="1:4" ht="15.95" customHeight="1" x14ac:dyDescent="0.25">
      <c r="A1649" s="25" t="s">
        <v>11279</v>
      </c>
      <c r="B1649" s="358" t="s">
        <v>11280</v>
      </c>
      <c r="C1649" s="358" t="s">
        <v>11281</v>
      </c>
      <c r="D1649" s="16" t="s">
        <v>4729</v>
      </c>
    </row>
    <row r="1650" spans="1:4" ht="15.95" customHeight="1" x14ac:dyDescent="0.25">
      <c r="A1650" s="25" t="s">
        <v>11282</v>
      </c>
      <c r="B1650" s="358" t="s">
        <v>278</v>
      </c>
      <c r="C1650" s="358" t="s">
        <v>11283</v>
      </c>
      <c r="D1650" s="16" t="s">
        <v>4693</v>
      </c>
    </row>
    <row r="1651" spans="1:4" ht="15.95" customHeight="1" x14ac:dyDescent="0.25">
      <c r="A1651" s="25" t="s">
        <v>11284</v>
      </c>
      <c r="B1651" s="358" t="s">
        <v>279</v>
      </c>
      <c r="C1651" s="358" t="s">
        <v>11285</v>
      </c>
      <c r="D1651" s="16" t="s">
        <v>4693</v>
      </c>
    </row>
    <row r="1652" spans="1:4" ht="15.95" customHeight="1" x14ac:dyDescent="0.25">
      <c r="A1652" s="25" t="s">
        <v>11286</v>
      </c>
      <c r="B1652" s="358" t="s">
        <v>280</v>
      </c>
      <c r="C1652" s="358" t="s">
        <v>11287</v>
      </c>
      <c r="D1652" s="16" t="s">
        <v>4693</v>
      </c>
    </row>
    <row r="1653" spans="1:4" ht="15.95" customHeight="1" x14ac:dyDescent="0.25">
      <c r="A1653" s="25" t="s">
        <v>11288</v>
      </c>
      <c r="B1653" s="358" t="s">
        <v>1259</v>
      </c>
      <c r="C1653" s="358" t="s">
        <v>11289</v>
      </c>
      <c r="D1653" s="16" t="s">
        <v>5096</v>
      </c>
    </row>
    <row r="1654" spans="1:4" ht="15.95" customHeight="1" x14ac:dyDescent="0.25">
      <c r="A1654" s="25" t="s">
        <v>11290</v>
      </c>
      <c r="B1654" s="358" t="s">
        <v>1261</v>
      </c>
      <c r="C1654" s="358" t="s">
        <v>11291</v>
      </c>
      <c r="D1654" s="16" t="s">
        <v>5093</v>
      </c>
    </row>
    <row r="1655" spans="1:4" ht="15.95" customHeight="1" x14ac:dyDescent="0.25">
      <c r="A1655" s="25" t="s">
        <v>11292</v>
      </c>
      <c r="B1655" s="358" t="s">
        <v>925</v>
      </c>
      <c r="C1655" s="358" t="s">
        <v>11293</v>
      </c>
      <c r="D1655" s="16" t="s">
        <v>4729</v>
      </c>
    </row>
    <row r="1656" spans="1:4" ht="15.95" customHeight="1" x14ac:dyDescent="0.25">
      <c r="A1656" s="25" t="s">
        <v>11294</v>
      </c>
      <c r="B1656" s="358" t="s">
        <v>1263</v>
      </c>
      <c r="C1656" s="358" t="s">
        <v>11295</v>
      </c>
      <c r="D1656" s="16" t="s">
        <v>5167</v>
      </c>
    </row>
    <row r="1657" spans="1:4" ht="15.95" customHeight="1" x14ac:dyDescent="0.25">
      <c r="A1657" s="25" t="s">
        <v>11296</v>
      </c>
      <c r="B1657" s="358" t="s">
        <v>926</v>
      </c>
      <c r="C1657" s="358" t="s">
        <v>11297</v>
      </c>
      <c r="D1657" s="16" t="s">
        <v>4729</v>
      </c>
    </row>
    <row r="1658" spans="1:4" ht="15.95" customHeight="1" x14ac:dyDescent="0.25">
      <c r="A1658" s="25" t="s">
        <v>11298</v>
      </c>
      <c r="B1658" s="358" t="s">
        <v>927</v>
      </c>
      <c r="C1658" s="358" t="s">
        <v>11299</v>
      </c>
      <c r="D1658" s="16" t="s">
        <v>4729</v>
      </c>
    </row>
    <row r="1659" spans="1:4" ht="15.95" customHeight="1" x14ac:dyDescent="0.25">
      <c r="A1659" s="25" t="s">
        <v>11300</v>
      </c>
      <c r="B1659" s="358" t="s">
        <v>151</v>
      </c>
      <c r="C1659" s="358" t="s">
        <v>11301</v>
      </c>
      <c r="D1659" s="16" t="s">
        <v>4894</v>
      </c>
    </row>
    <row r="1660" spans="1:4" ht="15.95" customHeight="1" x14ac:dyDescent="0.25">
      <c r="A1660" s="25" t="s">
        <v>11302</v>
      </c>
      <c r="B1660" s="358" t="s">
        <v>1445</v>
      </c>
      <c r="C1660" s="358" t="s">
        <v>11303</v>
      </c>
      <c r="D1660" s="16" t="s">
        <v>5040</v>
      </c>
    </row>
    <row r="1661" spans="1:4" ht="15.95" customHeight="1" x14ac:dyDescent="0.25">
      <c r="A1661" s="25" t="s">
        <v>11304</v>
      </c>
      <c r="B1661" s="358" t="s">
        <v>1075</v>
      </c>
      <c r="C1661" s="358" t="s">
        <v>11305</v>
      </c>
      <c r="D1661" s="16" t="s">
        <v>5141</v>
      </c>
    </row>
    <row r="1662" spans="1:4" ht="15.95" customHeight="1" x14ac:dyDescent="0.25">
      <c r="A1662" s="25" t="s">
        <v>11306</v>
      </c>
      <c r="B1662" s="358" t="s">
        <v>1518</v>
      </c>
      <c r="C1662" s="358" t="s">
        <v>11307</v>
      </c>
      <c r="D1662" s="16" t="s">
        <v>4730</v>
      </c>
    </row>
    <row r="1663" spans="1:4" ht="15.95" customHeight="1" x14ac:dyDescent="0.25">
      <c r="A1663" s="25" t="s">
        <v>11308</v>
      </c>
      <c r="B1663" s="358" t="s">
        <v>1265</v>
      </c>
      <c r="C1663" s="358" t="s">
        <v>11309</v>
      </c>
      <c r="D1663" s="16" t="s">
        <v>5050</v>
      </c>
    </row>
    <row r="1664" spans="1:4" ht="15.95" customHeight="1" x14ac:dyDescent="0.25">
      <c r="A1664" s="25" t="s">
        <v>11310</v>
      </c>
      <c r="B1664" s="358" t="s">
        <v>1267</v>
      </c>
      <c r="C1664" s="358" t="s">
        <v>11311</v>
      </c>
      <c r="D1664" s="16" t="s">
        <v>4987</v>
      </c>
    </row>
    <row r="1665" spans="1:4" ht="15.95" customHeight="1" x14ac:dyDescent="0.25">
      <c r="A1665" s="25" t="s">
        <v>11312</v>
      </c>
      <c r="B1665" s="358" t="s">
        <v>1519</v>
      </c>
      <c r="C1665" s="358" t="s">
        <v>11313</v>
      </c>
      <c r="D1665" s="16" t="s">
        <v>4514</v>
      </c>
    </row>
    <row r="1666" spans="1:4" ht="15.95" customHeight="1" x14ac:dyDescent="0.25">
      <c r="A1666" s="25" t="s">
        <v>11314</v>
      </c>
      <c r="B1666" s="358" t="s">
        <v>1520</v>
      </c>
      <c r="C1666" s="358" t="s">
        <v>11315</v>
      </c>
      <c r="D1666" s="16" t="s">
        <v>4819</v>
      </c>
    </row>
    <row r="1667" spans="1:4" ht="15.95" customHeight="1" x14ac:dyDescent="0.25">
      <c r="A1667" s="25" t="s">
        <v>11316</v>
      </c>
      <c r="B1667" s="358" t="s">
        <v>11317</v>
      </c>
      <c r="C1667" s="358" t="s">
        <v>11318</v>
      </c>
      <c r="D1667" s="16" t="s">
        <v>4972</v>
      </c>
    </row>
    <row r="1668" spans="1:4" ht="15.95" customHeight="1" x14ac:dyDescent="0.25">
      <c r="A1668" s="25" t="s">
        <v>11319</v>
      </c>
      <c r="B1668" s="358" t="s">
        <v>1521</v>
      </c>
      <c r="C1668" s="358" t="s">
        <v>11320</v>
      </c>
      <c r="D1668" s="16" t="s">
        <v>4730</v>
      </c>
    </row>
    <row r="1669" spans="1:4" ht="15.95" customHeight="1" x14ac:dyDescent="0.25">
      <c r="A1669" s="25" t="s">
        <v>11321</v>
      </c>
      <c r="B1669" s="358" t="s">
        <v>1522</v>
      </c>
      <c r="C1669" s="358" t="s">
        <v>11322</v>
      </c>
      <c r="D1669" s="16" t="s">
        <v>4819</v>
      </c>
    </row>
    <row r="1670" spans="1:4" ht="15.95" customHeight="1" x14ac:dyDescent="0.25">
      <c r="A1670" s="25" t="s">
        <v>11323</v>
      </c>
      <c r="B1670" s="358" t="s">
        <v>11324</v>
      </c>
      <c r="C1670" s="358" t="s">
        <v>11325</v>
      </c>
      <c r="D1670" s="16" t="s">
        <v>4597</v>
      </c>
    </row>
    <row r="1671" spans="1:4" ht="15.95" customHeight="1" x14ac:dyDescent="0.25">
      <c r="A1671" s="25" t="s">
        <v>11326</v>
      </c>
      <c r="B1671" s="358" t="s">
        <v>1822</v>
      </c>
      <c r="C1671" s="358" t="s">
        <v>11327</v>
      </c>
      <c r="D1671" s="16" t="s">
        <v>5072</v>
      </c>
    </row>
    <row r="1672" spans="1:4" ht="15.95" customHeight="1" x14ac:dyDescent="0.25">
      <c r="A1672" s="25" t="s">
        <v>11328</v>
      </c>
      <c r="B1672" s="358" t="s">
        <v>1824</v>
      </c>
      <c r="C1672" s="358" t="s">
        <v>11329</v>
      </c>
      <c r="D1672" s="16" t="s">
        <v>5120</v>
      </c>
    </row>
    <row r="1673" spans="1:4" ht="15.95" customHeight="1" x14ac:dyDescent="0.25">
      <c r="A1673" s="25" t="s">
        <v>11330</v>
      </c>
      <c r="B1673" s="358" t="s">
        <v>1826</v>
      </c>
      <c r="C1673" s="358" t="s">
        <v>11331</v>
      </c>
      <c r="D1673" s="16" t="s">
        <v>5115</v>
      </c>
    </row>
    <row r="1674" spans="1:4" ht="15.95" customHeight="1" x14ac:dyDescent="0.25">
      <c r="A1674" s="25" t="s">
        <v>11332</v>
      </c>
      <c r="B1674" s="358" t="s">
        <v>11333</v>
      </c>
      <c r="C1674" s="358" t="s">
        <v>11334</v>
      </c>
      <c r="D1674" s="16" t="s">
        <v>5066</v>
      </c>
    </row>
    <row r="1675" spans="1:4" ht="15.95" customHeight="1" x14ac:dyDescent="0.25">
      <c r="A1675" s="25" t="s">
        <v>11335</v>
      </c>
      <c r="B1675" s="358" t="s">
        <v>11336</v>
      </c>
      <c r="C1675" s="358" t="s">
        <v>11337</v>
      </c>
      <c r="D1675" s="16" t="s">
        <v>5023</v>
      </c>
    </row>
    <row r="1676" spans="1:4" ht="15.95" customHeight="1" x14ac:dyDescent="0.25">
      <c r="A1676" s="25" t="s">
        <v>11338</v>
      </c>
      <c r="B1676" s="358" t="s">
        <v>11339</v>
      </c>
      <c r="C1676" s="358" t="s">
        <v>11340</v>
      </c>
      <c r="D1676" s="16" t="s">
        <v>5142</v>
      </c>
    </row>
    <row r="1677" spans="1:4" ht="15.95" customHeight="1" x14ac:dyDescent="0.25">
      <c r="A1677" s="25" t="s">
        <v>11341</v>
      </c>
      <c r="B1677" s="358" t="s">
        <v>11342</v>
      </c>
      <c r="C1677" s="358" t="s">
        <v>11343</v>
      </c>
      <c r="D1677" s="16" t="s">
        <v>4610</v>
      </c>
    </row>
    <row r="1678" spans="1:4" ht="15.95" customHeight="1" x14ac:dyDescent="0.25">
      <c r="A1678" s="25" t="s">
        <v>11344</v>
      </c>
      <c r="B1678" s="358" t="s">
        <v>11345</v>
      </c>
      <c r="C1678" s="358" t="s">
        <v>11346</v>
      </c>
      <c r="D1678" s="16" t="s">
        <v>4561</v>
      </c>
    </row>
    <row r="1679" spans="1:4" ht="15.95" customHeight="1" x14ac:dyDescent="0.25">
      <c r="A1679" s="25" t="s">
        <v>11347</v>
      </c>
      <c r="B1679" s="358" t="s">
        <v>11348</v>
      </c>
      <c r="C1679" s="358" t="s">
        <v>11349</v>
      </c>
      <c r="D1679" s="16" t="s">
        <v>4683</v>
      </c>
    </row>
    <row r="1680" spans="1:4" ht="15.95" customHeight="1" x14ac:dyDescent="0.25">
      <c r="A1680" s="25" t="s">
        <v>11350</v>
      </c>
      <c r="B1680" s="358" t="s">
        <v>11351</v>
      </c>
      <c r="C1680" s="358" t="s">
        <v>11352</v>
      </c>
      <c r="D1680" s="16" t="s">
        <v>4729</v>
      </c>
    </row>
    <row r="1681" spans="1:4" ht="15.95" customHeight="1" x14ac:dyDescent="0.25">
      <c r="A1681" s="25" t="s">
        <v>11353</v>
      </c>
      <c r="B1681" s="358" t="s">
        <v>11354</v>
      </c>
      <c r="C1681" s="358" t="s">
        <v>11355</v>
      </c>
      <c r="D1681" s="16" t="s">
        <v>5126</v>
      </c>
    </row>
    <row r="1682" spans="1:4" ht="15.95" customHeight="1" x14ac:dyDescent="0.25">
      <c r="A1682" s="25" t="s">
        <v>11356</v>
      </c>
      <c r="B1682" s="358" t="s">
        <v>1759</v>
      </c>
      <c r="C1682" s="358" t="s">
        <v>11357</v>
      </c>
      <c r="D1682" s="16" t="s">
        <v>5110</v>
      </c>
    </row>
    <row r="1683" spans="1:4" ht="15.95" customHeight="1" x14ac:dyDescent="0.25">
      <c r="A1683" s="25" t="s">
        <v>11358</v>
      </c>
      <c r="B1683" s="358" t="s">
        <v>11359</v>
      </c>
      <c r="C1683" s="358" t="s">
        <v>11360</v>
      </c>
      <c r="D1683" s="16" t="s">
        <v>4774</v>
      </c>
    </row>
    <row r="1684" spans="1:4" ht="15.95" customHeight="1" x14ac:dyDescent="0.25">
      <c r="A1684" s="25" t="s">
        <v>11361</v>
      </c>
      <c r="B1684" s="358" t="s">
        <v>11362</v>
      </c>
      <c r="C1684" s="358" t="s">
        <v>11363</v>
      </c>
      <c r="D1684" s="16" t="s">
        <v>4729</v>
      </c>
    </row>
    <row r="1685" spans="1:4" ht="15.95" customHeight="1" x14ac:dyDescent="0.25">
      <c r="A1685" s="25" t="s">
        <v>11364</v>
      </c>
      <c r="B1685" s="358" t="s">
        <v>11365</v>
      </c>
      <c r="C1685" s="358" t="s">
        <v>11366</v>
      </c>
      <c r="D1685" s="16" t="s">
        <v>5022</v>
      </c>
    </row>
    <row r="1686" spans="1:4" ht="15.95" customHeight="1" x14ac:dyDescent="0.25">
      <c r="A1686" s="25" t="s">
        <v>11367</v>
      </c>
      <c r="B1686" s="358" t="s">
        <v>1761</v>
      </c>
      <c r="C1686" s="358" t="s">
        <v>11368</v>
      </c>
      <c r="D1686" s="16" t="s">
        <v>5002</v>
      </c>
    </row>
    <row r="1687" spans="1:4" ht="15.95" customHeight="1" x14ac:dyDescent="0.25">
      <c r="A1687" s="25" t="s">
        <v>11369</v>
      </c>
      <c r="B1687" s="358" t="s">
        <v>1831</v>
      </c>
      <c r="C1687" s="358" t="s">
        <v>11370</v>
      </c>
      <c r="D1687" s="16" t="s">
        <v>5128</v>
      </c>
    </row>
    <row r="1688" spans="1:4" ht="15.95" customHeight="1" x14ac:dyDescent="0.25">
      <c r="A1688" s="25" t="s">
        <v>11371</v>
      </c>
      <c r="B1688" s="358" t="s">
        <v>11372</v>
      </c>
      <c r="C1688" s="358" t="s">
        <v>11373</v>
      </c>
      <c r="D1688" s="16" t="s">
        <v>4729</v>
      </c>
    </row>
    <row r="1689" spans="1:4" ht="15.95" customHeight="1" x14ac:dyDescent="0.25">
      <c r="A1689" s="25" t="s">
        <v>11374</v>
      </c>
      <c r="B1689" s="358" t="s">
        <v>1833</v>
      </c>
      <c r="C1689" s="358" t="s">
        <v>11375</v>
      </c>
      <c r="D1689" s="16" t="s">
        <v>5188</v>
      </c>
    </row>
    <row r="1690" spans="1:4" ht="15.95" customHeight="1" x14ac:dyDescent="0.25">
      <c r="A1690" s="25" t="s">
        <v>11376</v>
      </c>
      <c r="B1690" s="358" t="s">
        <v>11377</v>
      </c>
      <c r="C1690" s="358" t="s">
        <v>11378</v>
      </c>
      <c r="D1690" s="16" t="s">
        <v>4659</v>
      </c>
    </row>
    <row r="1691" spans="1:4" ht="15.95" customHeight="1" x14ac:dyDescent="0.25">
      <c r="A1691" s="25" t="s">
        <v>11379</v>
      </c>
      <c r="B1691" s="358" t="s">
        <v>11380</v>
      </c>
      <c r="C1691" s="358" t="s">
        <v>11381</v>
      </c>
      <c r="D1691" s="16" t="s">
        <v>4818</v>
      </c>
    </row>
    <row r="1692" spans="1:4" ht="15.95" customHeight="1" x14ac:dyDescent="0.25">
      <c r="A1692" s="25" t="s">
        <v>11382</v>
      </c>
      <c r="B1692" s="358" t="s">
        <v>11383</v>
      </c>
      <c r="C1692" s="358" t="s">
        <v>11384</v>
      </c>
      <c r="D1692" s="16" t="s">
        <v>4729</v>
      </c>
    </row>
    <row r="1693" spans="1:4" ht="15.95" customHeight="1" x14ac:dyDescent="0.25">
      <c r="A1693" s="25" t="s">
        <v>11385</v>
      </c>
      <c r="B1693" s="358" t="s">
        <v>11386</v>
      </c>
      <c r="C1693" s="358" t="s">
        <v>11387</v>
      </c>
      <c r="D1693" s="16" t="s">
        <v>4755</v>
      </c>
    </row>
    <row r="1694" spans="1:4" ht="15.95" customHeight="1" x14ac:dyDescent="0.25">
      <c r="A1694" s="25" t="s">
        <v>11388</v>
      </c>
      <c r="B1694" s="358" t="s">
        <v>11389</v>
      </c>
      <c r="C1694" s="358" t="s">
        <v>11390</v>
      </c>
      <c r="D1694" s="16" t="s">
        <v>4592</v>
      </c>
    </row>
    <row r="1695" spans="1:4" ht="15.95" customHeight="1" x14ac:dyDescent="0.25">
      <c r="A1695" s="25" t="s">
        <v>11391</v>
      </c>
      <c r="B1695" s="358" t="s">
        <v>1835</v>
      </c>
      <c r="C1695" s="358" t="s">
        <v>11392</v>
      </c>
      <c r="D1695" s="16" t="s">
        <v>4983</v>
      </c>
    </row>
    <row r="1696" spans="1:4" ht="15.95" customHeight="1" x14ac:dyDescent="0.25">
      <c r="A1696" s="25" t="s">
        <v>11393</v>
      </c>
      <c r="B1696" s="358" t="s">
        <v>11394</v>
      </c>
      <c r="C1696" s="358" t="s">
        <v>11395</v>
      </c>
      <c r="D1696" s="16" t="s">
        <v>4713</v>
      </c>
    </row>
    <row r="1697" spans="1:4" ht="15.95" customHeight="1" x14ac:dyDescent="0.25">
      <c r="A1697" s="25" t="s">
        <v>11396</v>
      </c>
      <c r="B1697" s="358" t="s">
        <v>11397</v>
      </c>
      <c r="C1697" s="358" t="s">
        <v>11398</v>
      </c>
      <c r="D1697" s="16" t="s">
        <v>4729</v>
      </c>
    </row>
    <row r="1698" spans="1:4" ht="15.95" customHeight="1" x14ac:dyDescent="0.25">
      <c r="A1698" s="25" t="s">
        <v>11399</v>
      </c>
      <c r="B1698" s="358" t="s">
        <v>11400</v>
      </c>
      <c r="C1698" s="358" t="s">
        <v>11401</v>
      </c>
      <c r="D1698" s="16" t="s">
        <v>4729</v>
      </c>
    </row>
    <row r="1699" spans="1:4" ht="15.95" customHeight="1" x14ac:dyDescent="0.25">
      <c r="A1699" s="25" t="s">
        <v>11402</v>
      </c>
      <c r="B1699" s="358" t="s">
        <v>11403</v>
      </c>
      <c r="C1699" s="358" t="s">
        <v>11404</v>
      </c>
      <c r="D1699" s="16" t="s">
        <v>4835</v>
      </c>
    </row>
    <row r="1700" spans="1:4" ht="15.95" customHeight="1" x14ac:dyDescent="0.25">
      <c r="A1700" s="25" t="s">
        <v>11405</v>
      </c>
      <c r="B1700" s="358" t="s">
        <v>11406</v>
      </c>
      <c r="C1700" s="358" t="s">
        <v>11407</v>
      </c>
      <c r="D1700" s="16" t="s">
        <v>4544</v>
      </c>
    </row>
    <row r="1701" spans="1:4" ht="15.95" customHeight="1" x14ac:dyDescent="0.25">
      <c r="A1701" s="25" t="s">
        <v>11408</v>
      </c>
      <c r="B1701" s="358" t="s">
        <v>11409</v>
      </c>
      <c r="C1701" s="358" t="s">
        <v>11410</v>
      </c>
      <c r="D1701" s="16" t="s">
        <v>4585</v>
      </c>
    </row>
    <row r="1702" spans="1:4" ht="15.95" customHeight="1" x14ac:dyDescent="0.25">
      <c r="A1702" s="25" t="s">
        <v>11411</v>
      </c>
      <c r="B1702" s="358" t="s">
        <v>11412</v>
      </c>
      <c r="C1702" s="358" t="s">
        <v>11413</v>
      </c>
      <c r="D1702" s="16" t="s">
        <v>4729</v>
      </c>
    </row>
    <row r="1703" spans="1:4" ht="15.95" customHeight="1" x14ac:dyDescent="0.25">
      <c r="A1703" s="25" t="s">
        <v>11414</v>
      </c>
      <c r="B1703" s="358" t="s">
        <v>11415</v>
      </c>
      <c r="C1703" s="358" t="s">
        <v>11416</v>
      </c>
      <c r="D1703" s="16" t="s">
        <v>4729</v>
      </c>
    </row>
    <row r="1704" spans="1:4" ht="15.95" customHeight="1" x14ac:dyDescent="0.25">
      <c r="A1704" s="25" t="s">
        <v>11417</v>
      </c>
      <c r="B1704" s="358" t="s">
        <v>1837</v>
      </c>
      <c r="C1704" s="358" t="s">
        <v>11418</v>
      </c>
      <c r="D1704" s="16" t="s">
        <v>5017</v>
      </c>
    </row>
    <row r="1705" spans="1:4" ht="15.95" customHeight="1" x14ac:dyDescent="0.25">
      <c r="A1705" s="25" t="s">
        <v>11419</v>
      </c>
      <c r="B1705" s="358" t="s">
        <v>1839</v>
      </c>
      <c r="C1705" s="358" t="s">
        <v>11420</v>
      </c>
      <c r="D1705" s="16" t="s">
        <v>5004</v>
      </c>
    </row>
    <row r="1706" spans="1:4" ht="15.95" customHeight="1" x14ac:dyDescent="0.25">
      <c r="A1706" s="25" t="s">
        <v>11421</v>
      </c>
      <c r="B1706" s="358" t="s">
        <v>11422</v>
      </c>
      <c r="C1706" s="358" t="s">
        <v>11423</v>
      </c>
      <c r="D1706" s="16" t="s">
        <v>4638</v>
      </c>
    </row>
    <row r="1707" spans="1:4" ht="15.95" customHeight="1" x14ac:dyDescent="0.25">
      <c r="A1707" s="25" t="s">
        <v>11424</v>
      </c>
      <c r="B1707" s="358" t="s">
        <v>11425</v>
      </c>
      <c r="C1707" s="358" t="s">
        <v>11426</v>
      </c>
      <c r="D1707" s="16" t="s">
        <v>4734</v>
      </c>
    </row>
    <row r="1708" spans="1:4" ht="15.95" customHeight="1" x14ac:dyDescent="0.25">
      <c r="A1708" s="25" t="s">
        <v>11427</v>
      </c>
      <c r="B1708" s="358" t="s">
        <v>11428</v>
      </c>
      <c r="C1708" s="358" t="s">
        <v>11429</v>
      </c>
      <c r="D1708" s="16" t="s">
        <v>5069</v>
      </c>
    </row>
    <row r="1709" spans="1:4" ht="15.95" customHeight="1" x14ac:dyDescent="0.25">
      <c r="A1709" s="25" t="s">
        <v>11430</v>
      </c>
      <c r="B1709" s="358" t="s">
        <v>1842</v>
      </c>
      <c r="C1709" s="358" t="s">
        <v>11431</v>
      </c>
      <c r="D1709" s="16" t="s">
        <v>5008</v>
      </c>
    </row>
    <row r="1710" spans="1:4" ht="15.95" customHeight="1" x14ac:dyDescent="0.25">
      <c r="A1710" s="25" t="s">
        <v>11432</v>
      </c>
      <c r="B1710" s="358" t="s">
        <v>11433</v>
      </c>
      <c r="C1710" s="358" t="s">
        <v>11434</v>
      </c>
      <c r="D1710" s="16" t="s">
        <v>4729</v>
      </c>
    </row>
    <row r="1711" spans="1:4" ht="15.95" customHeight="1" x14ac:dyDescent="0.25">
      <c r="A1711" s="25" t="s">
        <v>11435</v>
      </c>
      <c r="B1711" s="358" t="s">
        <v>11436</v>
      </c>
      <c r="C1711" s="358" t="s">
        <v>11437</v>
      </c>
      <c r="D1711" s="16" t="s">
        <v>4652</v>
      </c>
    </row>
    <row r="1712" spans="1:4" ht="15.95" customHeight="1" x14ac:dyDescent="0.25">
      <c r="A1712" s="25" t="s">
        <v>11438</v>
      </c>
      <c r="B1712" s="358" t="s">
        <v>11439</v>
      </c>
      <c r="C1712" s="358" t="s">
        <v>11440</v>
      </c>
      <c r="D1712" s="16" t="s">
        <v>4729</v>
      </c>
    </row>
    <row r="1713" spans="1:4" ht="15.95" customHeight="1" x14ac:dyDescent="0.25">
      <c r="A1713" s="25" t="s">
        <v>11441</v>
      </c>
      <c r="B1713" s="358" t="s">
        <v>11442</v>
      </c>
      <c r="C1713" s="358" t="s">
        <v>11443</v>
      </c>
      <c r="D1713" s="16" t="s">
        <v>5014</v>
      </c>
    </row>
    <row r="1714" spans="1:4" ht="15.95" customHeight="1" x14ac:dyDescent="0.25">
      <c r="A1714" s="25" t="s">
        <v>11444</v>
      </c>
      <c r="B1714" s="358" t="s">
        <v>11445</v>
      </c>
      <c r="C1714" s="358" t="s">
        <v>11446</v>
      </c>
      <c r="D1714" s="16" t="s">
        <v>4729</v>
      </c>
    </row>
    <row r="1715" spans="1:4" ht="15.95" customHeight="1" x14ac:dyDescent="0.25">
      <c r="A1715" s="25" t="s">
        <v>11447</v>
      </c>
      <c r="B1715" s="358" t="s">
        <v>11448</v>
      </c>
      <c r="C1715" s="358" t="s">
        <v>11449</v>
      </c>
      <c r="D1715" s="16" t="s">
        <v>5117</v>
      </c>
    </row>
    <row r="1716" spans="1:4" ht="15.95" customHeight="1" x14ac:dyDescent="0.25">
      <c r="A1716" s="25" t="s">
        <v>11450</v>
      </c>
      <c r="B1716" s="358" t="s">
        <v>11451</v>
      </c>
      <c r="C1716" s="358" t="s">
        <v>11452</v>
      </c>
      <c r="D1716" s="16" t="s">
        <v>4657</v>
      </c>
    </row>
    <row r="1717" spans="1:4" ht="15.95" customHeight="1" x14ac:dyDescent="0.25">
      <c r="A1717" s="25" t="s">
        <v>11453</v>
      </c>
      <c r="B1717" s="358" t="s">
        <v>11454</v>
      </c>
      <c r="C1717" s="358" t="s">
        <v>11455</v>
      </c>
      <c r="D1717" s="16" t="s">
        <v>4657</v>
      </c>
    </row>
    <row r="1718" spans="1:4" ht="15.95" customHeight="1" x14ac:dyDescent="0.25">
      <c r="A1718" s="25" t="s">
        <v>11456</v>
      </c>
      <c r="B1718" s="358" t="s">
        <v>11457</v>
      </c>
      <c r="C1718" s="358" t="s">
        <v>11458</v>
      </c>
      <c r="D1718" s="16" t="s">
        <v>4657</v>
      </c>
    </row>
    <row r="1719" spans="1:4" ht="15.95" customHeight="1" x14ac:dyDescent="0.25">
      <c r="A1719" s="25" t="s">
        <v>11459</v>
      </c>
      <c r="B1719" s="358" t="s">
        <v>11460</v>
      </c>
      <c r="C1719" s="358" t="s">
        <v>11461</v>
      </c>
      <c r="D1719" s="16" t="s">
        <v>4657</v>
      </c>
    </row>
    <row r="1720" spans="1:4" ht="15.95" customHeight="1" x14ac:dyDescent="0.25">
      <c r="A1720" s="25" t="s">
        <v>11462</v>
      </c>
      <c r="B1720" s="358" t="s">
        <v>11463</v>
      </c>
      <c r="C1720" s="358" t="s">
        <v>11464</v>
      </c>
      <c r="D1720" s="16" t="s">
        <v>4657</v>
      </c>
    </row>
    <row r="1721" spans="1:4" ht="15.95" customHeight="1" x14ac:dyDescent="0.25">
      <c r="A1721" s="25" t="s">
        <v>11465</v>
      </c>
      <c r="B1721" s="358" t="s">
        <v>11466</v>
      </c>
      <c r="C1721" s="358" t="s">
        <v>11467</v>
      </c>
      <c r="D1721" s="16" t="s">
        <v>4657</v>
      </c>
    </row>
    <row r="1722" spans="1:4" ht="15.95" customHeight="1" x14ac:dyDescent="0.25">
      <c r="A1722" s="25" t="s">
        <v>11468</v>
      </c>
      <c r="B1722" s="358" t="s">
        <v>11469</v>
      </c>
      <c r="C1722" s="358" t="s">
        <v>11470</v>
      </c>
      <c r="D1722" s="16" t="s">
        <v>4657</v>
      </c>
    </row>
    <row r="1723" spans="1:4" ht="15.95" customHeight="1" x14ac:dyDescent="0.25">
      <c r="A1723" s="25" t="s">
        <v>11471</v>
      </c>
      <c r="B1723" s="358" t="s">
        <v>11472</v>
      </c>
      <c r="C1723" s="358" t="s">
        <v>11473</v>
      </c>
      <c r="D1723" s="16" t="s">
        <v>4657</v>
      </c>
    </row>
    <row r="1724" spans="1:4" ht="15.95" customHeight="1" x14ac:dyDescent="0.25">
      <c r="A1724" s="25" t="s">
        <v>11474</v>
      </c>
      <c r="B1724" s="358" t="s">
        <v>11475</v>
      </c>
      <c r="C1724" s="358" t="s">
        <v>11476</v>
      </c>
      <c r="D1724" s="16" t="s">
        <v>4657</v>
      </c>
    </row>
    <row r="1725" spans="1:4" ht="15.95" customHeight="1" x14ac:dyDescent="0.25">
      <c r="A1725" s="25" t="s">
        <v>11477</v>
      </c>
      <c r="B1725" s="358" t="s">
        <v>11478</v>
      </c>
      <c r="C1725" s="358" t="s">
        <v>11479</v>
      </c>
      <c r="D1725" s="16" t="s">
        <v>4657</v>
      </c>
    </row>
    <row r="1726" spans="1:4" ht="15.95" customHeight="1" x14ac:dyDescent="0.25">
      <c r="A1726" s="25" t="s">
        <v>11480</v>
      </c>
      <c r="B1726" s="358" t="s">
        <v>11481</v>
      </c>
      <c r="C1726" s="358" t="s">
        <v>11482</v>
      </c>
      <c r="D1726" s="16" t="s">
        <v>5112</v>
      </c>
    </row>
    <row r="1727" spans="1:4" ht="15.95" customHeight="1" x14ac:dyDescent="0.25">
      <c r="A1727" s="25" t="s">
        <v>11483</v>
      </c>
      <c r="B1727" s="358" t="s">
        <v>11484</v>
      </c>
      <c r="C1727" s="358" t="s">
        <v>11485</v>
      </c>
      <c r="D1727" s="16" t="s">
        <v>4657</v>
      </c>
    </row>
    <row r="1728" spans="1:4" ht="15.95" customHeight="1" x14ac:dyDescent="0.25">
      <c r="A1728" s="25" t="s">
        <v>11486</v>
      </c>
      <c r="B1728" s="358" t="s">
        <v>11487</v>
      </c>
      <c r="C1728" s="358" t="s">
        <v>11488</v>
      </c>
      <c r="D1728" s="16" t="s">
        <v>4657</v>
      </c>
    </row>
    <row r="1729" spans="1:4" ht="15.95" customHeight="1" x14ac:dyDescent="0.25">
      <c r="A1729" s="25" t="s">
        <v>11489</v>
      </c>
      <c r="B1729" s="358" t="s">
        <v>11490</v>
      </c>
      <c r="C1729" s="358" t="s">
        <v>11491</v>
      </c>
      <c r="D1729" s="16" t="s">
        <v>4657</v>
      </c>
    </row>
    <row r="1730" spans="1:4" ht="15.95" customHeight="1" x14ac:dyDescent="0.25">
      <c r="A1730" s="25" t="s">
        <v>11492</v>
      </c>
      <c r="B1730" s="358" t="s">
        <v>11493</v>
      </c>
      <c r="C1730" s="358" t="s">
        <v>11494</v>
      </c>
      <c r="D1730" s="16" t="s">
        <v>4657</v>
      </c>
    </row>
    <row r="1731" spans="1:4" ht="15.95" customHeight="1" x14ac:dyDescent="0.25">
      <c r="A1731" s="25" t="s">
        <v>11495</v>
      </c>
      <c r="B1731" s="358" t="s">
        <v>11496</v>
      </c>
      <c r="C1731" s="358" t="s">
        <v>11497</v>
      </c>
      <c r="D1731" s="16" t="s">
        <v>4657</v>
      </c>
    </row>
    <row r="1732" spans="1:4" ht="15.95" customHeight="1" x14ac:dyDescent="0.25">
      <c r="A1732" s="25" t="s">
        <v>11498</v>
      </c>
      <c r="B1732" s="358" t="s">
        <v>11499</v>
      </c>
      <c r="C1732" s="358" t="s">
        <v>11500</v>
      </c>
      <c r="D1732" s="16" t="s">
        <v>4657</v>
      </c>
    </row>
    <row r="1733" spans="1:4" ht="15.95" customHeight="1" x14ac:dyDescent="0.25">
      <c r="A1733" s="25" t="s">
        <v>11501</v>
      </c>
      <c r="B1733" s="358" t="s">
        <v>11502</v>
      </c>
      <c r="C1733" s="358" t="s">
        <v>11503</v>
      </c>
      <c r="D1733" s="16" t="s">
        <v>4657</v>
      </c>
    </row>
    <row r="1734" spans="1:4" ht="15.95" customHeight="1" x14ac:dyDescent="0.25">
      <c r="A1734" s="25" t="s">
        <v>11504</v>
      </c>
      <c r="B1734" s="358" t="s">
        <v>11505</v>
      </c>
      <c r="C1734" s="358" t="s">
        <v>11506</v>
      </c>
      <c r="D1734" s="16" t="s">
        <v>4657</v>
      </c>
    </row>
    <row r="1735" spans="1:4" ht="15.95" customHeight="1" x14ac:dyDescent="0.25">
      <c r="A1735" s="25" t="s">
        <v>11507</v>
      </c>
      <c r="B1735" s="358" t="s">
        <v>11508</v>
      </c>
      <c r="C1735" s="358" t="s">
        <v>11509</v>
      </c>
      <c r="D1735" s="16" t="s">
        <v>4657</v>
      </c>
    </row>
    <row r="1736" spans="1:4" ht="15.95" customHeight="1" x14ac:dyDescent="0.25">
      <c r="A1736" s="25" t="s">
        <v>11510</v>
      </c>
      <c r="B1736" s="358" t="s">
        <v>11511</v>
      </c>
      <c r="C1736" s="358" t="s">
        <v>11512</v>
      </c>
      <c r="D1736" s="16" t="s">
        <v>4657</v>
      </c>
    </row>
    <row r="1737" spans="1:4" ht="15.95" customHeight="1" x14ac:dyDescent="0.25">
      <c r="A1737" s="25" t="s">
        <v>11513</v>
      </c>
      <c r="B1737" s="358" t="s">
        <v>11514</v>
      </c>
      <c r="C1737" s="358" t="s">
        <v>11515</v>
      </c>
      <c r="D1737" s="16" t="s">
        <v>4657</v>
      </c>
    </row>
    <row r="1738" spans="1:4" ht="15.95" customHeight="1" x14ac:dyDescent="0.25">
      <c r="A1738" s="25" t="s">
        <v>11516</v>
      </c>
      <c r="B1738" s="358" t="s">
        <v>1847</v>
      </c>
      <c r="C1738" s="358" t="s">
        <v>11517</v>
      </c>
      <c r="D1738" s="16" t="s">
        <v>5136</v>
      </c>
    </row>
    <row r="1739" spans="1:4" ht="15.95" customHeight="1" x14ac:dyDescent="0.25">
      <c r="A1739" s="25" t="s">
        <v>11518</v>
      </c>
      <c r="B1739" s="358" t="s">
        <v>11519</v>
      </c>
      <c r="C1739" s="358" t="s">
        <v>11520</v>
      </c>
      <c r="D1739" s="16" t="s">
        <v>4680</v>
      </c>
    </row>
    <row r="1740" spans="1:4" ht="15.95" customHeight="1" x14ac:dyDescent="0.25">
      <c r="A1740" s="25" t="s">
        <v>11521</v>
      </c>
      <c r="B1740" s="358" t="s">
        <v>11522</v>
      </c>
      <c r="C1740" s="358" t="s">
        <v>11523</v>
      </c>
      <c r="D1740" s="16" t="s">
        <v>4818</v>
      </c>
    </row>
    <row r="1741" spans="1:4" ht="15.95" customHeight="1" x14ac:dyDescent="0.25">
      <c r="A1741" s="25" t="s">
        <v>11524</v>
      </c>
      <c r="B1741" s="358" t="s">
        <v>11525</v>
      </c>
      <c r="C1741" s="358" t="s">
        <v>11526</v>
      </c>
      <c r="D1741" s="16" t="s">
        <v>5101</v>
      </c>
    </row>
    <row r="1742" spans="1:4" ht="15.95" customHeight="1" x14ac:dyDescent="0.25">
      <c r="A1742" s="25" t="s">
        <v>11527</v>
      </c>
      <c r="B1742" s="358" t="s">
        <v>11528</v>
      </c>
      <c r="C1742" s="360" t="s">
        <v>11529</v>
      </c>
      <c r="D1742" s="16" t="s">
        <v>4729</v>
      </c>
    </row>
    <row r="1743" spans="1:4" ht="15.95" customHeight="1" x14ac:dyDescent="0.25">
      <c r="A1743" s="25" t="s">
        <v>11530</v>
      </c>
      <c r="B1743" s="358" t="s">
        <v>11531</v>
      </c>
      <c r="C1743" s="358" t="s">
        <v>11532</v>
      </c>
      <c r="D1743" s="16" t="s">
        <v>4729</v>
      </c>
    </row>
    <row r="1744" spans="1:4" ht="15.95" customHeight="1" x14ac:dyDescent="0.25">
      <c r="A1744" s="25" t="s">
        <v>11533</v>
      </c>
      <c r="B1744" s="358" t="s">
        <v>11534</v>
      </c>
      <c r="C1744" s="358" t="s">
        <v>11535</v>
      </c>
      <c r="D1744" s="16" t="s">
        <v>4729</v>
      </c>
    </row>
    <row r="1745" spans="1:4" ht="15.95" customHeight="1" x14ac:dyDescent="0.25">
      <c r="A1745" s="25" t="s">
        <v>11536</v>
      </c>
      <c r="B1745" s="358" t="s">
        <v>11537</v>
      </c>
      <c r="C1745" s="358" t="s">
        <v>11538</v>
      </c>
      <c r="D1745" s="16" t="s">
        <v>4729</v>
      </c>
    </row>
    <row r="1746" spans="1:4" ht="15.95" customHeight="1" x14ac:dyDescent="0.25">
      <c r="A1746" s="25" t="s">
        <v>11539</v>
      </c>
      <c r="B1746" s="358" t="s">
        <v>2109</v>
      </c>
      <c r="C1746" s="358" t="s">
        <v>11540</v>
      </c>
      <c r="D1746" s="16" t="s">
        <v>4729</v>
      </c>
    </row>
    <row r="1747" spans="1:4" ht="15.95" customHeight="1" x14ac:dyDescent="0.25">
      <c r="A1747" s="25" t="s">
        <v>11541</v>
      </c>
      <c r="B1747" s="358" t="s">
        <v>11542</v>
      </c>
      <c r="C1747" s="358" t="s">
        <v>11543</v>
      </c>
      <c r="D1747" s="16" t="s">
        <v>4536</v>
      </c>
    </row>
    <row r="1748" spans="1:4" ht="15.95" customHeight="1" x14ac:dyDescent="0.25">
      <c r="A1748" s="25" t="s">
        <v>11544</v>
      </c>
      <c r="B1748" s="358" t="s">
        <v>11545</v>
      </c>
      <c r="C1748" s="358" t="s">
        <v>11546</v>
      </c>
      <c r="D1748" s="16" t="s">
        <v>4729</v>
      </c>
    </row>
    <row r="1749" spans="1:4" ht="15.95" customHeight="1" x14ac:dyDescent="0.25">
      <c r="A1749" s="25" t="s">
        <v>11547</v>
      </c>
      <c r="B1749" s="358" t="s">
        <v>11548</v>
      </c>
      <c r="C1749" s="358" t="s">
        <v>11549</v>
      </c>
      <c r="D1749" s="16" t="s">
        <v>4729</v>
      </c>
    </row>
    <row r="1750" spans="1:4" ht="15.95" customHeight="1" x14ac:dyDescent="0.25">
      <c r="A1750" s="25" t="s">
        <v>11550</v>
      </c>
      <c r="B1750" s="358" t="s">
        <v>11551</v>
      </c>
      <c r="C1750" s="358" t="s">
        <v>11552</v>
      </c>
      <c r="D1750" s="16" t="s">
        <v>4729</v>
      </c>
    </row>
    <row r="1751" spans="1:4" ht="15.95" customHeight="1" x14ac:dyDescent="0.25">
      <c r="A1751" s="25" t="s">
        <v>11553</v>
      </c>
      <c r="B1751" s="358" t="s">
        <v>2111</v>
      </c>
      <c r="C1751" s="358" t="s">
        <v>11554</v>
      </c>
      <c r="D1751" s="16" t="s">
        <v>4729</v>
      </c>
    </row>
    <row r="1752" spans="1:4" ht="15.95" customHeight="1" x14ac:dyDescent="0.25">
      <c r="A1752" s="25" t="s">
        <v>11555</v>
      </c>
      <c r="B1752" s="358" t="s">
        <v>11556</v>
      </c>
      <c r="C1752" s="358" t="s">
        <v>11557</v>
      </c>
      <c r="D1752" s="16" t="s">
        <v>4729</v>
      </c>
    </row>
    <row r="1753" spans="1:4" ht="15.95" customHeight="1" x14ac:dyDescent="0.25">
      <c r="A1753" s="25" t="s">
        <v>11558</v>
      </c>
      <c r="B1753" s="358" t="s">
        <v>11559</v>
      </c>
      <c r="C1753" s="358" t="s">
        <v>11560</v>
      </c>
      <c r="D1753" s="16" t="s">
        <v>4729</v>
      </c>
    </row>
    <row r="1754" spans="1:4" ht="15.95" customHeight="1" x14ac:dyDescent="0.25">
      <c r="A1754" s="25" t="s">
        <v>11561</v>
      </c>
      <c r="B1754" s="358" t="s">
        <v>11562</v>
      </c>
      <c r="C1754" s="358" t="s">
        <v>11563</v>
      </c>
      <c r="D1754" s="16" t="s">
        <v>4729</v>
      </c>
    </row>
    <row r="1755" spans="1:4" ht="15.95" customHeight="1" x14ac:dyDescent="0.25">
      <c r="A1755" s="25" t="s">
        <v>11564</v>
      </c>
      <c r="B1755" s="358" t="s">
        <v>11565</v>
      </c>
      <c r="C1755" s="358" t="s">
        <v>11566</v>
      </c>
      <c r="D1755" s="16" t="s">
        <v>4729</v>
      </c>
    </row>
    <row r="1756" spans="1:4" ht="15.95" customHeight="1" x14ac:dyDescent="0.25">
      <c r="A1756" s="25" t="s">
        <v>11567</v>
      </c>
      <c r="B1756" s="358" t="s">
        <v>11568</v>
      </c>
      <c r="C1756" s="358" t="s">
        <v>11569</v>
      </c>
      <c r="D1756" s="16" t="s">
        <v>4729</v>
      </c>
    </row>
    <row r="1757" spans="1:4" ht="15.95" customHeight="1" x14ac:dyDescent="0.25">
      <c r="A1757" s="25" t="s">
        <v>11570</v>
      </c>
      <c r="B1757" s="358" t="s">
        <v>11571</v>
      </c>
      <c r="C1757" s="358" t="s">
        <v>11572</v>
      </c>
      <c r="D1757" s="16" t="s">
        <v>4729</v>
      </c>
    </row>
    <row r="1758" spans="1:4" ht="15.95" customHeight="1" x14ac:dyDescent="0.25">
      <c r="A1758" s="25" t="s">
        <v>11573</v>
      </c>
      <c r="B1758" s="358" t="s">
        <v>11574</v>
      </c>
      <c r="C1758" s="358" t="s">
        <v>11575</v>
      </c>
      <c r="D1758" s="16" t="s">
        <v>5008</v>
      </c>
    </row>
    <row r="1759" spans="1:4" ht="15.95" customHeight="1" x14ac:dyDescent="0.25">
      <c r="A1759" s="25" t="s">
        <v>11576</v>
      </c>
      <c r="B1759" s="358" t="s">
        <v>11577</v>
      </c>
      <c r="C1759" s="358" t="s">
        <v>11578</v>
      </c>
      <c r="D1759" s="16" t="s">
        <v>4729</v>
      </c>
    </row>
    <row r="1760" spans="1:4" ht="15.95" customHeight="1" x14ac:dyDescent="0.25">
      <c r="A1760" s="25" t="s">
        <v>11579</v>
      </c>
      <c r="B1760" s="358" t="s">
        <v>11580</v>
      </c>
      <c r="C1760" s="358" t="s">
        <v>11581</v>
      </c>
      <c r="D1760" s="16" t="s">
        <v>4729</v>
      </c>
    </row>
    <row r="1761" spans="1:4" ht="15.95" customHeight="1" x14ac:dyDescent="0.25">
      <c r="A1761" s="25" t="s">
        <v>11582</v>
      </c>
      <c r="B1761" s="358" t="s">
        <v>1849</v>
      </c>
      <c r="C1761" s="358" t="s">
        <v>11583</v>
      </c>
      <c r="D1761" s="16" t="s">
        <v>5116</v>
      </c>
    </row>
    <row r="1762" spans="1:4" ht="15.95" customHeight="1" x14ac:dyDescent="0.25">
      <c r="A1762" s="25" t="s">
        <v>11584</v>
      </c>
      <c r="B1762" s="358" t="s">
        <v>11585</v>
      </c>
      <c r="C1762" s="358" t="s">
        <v>11586</v>
      </c>
      <c r="D1762" s="16" t="s">
        <v>4729</v>
      </c>
    </row>
    <row r="1763" spans="1:4" ht="15.95" customHeight="1" x14ac:dyDescent="0.25">
      <c r="A1763" s="25" t="s">
        <v>11587</v>
      </c>
      <c r="B1763" s="358" t="s">
        <v>11588</v>
      </c>
      <c r="C1763" s="358" t="s">
        <v>11589</v>
      </c>
      <c r="D1763" s="16" t="s">
        <v>4729</v>
      </c>
    </row>
    <row r="1764" spans="1:4" ht="15.95" customHeight="1" x14ac:dyDescent="0.25">
      <c r="A1764" s="25" t="s">
        <v>11590</v>
      </c>
      <c r="B1764" s="358" t="s">
        <v>11591</v>
      </c>
      <c r="C1764" s="358" t="s">
        <v>11592</v>
      </c>
      <c r="D1764" s="16" t="s">
        <v>4729</v>
      </c>
    </row>
    <row r="1765" spans="1:4" ht="15.95" customHeight="1" x14ac:dyDescent="0.25">
      <c r="A1765" s="25" t="s">
        <v>11593</v>
      </c>
      <c r="B1765" s="358" t="s">
        <v>11594</v>
      </c>
      <c r="C1765" s="358" t="s">
        <v>11595</v>
      </c>
      <c r="D1765" s="16" t="s">
        <v>4729</v>
      </c>
    </row>
    <row r="1766" spans="1:4" ht="15.95" customHeight="1" x14ac:dyDescent="0.25">
      <c r="A1766" s="25" t="s">
        <v>11596</v>
      </c>
      <c r="B1766" s="358" t="s">
        <v>11597</v>
      </c>
      <c r="C1766" s="358" t="s">
        <v>11598</v>
      </c>
      <c r="D1766" s="16" t="s">
        <v>4729</v>
      </c>
    </row>
    <row r="1767" spans="1:4" ht="15.95" customHeight="1" x14ac:dyDescent="0.25">
      <c r="A1767" s="25" t="s">
        <v>11599</v>
      </c>
      <c r="B1767" s="358" t="s">
        <v>1851</v>
      </c>
      <c r="C1767" s="358" t="s">
        <v>11600</v>
      </c>
      <c r="D1767" s="16" t="s">
        <v>5118</v>
      </c>
    </row>
    <row r="1768" spans="1:4" ht="15.95" customHeight="1" x14ac:dyDescent="0.25">
      <c r="A1768" s="25" t="s">
        <v>11601</v>
      </c>
      <c r="B1768" s="358" t="s">
        <v>11602</v>
      </c>
      <c r="C1768" s="358" t="s">
        <v>11603</v>
      </c>
      <c r="D1768" s="16" t="s">
        <v>4729</v>
      </c>
    </row>
    <row r="1769" spans="1:4" ht="15.95" customHeight="1" x14ac:dyDescent="0.25">
      <c r="A1769" s="25" t="s">
        <v>11604</v>
      </c>
      <c r="B1769" s="358" t="s">
        <v>2112</v>
      </c>
      <c r="C1769" s="358" t="s">
        <v>11605</v>
      </c>
      <c r="D1769" s="16" t="s">
        <v>4729</v>
      </c>
    </row>
    <row r="1770" spans="1:4" ht="15.95" customHeight="1" x14ac:dyDescent="0.25">
      <c r="A1770" s="25" t="s">
        <v>11606</v>
      </c>
      <c r="B1770" s="358" t="s">
        <v>11607</v>
      </c>
      <c r="C1770" s="358" t="s">
        <v>11608</v>
      </c>
      <c r="D1770" s="16" t="s">
        <v>4729</v>
      </c>
    </row>
    <row r="1771" spans="1:4" ht="15.95" customHeight="1" x14ac:dyDescent="0.25">
      <c r="A1771" s="25" t="s">
        <v>11609</v>
      </c>
      <c r="B1771" s="358" t="s">
        <v>11610</v>
      </c>
      <c r="C1771" s="358" t="s">
        <v>11611</v>
      </c>
      <c r="D1771" s="16" t="s">
        <v>4729</v>
      </c>
    </row>
    <row r="1772" spans="1:4" ht="15.95" customHeight="1" x14ac:dyDescent="0.25">
      <c r="A1772" s="25" t="s">
        <v>11612</v>
      </c>
      <c r="B1772" s="358" t="s">
        <v>11613</v>
      </c>
      <c r="C1772" s="358" t="s">
        <v>11614</v>
      </c>
      <c r="D1772" s="16" t="s">
        <v>4729</v>
      </c>
    </row>
    <row r="1773" spans="1:4" ht="15.95" customHeight="1" x14ac:dyDescent="0.25">
      <c r="A1773" s="25" t="s">
        <v>11615</v>
      </c>
      <c r="B1773" s="358" t="s">
        <v>11616</v>
      </c>
      <c r="C1773" s="358" t="s">
        <v>11617</v>
      </c>
      <c r="D1773" s="16" t="s">
        <v>4729</v>
      </c>
    </row>
    <row r="1774" spans="1:4" ht="15.95" customHeight="1" x14ac:dyDescent="0.25">
      <c r="A1774" s="25" t="s">
        <v>11618</v>
      </c>
      <c r="B1774" s="358" t="s">
        <v>11619</v>
      </c>
      <c r="C1774" s="358" t="s">
        <v>11620</v>
      </c>
      <c r="D1774" s="16" t="s">
        <v>4729</v>
      </c>
    </row>
    <row r="1775" spans="1:4" ht="15.95" customHeight="1" x14ac:dyDescent="0.25">
      <c r="A1775" s="25" t="s">
        <v>11621</v>
      </c>
      <c r="B1775" s="358" t="s">
        <v>11622</v>
      </c>
      <c r="C1775" s="358" t="s">
        <v>11623</v>
      </c>
      <c r="D1775" s="16" t="s">
        <v>4729</v>
      </c>
    </row>
    <row r="1776" spans="1:4" ht="15.95" customHeight="1" x14ac:dyDescent="0.25">
      <c r="A1776" s="25" t="s">
        <v>11624</v>
      </c>
      <c r="B1776" s="358" t="s">
        <v>11625</v>
      </c>
      <c r="C1776" s="358" t="s">
        <v>11626</v>
      </c>
      <c r="D1776" s="16" t="s">
        <v>4729</v>
      </c>
    </row>
    <row r="1777" spans="1:4" ht="15.95" customHeight="1" x14ac:dyDescent="0.25">
      <c r="A1777" s="25" t="s">
        <v>11627</v>
      </c>
      <c r="B1777" s="358" t="s">
        <v>11628</v>
      </c>
      <c r="C1777" s="358" t="s">
        <v>11629</v>
      </c>
      <c r="D1777" s="16" t="s">
        <v>4729</v>
      </c>
    </row>
    <row r="1778" spans="1:4" ht="15.95" customHeight="1" x14ac:dyDescent="0.25">
      <c r="A1778" s="25" t="s">
        <v>11630</v>
      </c>
      <c r="B1778" s="358" t="s">
        <v>11631</v>
      </c>
      <c r="C1778" s="358" t="s">
        <v>11632</v>
      </c>
      <c r="D1778" s="16" t="s">
        <v>4729</v>
      </c>
    </row>
    <row r="1779" spans="1:4" ht="15.95" customHeight="1" x14ac:dyDescent="0.25">
      <c r="A1779" s="25" t="s">
        <v>11633</v>
      </c>
      <c r="B1779" s="358" t="s">
        <v>11634</v>
      </c>
      <c r="C1779" s="358" t="s">
        <v>11635</v>
      </c>
      <c r="D1779" s="16" t="s">
        <v>4729</v>
      </c>
    </row>
    <row r="1780" spans="1:4" ht="15.95" customHeight="1" x14ac:dyDescent="0.25">
      <c r="A1780" s="25" t="s">
        <v>11636</v>
      </c>
      <c r="B1780" s="358" t="s">
        <v>11637</v>
      </c>
      <c r="C1780" s="358" t="s">
        <v>11638</v>
      </c>
      <c r="D1780" s="16" t="s">
        <v>4729</v>
      </c>
    </row>
    <row r="1781" spans="1:4" ht="15.95" customHeight="1" x14ac:dyDescent="0.25">
      <c r="A1781" s="25" t="s">
        <v>11639</v>
      </c>
      <c r="B1781" s="358" t="s">
        <v>11640</v>
      </c>
      <c r="C1781" s="358" t="s">
        <v>11641</v>
      </c>
      <c r="D1781" s="16" t="s">
        <v>4729</v>
      </c>
    </row>
    <row r="1782" spans="1:4" ht="15.95" customHeight="1" x14ac:dyDescent="0.25">
      <c r="A1782" s="25" t="s">
        <v>11642</v>
      </c>
      <c r="B1782" s="358" t="s">
        <v>11643</v>
      </c>
      <c r="C1782" s="358" t="s">
        <v>11644</v>
      </c>
      <c r="D1782" s="16" t="s">
        <v>4729</v>
      </c>
    </row>
    <row r="1783" spans="1:4" ht="15.95" customHeight="1" x14ac:dyDescent="0.25">
      <c r="A1783" s="25" t="s">
        <v>11645</v>
      </c>
      <c r="B1783" s="358" t="s">
        <v>11646</v>
      </c>
      <c r="C1783" s="358" t="s">
        <v>11647</v>
      </c>
      <c r="D1783" s="16" t="s">
        <v>4729</v>
      </c>
    </row>
    <row r="1784" spans="1:4" ht="15.95" customHeight="1" x14ac:dyDescent="0.25">
      <c r="A1784" s="25" t="s">
        <v>11648</v>
      </c>
      <c r="B1784" s="358" t="s">
        <v>11649</v>
      </c>
      <c r="C1784" s="358" t="s">
        <v>11650</v>
      </c>
      <c r="D1784" s="16" t="s">
        <v>4729</v>
      </c>
    </row>
    <row r="1785" spans="1:4" ht="15.95" customHeight="1" x14ac:dyDescent="0.25">
      <c r="A1785" s="25" t="s">
        <v>11651</v>
      </c>
      <c r="B1785" s="358" t="s">
        <v>11652</v>
      </c>
      <c r="C1785" s="358" t="s">
        <v>11653</v>
      </c>
      <c r="D1785" s="16" t="s">
        <v>4729</v>
      </c>
    </row>
    <row r="1786" spans="1:4" ht="15.95" customHeight="1" x14ac:dyDescent="0.25">
      <c r="A1786" s="25" t="s">
        <v>11654</v>
      </c>
      <c r="B1786" s="358" t="s">
        <v>11655</v>
      </c>
      <c r="C1786" s="358" t="s">
        <v>11656</v>
      </c>
      <c r="D1786" s="16" t="s">
        <v>4729</v>
      </c>
    </row>
    <row r="1787" spans="1:4" ht="15.95" customHeight="1" x14ac:dyDescent="0.25">
      <c r="A1787" s="25" t="s">
        <v>11657</v>
      </c>
      <c r="B1787" s="358" t="s">
        <v>11658</v>
      </c>
      <c r="C1787" s="358" t="s">
        <v>11659</v>
      </c>
      <c r="D1787" s="16" t="s">
        <v>4729</v>
      </c>
    </row>
    <row r="1788" spans="1:4" ht="15.95" customHeight="1" x14ac:dyDescent="0.25">
      <c r="A1788" s="25" t="s">
        <v>11660</v>
      </c>
      <c r="B1788" s="358" t="s">
        <v>11661</v>
      </c>
      <c r="C1788" s="358" t="s">
        <v>11662</v>
      </c>
      <c r="D1788" s="16" t="s">
        <v>5111</v>
      </c>
    </row>
    <row r="1789" spans="1:4" ht="15.95" customHeight="1" x14ac:dyDescent="0.25">
      <c r="A1789" s="25" t="s">
        <v>11663</v>
      </c>
      <c r="B1789" s="358" t="s">
        <v>11664</v>
      </c>
      <c r="C1789" s="358" t="s">
        <v>11665</v>
      </c>
      <c r="D1789" s="16" t="s">
        <v>4729</v>
      </c>
    </row>
    <row r="1790" spans="1:4" ht="15.95" customHeight="1" x14ac:dyDescent="0.25">
      <c r="A1790" s="25" t="s">
        <v>11666</v>
      </c>
      <c r="B1790" s="358" t="s">
        <v>11667</v>
      </c>
      <c r="C1790" s="358" t="s">
        <v>11668</v>
      </c>
      <c r="D1790" s="16" t="s">
        <v>4729</v>
      </c>
    </row>
    <row r="1791" spans="1:4" ht="15.95" customHeight="1" x14ac:dyDescent="0.25">
      <c r="A1791" s="25" t="s">
        <v>11669</v>
      </c>
      <c r="B1791" s="358" t="s">
        <v>11670</v>
      </c>
      <c r="C1791" s="358" t="s">
        <v>11671</v>
      </c>
      <c r="D1791" s="16" t="s">
        <v>4729</v>
      </c>
    </row>
    <row r="1792" spans="1:4" ht="15.95" customHeight="1" x14ac:dyDescent="0.25">
      <c r="A1792" s="25" t="s">
        <v>11672</v>
      </c>
      <c r="B1792" s="358" t="s">
        <v>11673</v>
      </c>
      <c r="C1792" s="358" t="s">
        <v>11674</v>
      </c>
      <c r="D1792" s="16" t="s">
        <v>4729</v>
      </c>
    </row>
    <row r="1793" spans="1:4" ht="15.95" customHeight="1" x14ac:dyDescent="0.25">
      <c r="A1793" s="25" t="s">
        <v>11675</v>
      </c>
      <c r="B1793" s="358" t="s">
        <v>11676</v>
      </c>
      <c r="C1793" s="358" t="s">
        <v>11677</v>
      </c>
      <c r="D1793" s="16" t="s">
        <v>4729</v>
      </c>
    </row>
    <row r="1794" spans="1:4" ht="15.95" customHeight="1" x14ac:dyDescent="0.25">
      <c r="A1794" s="25" t="s">
        <v>11678</v>
      </c>
      <c r="B1794" s="358" t="s">
        <v>11679</v>
      </c>
      <c r="C1794" s="358" t="s">
        <v>11680</v>
      </c>
      <c r="D1794" s="16" t="s">
        <v>4729</v>
      </c>
    </row>
    <row r="1795" spans="1:4" ht="15.95" customHeight="1" x14ac:dyDescent="0.25">
      <c r="A1795" s="25" t="s">
        <v>11681</v>
      </c>
      <c r="B1795" s="358" t="s">
        <v>11682</v>
      </c>
      <c r="C1795" s="358" t="s">
        <v>11683</v>
      </c>
      <c r="D1795" s="16" t="s">
        <v>4729</v>
      </c>
    </row>
    <row r="1796" spans="1:4" ht="15.95" customHeight="1" x14ac:dyDescent="0.25">
      <c r="A1796" s="25" t="s">
        <v>11684</v>
      </c>
      <c r="B1796" s="358" t="s">
        <v>11685</v>
      </c>
      <c r="C1796" s="358" t="s">
        <v>11686</v>
      </c>
      <c r="D1796" s="16" t="s">
        <v>4729</v>
      </c>
    </row>
    <row r="1797" spans="1:4" ht="15.95" customHeight="1" x14ac:dyDescent="0.25">
      <c r="A1797" s="25" t="s">
        <v>11687</v>
      </c>
      <c r="B1797" s="358" t="s">
        <v>11688</v>
      </c>
      <c r="C1797" s="358" t="s">
        <v>11689</v>
      </c>
      <c r="D1797" s="16" t="s">
        <v>4729</v>
      </c>
    </row>
    <row r="1798" spans="1:4" ht="15.95" customHeight="1" x14ac:dyDescent="0.25">
      <c r="A1798" s="25" t="s">
        <v>11690</v>
      </c>
      <c r="B1798" s="358" t="s">
        <v>11691</v>
      </c>
      <c r="C1798" s="358" t="s">
        <v>11692</v>
      </c>
      <c r="D1798" s="16" t="s">
        <v>4729</v>
      </c>
    </row>
    <row r="1799" spans="1:4" ht="15.95" customHeight="1" x14ac:dyDescent="0.25">
      <c r="A1799" s="25" t="s">
        <v>11693</v>
      </c>
      <c r="B1799" s="358" t="s">
        <v>11694</v>
      </c>
      <c r="C1799" s="358" t="s">
        <v>11695</v>
      </c>
      <c r="D1799" s="16" t="s">
        <v>4775</v>
      </c>
    </row>
    <row r="1800" spans="1:4" ht="15.95" customHeight="1" x14ac:dyDescent="0.25">
      <c r="A1800" s="25" t="s">
        <v>11696</v>
      </c>
      <c r="B1800" s="358" t="s">
        <v>11697</v>
      </c>
      <c r="C1800" s="358" t="s">
        <v>11698</v>
      </c>
      <c r="D1800" s="16" t="s">
        <v>4729</v>
      </c>
    </row>
    <row r="1801" spans="1:4" ht="15.95" customHeight="1" x14ac:dyDescent="0.25">
      <c r="A1801" s="25" t="s">
        <v>11699</v>
      </c>
      <c r="B1801" s="358" t="s">
        <v>11700</v>
      </c>
      <c r="C1801" s="358" t="s">
        <v>11701</v>
      </c>
      <c r="D1801" s="16" t="s">
        <v>4729</v>
      </c>
    </row>
    <row r="1802" spans="1:4" ht="15.95" customHeight="1" x14ac:dyDescent="0.25">
      <c r="A1802" s="25" t="s">
        <v>11702</v>
      </c>
      <c r="B1802" s="358" t="s">
        <v>11703</v>
      </c>
      <c r="C1802" s="358" t="s">
        <v>11704</v>
      </c>
      <c r="D1802" s="16" t="s">
        <v>4729</v>
      </c>
    </row>
    <row r="1803" spans="1:4" ht="15.95" customHeight="1" x14ac:dyDescent="0.25">
      <c r="A1803" s="25" t="s">
        <v>11705</v>
      </c>
      <c r="B1803" s="358" t="s">
        <v>11706</v>
      </c>
      <c r="C1803" s="358" t="s">
        <v>11707</v>
      </c>
      <c r="D1803" s="16" t="s">
        <v>4729</v>
      </c>
    </row>
    <row r="1804" spans="1:4" ht="15.95" customHeight="1" x14ac:dyDescent="0.25">
      <c r="A1804" s="25" t="s">
        <v>11708</v>
      </c>
      <c r="B1804" s="358" t="s">
        <v>11709</v>
      </c>
      <c r="C1804" s="358" t="s">
        <v>11710</v>
      </c>
      <c r="D1804" s="16" t="s">
        <v>4729</v>
      </c>
    </row>
    <row r="1805" spans="1:4" ht="15.95" customHeight="1" x14ac:dyDescent="0.25">
      <c r="A1805" s="25" t="s">
        <v>11711</v>
      </c>
      <c r="B1805" s="358" t="s">
        <v>11712</v>
      </c>
      <c r="C1805" s="358" t="s">
        <v>11713</v>
      </c>
      <c r="D1805" s="16" t="s">
        <v>5024</v>
      </c>
    </row>
    <row r="1806" spans="1:4" ht="15.95" customHeight="1" x14ac:dyDescent="0.25">
      <c r="A1806" s="25" t="s">
        <v>11714</v>
      </c>
      <c r="B1806" s="358" t="s">
        <v>11715</v>
      </c>
      <c r="C1806" s="358" t="s">
        <v>11716</v>
      </c>
      <c r="D1806" s="16" t="s">
        <v>4729</v>
      </c>
    </row>
    <row r="1807" spans="1:4" ht="15.95" customHeight="1" x14ac:dyDescent="0.25">
      <c r="A1807" s="25" t="s">
        <v>11717</v>
      </c>
      <c r="B1807" s="358" t="s">
        <v>11718</v>
      </c>
      <c r="C1807" s="358" t="s">
        <v>11719</v>
      </c>
      <c r="D1807" s="16" t="s">
        <v>4729</v>
      </c>
    </row>
    <row r="1808" spans="1:4" ht="15.95" customHeight="1" x14ac:dyDescent="0.25">
      <c r="A1808" s="25" t="s">
        <v>11720</v>
      </c>
      <c r="B1808" s="358" t="s">
        <v>11721</v>
      </c>
      <c r="C1808" s="358" t="s">
        <v>11722</v>
      </c>
      <c r="D1808" s="16" t="s">
        <v>4729</v>
      </c>
    </row>
    <row r="1809" spans="1:4" ht="15.95" customHeight="1" x14ac:dyDescent="0.25">
      <c r="A1809" s="25" t="s">
        <v>11723</v>
      </c>
      <c r="B1809" s="358" t="s">
        <v>11724</v>
      </c>
      <c r="C1809" s="358" t="s">
        <v>11725</v>
      </c>
      <c r="D1809" s="16" t="s">
        <v>4729</v>
      </c>
    </row>
    <row r="1810" spans="1:4" ht="15.95" customHeight="1" x14ac:dyDescent="0.25">
      <c r="A1810" s="25" t="s">
        <v>11726</v>
      </c>
      <c r="B1810" s="358" t="s">
        <v>11727</v>
      </c>
      <c r="C1810" s="358" t="s">
        <v>11728</v>
      </c>
      <c r="D1810" s="16" t="s">
        <v>4729</v>
      </c>
    </row>
    <row r="1811" spans="1:4" ht="15.95" customHeight="1" x14ac:dyDescent="0.25">
      <c r="A1811" s="25" t="s">
        <v>11729</v>
      </c>
      <c r="B1811" s="358" t="s">
        <v>11730</v>
      </c>
      <c r="C1811" s="358" t="s">
        <v>11731</v>
      </c>
      <c r="D1811" s="16" t="s">
        <v>4729</v>
      </c>
    </row>
    <row r="1812" spans="1:4" ht="15.95" customHeight="1" x14ac:dyDescent="0.25">
      <c r="A1812" s="25" t="s">
        <v>11732</v>
      </c>
      <c r="B1812" s="358" t="s">
        <v>11733</v>
      </c>
      <c r="C1812" s="358" t="s">
        <v>11734</v>
      </c>
      <c r="D1812" s="16" t="s">
        <v>4729</v>
      </c>
    </row>
    <row r="1813" spans="1:4" ht="15.95" customHeight="1" x14ac:dyDescent="0.25">
      <c r="A1813" s="25" t="s">
        <v>11735</v>
      </c>
      <c r="B1813" s="358" t="s">
        <v>11736</v>
      </c>
      <c r="C1813" s="358" t="s">
        <v>11737</v>
      </c>
      <c r="D1813" s="16" t="s">
        <v>4540</v>
      </c>
    </row>
    <row r="1814" spans="1:4" ht="15.95" customHeight="1" x14ac:dyDescent="0.25">
      <c r="A1814" s="25" t="s">
        <v>11738</v>
      </c>
      <c r="B1814" s="358" t="s">
        <v>11739</v>
      </c>
      <c r="C1814" s="358" t="s">
        <v>11740</v>
      </c>
      <c r="D1814" s="16" t="s">
        <v>4729</v>
      </c>
    </row>
    <row r="1815" spans="1:4" ht="15.95" customHeight="1" x14ac:dyDescent="0.25">
      <c r="A1815" s="25" t="s">
        <v>11741</v>
      </c>
      <c r="B1815" s="358" t="s">
        <v>11742</v>
      </c>
      <c r="C1815" s="358" t="s">
        <v>11743</v>
      </c>
      <c r="D1815" s="16" t="s">
        <v>4729</v>
      </c>
    </row>
    <row r="1816" spans="1:4" ht="15.95" customHeight="1" x14ac:dyDescent="0.25">
      <c r="A1816" s="25" t="s">
        <v>11744</v>
      </c>
      <c r="B1816" s="358" t="s">
        <v>11745</v>
      </c>
      <c r="C1816" s="358" t="s">
        <v>11746</v>
      </c>
      <c r="D1816" s="16" t="s">
        <v>4729</v>
      </c>
    </row>
    <row r="1817" spans="1:4" ht="15.95" customHeight="1" x14ac:dyDescent="0.25">
      <c r="A1817" s="25" t="s">
        <v>11747</v>
      </c>
      <c r="B1817" s="358" t="s">
        <v>11748</v>
      </c>
      <c r="C1817" s="358" t="s">
        <v>11749</v>
      </c>
      <c r="D1817" s="16" t="s">
        <v>4729</v>
      </c>
    </row>
    <row r="1818" spans="1:4" ht="15.95" customHeight="1" x14ac:dyDescent="0.25">
      <c r="A1818" s="25" t="s">
        <v>11750</v>
      </c>
      <c r="B1818" s="358" t="s">
        <v>11751</v>
      </c>
      <c r="C1818" s="358" t="s">
        <v>11752</v>
      </c>
      <c r="D1818" s="16" t="s">
        <v>4729</v>
      </c>
    </row>
    <row r="1819" spans="1:4" ht="15.95" customHeight="1" x14ac:dyDescent="0.25">
      <c r="A1819" s="25" t="s">
        <v>11753</v>
      </c>
      <c r="B1819" s="358" t="s">
        <v>11754</v>
      </c>
      <c r="C1819" s="358" t="s">
        <v>11755</v>
      </c>
      <c r="D1819" s="16" t="s">
        <v>4729</v>
      </c>
    </row>
    <row r="1820" spans="1:4" ht="15.95" customHeight="1" x14ac:dyDescent="0.25">
      <c r="A1820" s="25" t="s">
        <v>11756</v>
      </c>
      <c r="B1820" s="358" t="s">
        <v>11757</v>
      </c>
      <c r="C1820" s="358" t="s">
        <v>11758</v>
      </c>
      <c r="D1820" s="16" t="s">
        <v>4729</v>
      </c>
    </row>
    <row r="1821" spans="1:4" ht="15.95" customHeight="1" x14ac:dyDescent="0.25">
      <c r="A1821" s="25" t="s">
        <v>11759</v>
      </c>
      <c r="B1821" s="358" t="s">
        <v>11760</v>
      </c>
      <c r="C1821" s="358" t="s">
        <v>11761</v>
      </c>
      <c r="D1821" s="16" t="s">
        <v>4729</v>
      </c>
    </row>
    <row r="1822" spans="1:4" ht="15.95" customHeight="1" x14ac:dyDescent="0.25">
      <c r="A1822" s="25" t="s">
        <v>11762</v>
      </c>
      <c r="B1822" s="358" t="s">
        <v>11763</v>
      </c>
      <c r="C1822" s="358" t="s">
        <v>11764</v>
      </c>
      <c r="D1822" s="16" t="s">
        <v>4729</v>
      </c>
    </row>
    <row r="1823" spans="1:4" ht="15.95" customHeight="1" x14ac:dyDescent="0.25">
      <c r="A1823" s="25" t="s">
        <v>11765</v>
      </c>
      <c r="B1823" s="358" t="s">
        <v>11766</v>
      </c>
      <c r="C1823" s="358" t="s">
        <v>11767</v>
      </c>
      <c r="D1823" s="16" t="s">
        <v>4729</v>
      </c>
    </row>
    <row r="1824" spans="1:4" ht="15.95" customHeight="1" x14ac:dyDescent="0.25">
      <c r="A1824" s="25" t="s">
        <v>11768</v>
      </c>
      <c r="B1824" s="358" t="s">
        <v>11769</v>
      </c>
      <c r="C1824" s="358" t="s">
        <v>11770</v>
      </c>
      <c r="D1824" s="16" t="s">
        <v>4729</v>
      </c>
    </row>
    <row r="1825" spans="1:4" ht="15.95" customHeight="1" x14ac:dyDescent="0.25">
      <c r="A1825" s="25" t="s">
        <v>11771</v>
      </c>
      <c r="B1825" s="358" t="s">
        <v>11772</v>
      </c>
      <c r="C1825" s="358" t="s">
        <v>11773</v>
      </c>
      <c r="D1825" s="16" t="s">
        <v>4729</v>
      </c>
    </row>
    <row r="1826" spans="1:4" ht="15.95" customHeight="1" x14ac:dyDescent="0.25">
      <c r="A1826" s="25" t="s">
        <v>11774</v>
      </c>
      <c r="B1826" s="358" t="s">
        <v>11775</v>
      </c>
      <c r="C1826" s="358" t="s">
        <v>11776</v>
      </c>
      <c r="D1826" s="16" t="s">
        <v>4729</v>
      </c>
    </row>
    <row r="1827" spans="1:4" ht="15.95" customHeight="1" x14ac:dyDescent="0.25">
      <c r="A1827" s="25" t="s">
        <v>11777</v>
      </c>
      <c r="B1827" s="358" t="s">
        <v>11778</v>
      </c>
      <c r="C1827" s="358" t="s">
        <v>11779</v>
      </c>
      <c r="D1827" s="16" t="s">
        <v>4729</v>
      </c>
    </row>
    <row r="1828" spans="1:4" ht="15.95" customHeight="1" x14ac:dyDescent="0.25">
      <c r="A1828" s="25" t="s">
        <v>11780</v>
      </c>
      <c r="B1828" s="358" t="s">
        <v>11781</v>
      </c>
      <c r="C1828" s="358" t="s">
        <v>11782</v>
      </c>
      <c r="D1828" s="16" t="s">
        <v>4729</v>
      </c>
    </row>
    <row r="1829" spans="1:4" ht="15.95" customHeight="1" x14ac:dyDescent="0.25">
      <c r="A1829" s="25" t="s">
        <v>11783</v>
      </c>
      <c r="B1829" s="358" t="s">
        <v>11784</v>
      </c>
      <c r="C1829" s="358" t="s">
        <v>11785</v>
      </c>
      <c r="D1829" s="16" t="s">
        <v>4729</v>
      </c>
    </row>
    <row r="1830" spans="1:4" ht="15.95" customHeight="1" x14ac:dyDescent="0.25">
      <c r="A1830" s="25" t="s">
        <v>11786</v>
      </c>
      <c r="B1830" s="358" t="s">
        <v>11787</v>
      </c>
      <c r="C1830" s="358" t="s">
        <v>11788</v>
      </c>
      <c r="D1830" s="16" t="s">
        <v>4729</v>
      </c>
    </row>
    <row r="1831" spans="1:4" ht="15.95" customHeight="1" x14ac:dyDescent="0.25">
      <c r="A1831" s="25" t="s">
        <v>11789</v>
      </c>
      <c r="B1831" s="358" t="s">
        <v>11790</v>
      </c>
      <c r="C1831" s="358" t="s">
        <v>11791</v>
      </c>
      <c r="D1831" s="16" t="s">
        <v>4729</v>
      </c>
    </row>
    <row r="1832" spans="1:4" ht="15.95" customHeight="1" x14ac:dyDescent="0.25">
      <c r="A1832" s="25" t="s">
        <v>11792</v>
      </c>
      <c r="B1832" s="358" t="s">
        <v>11793</v>
      </c>
      <c r="C1832" s="358" t="s">
        <v>11794</v>
      </c>
      <c r="D1832" s="16" t="s">
        <v>4729</v>
      </c>
    </row>
    <row r="1833" spans="1:4" ht="15.95" customHeight="1" x14ac:dyDescent="0.25">
      <c r="A1833" s="25" t="s">
        <v>11795</v>
      </c>
      <c r="B1833" s="358" t="s">
        <v>11796</v>
      </c>
      <c r="C1833" s="360" t="s">
        <v>11797</v>
      </c>
      <c r="D1833" s="16" t="s">
        <v>4729</v>
      </c>
    </row>
    <row r="1834" spans="1:4" ht="15.95" customHeight="1" x14ac:dyDescent="0.25">
      <c r="A1834" s="25" t="s">
        <v>11798</v>
      </c>
      <c r="B1834" s="358" t="s">
        <v>11799</v>
      </c>
      <c r="C1834" s="360" t="s">
        <v>11800</v>
      </c>
      <c r="D1834" s="16" t="s">
        <v>4729</v>
      </c>
    </row>
    <row r="1835" spans="1:4" ht="15.95" customHeight="1" x14ac:dyDescent="0.25">
      <c r="A1835" s="25" t="s">
        <v>11801</v>
      </c>
      <c r="B1835" s="358" t="s">
        <v>1855</v>
      </c>
      <c r="C1835" s="358" t="s">
        <v>11802</v>
      </c>
      <c r="D1835" s="16" t="s">
        <v>5114</v>
      </c>
    </row>
    <row r="1836" spans="1:4" ht="15.95" customHeight="1" x14ac:dyDescent="0.25">
      <c r="A1836" s="25" t="s">
        <v>11803</v>
      </c>
      <c r="B1836" s="358" t="s">
        <v>11804</v>
      </c>
      <c r="C1836" s="358" t="s">
        <v>11805</v>
      </c>
      <c r="D1836" s="16" t="s">
        <v>4729</v>
      </c>
    </row>
    <row r="1837" spans="1:4" ht="15.95" customHeight="1" x14ac:dyDescent="0.25">
      <c r="A1837" s="25" t="s">
        <v>11806</v>
      </c>
      <c r="B1837" s="358" t="s">
        <v>11807</v>
      </c>
      <c r="C1837" s="358" t="s">
        <v>11808</v>
      </c>
      <c r="D1837" s="16" t="s">
        <v>4729</v>
      </c>
    </row>
    <row r="1838" spans="1:4" ht="15.95" customHeight="1" x14ac:dyDescent="0.25">
      <c r="A1838" s="25" t="s">
        <v>11809</v>
      </c>
      <c r="B1838" s="358" t="s">
        <v>11810</v>
      </c>
      <c r="C1838" s="358" t="s">
        <v>11811</v>
      </c>
      <c r="D1838" s="16" t="s">
        <v>4729</v>
      </c>
    </row>
    <row r="1839" spans="1:4" ht="15.95" customHeight="1" x14ac:dyDescent="0.25">
      <c r="A1839" s="25" t="s">
        <v>11812</v>
      </c>
      <c r="B1839" s="358" t="s">
        <v>11813</v>
      </c>
      <c r="C1839" s="358" t="s">
        <v>11814</v>
      </c>
      <c r="D1839" s="16" t="s">
        <v>4729</v>
      </c>
    </row>
    <row r="1840" spans="1:4" ht="15.95" customHeight="1" x14ac:dyDescent="0.25">
      <c r="A1840" s="25" t="s">
        <v>11815</v>
      </c>
      <c r="B1840" s="358" t="s">
        <v>11816</v>
      </c>
      <c r="C1840" s="360" t="s">
        <v>11817</v>
      </c>
      <c r="D1840" s="16" t="s">
        <v>4729</v>
      </c>
    </row>
    <row r="1841" spans="1:4" ht="15.95" customHeight="1" x14ac:dyDescent="0.25">
      <c r="A1841" s="25" t="s">
        <v>11818</v>
      </c>
      <c r="B1841" s="358" t="s">
        <v>11819</v>
      </c>
      <c r="C1841" s="358" t="s">
        <v>11820</v>
      </c>
      <c r="D1841" s="16" t="s">
        <v>4729</v>
      </c>
    </row>
    <row r="1842" spans="1:4" ht="15.95" customHeight="1" x14ac:dyDescent="0.25">
      <c r="A1842" s="25" t="s">
        <v>11821</v>
      </c>
      <c r="B1842" s="358" t="s">
        <v>11822</v>
      </c>
      <c r="C1842" s="358" t="s">
        <v>11823</v>
      </c>
      <c r="D1842" s="16" t="s">
        <v>4729</v>
      </c>
    </row>
    <row r="1843" spans="1:4" ht="15.95" customHeight="1" x14ac:dyDescent="0.25">
      <c r="A1843" s="25" t="s">
        <v>11824</v>
      </c>
      <c r="B1843" s="358" t="s">
        <v>11825</v>
      </c>
      <c r="C1843" s="358" t="s">
        <v>11826</v>
      </c>
      <c r="D1843" s="16" t="s">
        <v>4729</v>
      </c>
    </row>
    <row r="1844" spans="1:4" ht="15.95" customHeight="1" x14ac:dyDescent="0.25">
      <c r="A1844" s="25" t="s">
        <v>11827</v>
      </c>
      <c r="B1844" s="358" t="s">
        <v>11828</v>
      </c>
      <c r="C1844" s="358" t="s">
        <v>11829</v>
      </c>
      <c r="D1844" s="16" t="s">
        <v>4729</v>
      </c>
    </row>
    <row r="1845" spans="1:4" ht="15.95" customHeight="1" x14ac:dyDescent="0.25">
      <c r="A1845" s="25" t="s">
        <v>11830</v>
      </c>
      <c r="B1845" s="358" t="s">
        <v>11831</v>
      </c>
      <c r="C1845" s="358" t="s">
        <v>11832</v>
      </c>
      <c r="D1845" s="16" t="s">
        <v>4729</v>
      </c>
    </row>
    <row r="1846" spans="1:4" ht="15.95" customHeight="1" x14ac:dyDescent="0.25">
      <c r="A1846" s="25" t="s">
        <v>11833</v>
      </c>
      <c r="B1846" s="358" t="s">
        <v>1764</v>
      </c>
      <c r="C1846" s="358" t="s">
        <v>11834</v>
      </c>
      <c r="D1846" s="16" t="s">
        <v>5139</v>
      </c>
    </row>
    <row r="1847" spans="1:4" ht="15.95" customHeight="1" x14ac:dyDescent="0.25">
      <c r="A1847" s="25" t="s">
        <v>11835</v>
      </c>
      <c r="B1847" s="358" t="s">
        <v>11836</v>
      </c>
      <c r="C1847" s="358" t="s">
        <v>11837</v>
      </c>
      <c r="D1847" s="16" t="s">
        <v>4729</v>
      </c>
    </row>
    <row r="1848" spans="1:4" ht="15.95" customHeight="1" x14ac:dyDescent="0.25">
      <c r="A1848" s="25" t="s">
        <v>11838</v>
      </c>
      <c r="B1848" s="358" t="s">
        <v>11839</v>
      </c>
      <c r="C1848" s="358" t="s">
        <v>11840</v>
      </c>
      <c r="D1848" s="16" t="s">
        <v>4729</v>
      </c>
    </row>
    <row r="1849" spans="1:4" ht="15.95" customHeight="1" x14ac:dyDescent="0.25">
      <c r="A1849" s="25" t="s">
        <v>11841</v>
      </c>
      <c r="B1849" s="358" t="s">
        <v>11842</v>
      </c>
      <c r="C1849" s="358" t="s">
        <v>11843</v>
      </c>
      <c r="D1849" s="16" t="s">
        <v>4729</v>
      </c>
    </row>
    <row r="1850" spans="1:4" ht="15.95" customHeight="1" x14ac:dyDescent="0.25">
      <c r="A1850" s="25" t="s">
        <v>11844</v>
      </c>
      <c r="B1850" s="358" t="s">
        <v>11845</v>
      </c>
      <c r="C1850" s="358" t="s">
        <v>11846</v>
      </c>
      <c r="D1850" s="16" t="s">
        <v>4729</v>
      </c>
    </row>
    <row r="1851" spans="1:4" ht="15.95" customHeight="1" x14ac:dyDescent="0.25">
      <c r="A1851" s="25" t="s">
        <v>11847</v>
      </c>
      <c r="B1851" s="358" t="s">
        <v>11848</v>
      </c>
      <c r="C1851" s="358" t="s">
        <v>11849</v>
      </c>
      <c r="D1851" s="16" t="s">
        <v>4729</v>
      </c>
    </row>
    <row r="1852" spans="1:4" ht="15.95" customHeight="1" x14ac:dyDescent="0.25">
      <c r="A1852" s="25" t="s">
        <v>11850</v>
      </c>
      <c r="B1852" s="358" t="s">
        <v>11851</v>
      </c>
      <c r="C1852" s="358" t="s">
        <v>11852</v>
      </c>
      <c r="D1852" s="16" t="s">
        <v>4729</v>
      </c>
    </row>
    <row r="1853" spans="1:4" ht="15.95" customHeight="1" x14ac:dyDescent="0.25">
      <c r="A1853" s="25" t="s">
        <v>11853</v>
      </c>
      <c r="B1853" s="358" t="s">
        <v>11854</v>
      </c>
      <c r="C1853" s="358" t="s">
        <v>11855</v>
      </c>
      <c r="D1853" s="16" t="s">
        <v>4729</v>
      </c>
    </row>
    <row r="1854" spans="1:4" ht="15.95" customHeight="1" x14ac:dyDescent="0.25">
      <c r="A1854" s="25" t="s">
        <v>11856</v>
      </c>
      <c r="B1854" s="358" t="s">
        <v>11857</v>
      </c>
      <c r="C1854" s="358" t="s">
        <v>11858</v>
      </c>
      <c r="D1854" s="16" t="s">
        <v>4729</v>
      </c>
    </row>
    <row r="1855" spans="1:4" ht="15.95" customHeight="1" x14ac:dyDescent="0.25">
      <c r="A1855" s="25" t="s">
        <v>11859</v>
      </c>
      <c r="B1855" s="358" t="s">
        <v>11860</v>
      </c>
      <c r="C1855" s="358" t="s">
        <v>11861</v>
      </c>
      <c r="D1855" s="16" t="s">
        <v>4729</v>
      </c>
    </row>
    <row r="1856" spans="1:4" ht="15.95" customHeight="1" x14ac:dyDescent="0.25">
      <c r="A1856" s="25" t="s">
        <v>11862</v>
      </c>
      <c r="B1856" s="358" t="s">
        <v>11863</v>
      </c>
      <c r="C1856" s="358" t="s">
        <v>11864</v>
      </c>
      <c r="D1856" s="16" t="s">
        <v>4729</v>
      </c>
    </row>
    <row r="1857" spans="1:4" ht="15.95" customHeight="1" x14ac:dyDescent="0.25">
      <c r="A1857" s="25" t="s">
        <v>11865</v>
      </c>
      <c r="B1857" s="358" t="s">
        <v>11866</v>
      </c>
      <c r="C1857" s="358" t="s">
        <v>11867</v>
      </c>
      <c r="D1857" s="16" t="s">
        <v>4729</v>
      </c>
    </row>
    <row r="1858" spans="1:4" ht="15.95" customHeight="1" x14ac:dyDescent="0.25">
      <c r="A1858" s="25" t="s">
        <v>11868</v>
      </c>
      <c r="B1858" s="358" t="s">
        <v>11869</v>
      </c>
      <c r="C1858" s="358" t="s">
        <v>11870</v>
      </c>
      <c r="D1858" s="16" t="s">
        <v>4729</v>
      </c>
    </row>
    <row r="1859" spans="1:4" ht="15.95" customHeight="1" x14ac:dyDescent="0.25">
      <c r="A1859" s="25" t="s">
        <v>11871</v>
      </c>
      <c r="B1859" s="358" t="s">
        <v>11872</v>
      </c>
      <c r="C1859" s="358" t="s">
        <v>11873</v>
      </c>
      <c r="D1859" s="16" t="s">
        <v>4729</v>
      </c>
    </row>
    <row r="1860" spans="1:4" ht="15.95" customHeight="1" x14ac:dyDescent="0.25">
      <c r="A1860" s="25" t="s">
        <v>11874</v>
      </c>
      <c r="B1860" s="358" t="s">
        <v>11875</v>
      </c>
      <c r="C1860" s="358" t="s">
        <v>11876</v>
      </c>
      <c r="D1860" s="16" t="s">
        <v>4729</v>
      </c>
    </row>
    <row r="1861" spans="1:4" ht="15.95" customHeight="1" x14ac:dyDescent="0.25">
      <c r="A1861" s="25" t="s">
        <v>11877</v>
      </c>
      <c r="B1861" s="358" t="s">
        <v>11878</v>
      </c>
      <c r="C1861" s="358" t="s">
        <v>11879</v>
      </c>
      <c r="D1861" s="16" t="s">
        <v>4729</v>
      </c>
    </row>
    <row r="1862" spans="1:4" ht="15.95" customHeight="1" x14ac:dyDescent="0.25">
      <c r="A1862" s="25" t="s">
        <v>11880</v>
      </c>
      <c r="B1862" s="358" t="s">
        <v>11881</v>
      </c>
      <c r="C1862" s="358" t="s">
        <v>11882</v>
      </c>
      <c r="D1862" s="16" t="s">
        <v>4729</v>
      </c>
    </row>
    <row r="1863" spans="1:4" ht="15.95" customHeight="1" x14ac:dyDescent="0.25">
      <c r="A1863" s="25" t="s">
        <v>11883</v>
      </c>
      <c r="B1863" s="358" t="s">
        <v>11884</v>
      </c>
      <c r="C1863" s="358" t="s">
        <v>11885</v>
      </c>
      <c r="D1863" s="16" t="s">
        <v>4729</v>
      </c>
    </row>
    <row r="1864" spans="1:4" ht="15.95" customHeight="1" x14ac:dyDescent="0.25">
      <c r="A1864" s="25" t="s">
        <v>11886</v>
      </c>
      <c r="B1864" s="358" t="s">
        <v>11887</v>
      </c>
      <c r="C1864" s="358" t="s">
        <v>11888</v>
      </c>
      <c r="D1864" s="16" t="s">
        <v>4729</v>
      </c>
    </row>
    <row r="1865" spans="1:4" ht="15.95" customHeight="1" x14ac:dyDescent="0.25">
      <c r="A1865" s="25" t="s">
        <v>11889</v>
      </c>
      <c r="B1865" s="358" t="s">
        <v>11890</v>
      </c>
      <c r="C1865" s="358" t="s">
        <v>11891</v>
      </c>
      <c r="D1865" s="16" t="s">
        <v>4729</v>
      </c>
    </row>
    <row r="1866" spans="1:4" ht="15.95" customHeight="1" x14ac:dyDescent="0.25">
      <c r="A1866" s="25" t="s">
        <v>11892</v>
      </c>
      <c r="B1866" s="358" t="s">
        <v>11893</v>
      </c>
      <c r="C1866" s="358" t="s">
        <v>11894</v>
      </c>
      <c r="D1866" s="16" t="s">
        <v>4729</v>
      </c>
    </row>
    <row r="1867" spans="1:4" ht="15.95" customHeight="1" x14ac:dyDescent="0.25">
      <c r="A1867" s="25" t="s">
        <v>11895</v>
      </c>
      <c r="B1867" s="358" t="s">
        <v>11896</v>
      </c>
      <c r="C1867" s="358" t="s">
        <v>11897</v>
      </c>
      <c r="D1867" s="16" t="s">
        <v>4729</v>
      </c>
    </row>
    <row r="1868" spans="1:4" ht="15.95" customHeight="1" x14ac:dyDescent="0.25">
      <c r="A1868" s="25" t="s">
        <v>11898</v>
      </c>
      <c r="B1868" s="358" t="s">
        <v>11899</v>
      </c>
      <c r="C1868" s="358" t="s">
        <v>11900</v>
      </c>
      <c r="D1868" s="16" t="s">
        <v>4729</v>
      </c>
    </row>
    <row r="1869" spans="1:4" ht="15.95" customHeight="1" x14ac:dyDescent="0.25">
      <c r="A1869" s="25" t="s">
        <v>11901</v>
      </c>
      <c r="B1869" s="358" t="s">
        <v>11902</v>
      </c>
      <c r="C1869" s="358" t="s">
        <v>11903</v>
      </c>
      <c r="D1869" s="16" t="s">
        <v>4729</v>
      </c>
    </row>
    <row r="1870" spans="1:4" ht="15.95" customHeight="1" x14ac:dyDescent="0.25">
      <c r="A1870" s="25" t="s">
        <v>11904</v>
      </c>
      <c r="B1870" s="358" t="s">
        <v>11905</v>
      </c>
      <c r="C1870" s="358" t="s">
        <v>11906</v>
      </c>
      <c r="D1870" s="16" t="s">
        <v>4729</v>
      </c>
    </row>
    <row r="1871" spans="1:4" ht="15.95" customHeight="1" x14ac:dyDescent="0.25">
      <c r="A1871" s="25" t="s">
        <v>11907</v>
      </c>
      <c r="B1871" s="358" t="s">
        <v>11908</v>
      </c>
      <c r="C1871" s="358" t="s">
        <v>11909</v>
      </c>
      <c r="D1871" s="16" t="s">
        <v>4729</v>
      </c>
    </row>
    <row r="1872" spans="1:4" ht="15.95" customHeight="1" x14ac:dyDescent="0.25">
      <c r="A1872" s="25" t="s">
        <v>11910</v>
      </c>
      <c r="B1872" s="358" t="s">
        <v>11911</v>
      </c>
      <c r="C1872" s="358" t="s">
        <v>11912</v>
      </c>
      <c r="D1872" s="16" t="s">
        <v>4729</v>
      </c>
    </row>
    <row r="1873" spans="1:4" ht="15.95" customHeight="1" x14ac:dyDescent="0.25">
      <c r="A1873" s="25" t="s">
        <v>11913</v>
      </c>
      <c r="B1873" s="358" t="s">
        <v>11914</v>
      </c>
      <c r="C1873" s="358" t="s">
        <v>11915</v>
      </c>
      <c r="D1873" s="16" t="s">
        <v>4729</v>
      </c>
    </row>
    <row r="1874" spans="1:4" ht="15.95" customHeight="1" x14ac:dyDescent="0.25">
      <c r="A1874" s="25" t="s">
        <v>11916</v>
      </c>
      <c r="B1874" s="358" t="s">
        <v>11917</v>
      </c>
      <c r="C1874" s="358" t="s">
        <v>11918</v>
      </c>
      <c r="D1874" s="16" t="s">
        <v>4729</v>
      </c>
    </row>
    <row r="1875" spans="1:4" ht="15.95" customHeight="1" x14ac:dyDescent="0.25">
      <c r="A1875" s="25" t="s">
        <v>11919</v>
      </c>
      <c r="B1875" s="358" t="s">
        <v>11920</v>
      </c>
      <c r="C1875" s="358" t="s">
        <v>11921</v>
      </c>
      <c r="D1875" s="16" t="s">
        <v>4729</v>
      </c>
    </row>
    <row r="1876" spans="1:4" ht="15.95" customHeight="1" x14ac:dyDescent="0.25">
      <c r="A1876" s="25" t="s">
        <v>11922</v>
      </c>
      <c r="B1876" s="358" t="s">
        <v>11923</v>
      </c>
      <c r="C1876" s="358" t="s">
        <v>11924</v>
      </c>
      <c r="D1876" s="16" t="s">
        <v>4729</v>
      </c>
    </row>
    <row r="1877" spans="1:4" ht="15.95" customHeight="1" x14ac:dyDescent="0.25">
      <c r="A1877" s="25" t="s">
        <v>11925</v>
      </c>
      <c r="B1877" s="358" t="s">
        <v>11926</v>
      </c>
      <c r="C1877" s="358" t="s">
        <v>11927</v>
      </c>
      <c r="D1877" s="16" t="s">
        <v>4729</v>
      </c>
    </row>
    <row r="1878" spans="1:4" ht="15.95" customHeight="1" x14ac:dyDescent="0.25">
      <c r="A1878" s="25" t="s">
        <v>11928</v>
      </c>
      <c r="B1878" s="358" t="s">
        <v>11929</v>
      </c>
      <c r="C1878" s="358" t="s">
        <v>11930</v>
      </c>
      <c r="D1878" s="16" t="s">
        <v>4729</v>
      </c>
    </row>
    <row r="1879" spans="1:4" ht="15.95" customHeight="1" x14ac:dyDescent="0.25">
      <c r="A1879" s="25" t="s">
        <v>11931</v>
      </c>
      <c r="B1879" s="358" t="s">
        <v>1856</v>
      </c>
      <c r="C1879" s="358" t="s">
        <v>11932</v>
      </c>
      <c r="D1879" s="16" t="s">
        <v>5119</v>
      </c>
    </row>
    <row r="1880" spans="1:4" ht="15.95" customHeight="1" x14ac:dyDescent="0.25">
      <c r="A1880" s="25" t="s">
        <v>11933</v>
      </c>
      <c r="B1880" s="358" t="s">
        <v>11934</v>
      </c>
      <c r="C1880" s="358" t="s">
        <v>11935</v>
      </c>
      <c r="D1880" s="16" t="s">
        <v>4891</v>
      </c>
    </row>
    <row r="1881" spans="1:4" ht="15.95" customHeight="1" x14ac:dyDescent="0.25">
      <c r="A1881" s="25" t="s">
        <v>11936</v>
      </c>
      <c r="B1881" s="358" t="s">
        <v>11937</v>
      </c>
      <c r="C1881" s="358" t="s">
        <v>11938</v>
      </c>
      <c r="D1881" s="16" t="s">
        <v>4729</v>
      </c>
    </row>
    <row r="1882" spans="1:4" ht="15.95" customHeight="1" x14ac:dyDescent="0.25">
      <c r="A1882" s="25" t="s">
        <v>11939</v>
      </c>
      <c r="B1882" s="358" t="s">
        <v>11940</v>
      </c>
      <c r="C1882" s="358" t="s">
        <v>11941</v>
      </c>
      <c r="D1882" s="16" t="s">
        <v>4729</v>
      </c>
    </row>
    <row r="1883" spans="1:4" ht="15.95" customHeight="1" x14ac:dyDescent="0.25">
      <c r="A1883" s="25" t="s">
        <v>11942</v>
      </c>
      <c r="B1883" s="358" t="s">
        <v>11943</v>
      </c>
      <c r="C1883" s="358" t="s">
        <v>11944</v>
      </c>
      <c r="D1883" s="16" t="s">
        <v>4729</v>
      </c>
    </row>
    <row r="1884" spans="1:4" ht="15.95" customHeight="1" x14ac:dyDescent="0.25">
      <c r="A1884" s="25" t="s">
        <v>11945</v>
      </c>
      <c r="B1884" s="358" t="s">
        <v>11946</v>
      </c>
      <c r="C1884" s="358" t="s">
        <v>11947</v>
      </c>
      <c r="D1884" s="16" t="s">
        <v>4729</v>
      </c>
    </row>
    <row r="1885" spans="1:4" ht="15.95" customHeight="1" x14ac:dyDescent="0.25">
      <c r="A1885" s="25" t="s">
        <v>11948</v>
      </c>
      <c r="B1885" s="358" t="s">
        <v>11949</v>
      </c>
      <c r="C1885" s="358" t="s">
        <v>11950</v>
      </c>
      <c r="D1885" s="16" t="s">
        <v>4729</v>
      </c>
    </row>
    <row r="1886" spans="1:4" ht="15.95" customHeight="1" x14ac:dyDescent="0.25">
      <c r="A1886" s="25" t="s">
        <v>11951</v>
      </c>
      <c r="B1886" s="358" t="s">
        <v>11952</v>
      </c>
      <c r="C1886" s="358" t="s">
        <v>11953</v>
      </c>
      <c r="D1886" s="16" t="s">
        <v>4729</v>
      </c>
    </row>
    <row r="1887" spans="1:4" ht="15.95" customHeight="1" x14ac:dyDescent="0.25">
      <c r="A1887" s="25" t="s">
        <v>11954</v>
      </c>
      <c r="B1887" s="358" t="s">
        <v>11955</v>
      </c>
      <c r="C1887" s="358" t="s">
        <v>11956</v>
      </c>
      <c r="D1887" s="16" t="s">
        <v>4729</v>
      </c>
    </row>
    <row r="1888" spans="1:4" ht="15.95" customHeight="1" x14ac:dyDescent="0.25">
      <c r="A1888" s="25" t="s">
        <v>11957</v>
      </c>
      <c r="B1888" s="358" t="s">
        <v>11958</v>
      </c>
      <c r="C1888" s="358" t="s">
        <v>11959</v>
      </c>
      <c r="D1888" s="16" t="s">
        <v>4943</v>
      </c>
    </row>
    <row r="1889" spans="1:4" ht="15.95" customHeight="1" x14ac:dyDescent="0.25">
      <c r="A1889" s="25" t="s">
        <v>11960</v>
      </c>
      <c r="B1889" s="358" t="s">
        <v>11961</v>
      </c>
      <c r="C1889" s="358" t="s">
        <v>11962</v>
      </c>
      <c r="D1889" s="16" t="s">
        <v>4729</v>
      </c>
    </row>
    <row r="1890" spans="1:4" ht="15.95" customHeight="1" x14ac:dyDescent="0.25">
      <c r="A1890" s="25" t="s">
        <v>11963</v>
      </c>
      <c r="B1890" s="358" t="s">
        <v>11964</v>
      </c>
      <c r="C1890" s="358" t="s">
        <v>11965</v>
      </c>
      <c r="D1890" s="16" t="s">
        <v>4729</v>
      </c>
    </row>
    <row r="1891" spans="1:4" ht="15.95" customHeight="1" x14ac:dyDescent="0.25">
      <c r="A1891" s="25" t="s">
        <v>11966</v>
      </c>
      <c r="B1891" s="358" t="s">
        <v>11967</v>
      </c>
      <c r="C1891" s="358" t="s">
        <v>11968</v>
      </c>
      <c r="D1891" s="16" t="s">
        <v>4729</v>
      </c>
    </row>
    <row r="1892" spans="1:4" ht="15.95" customHeight="1" x14ac:dyDescent="0.25">
      <c r="A1892" s="25" t="s">
        <v>11969</v>
      </c>
      <c r="B1892" s="358" t="s">
        <v>11970</v>
      </c>
      <c r="C1892" s="358" t="s">
        <v>11971</v>
      </c>
      <c r="D1892" s="16" t="s">
        <v>4729</v>
      </c>
    </row>
    <row r="1893" spans="1:4" ht="15.95" customHeight="1" x14ac:dyDescent="0.25">
      <c r="A1893" s="25" t="s">
        <v>11972</v>
      </c>
      <c r="B1893" s="358" t="s">
        <v>11973</v>
      </c>
      <c r="C1893" s="358" t="s">
        <v>11974</v>
      </c>
      <c r="D1893" s="16" t="s">
        <v>4729</v>
      </c>
    </row>
    <row r="1894" spans="1:4" ht="15.95" customHeight="1" x14ac:dyDescent="0.25">
      <c r="A1894" s="25" t="s">
        <v>11975</v>
      </c>
      <c r="B1894" s="358" t="s">
        <v>11976</v>
      </c>
      <c r="C1894" s="358" t="s">
        <v>11977</v>
      </c>
      <c r="D1894" s="16" t="s">
        <v>4729</v>
      </c>
    </row>
    <row r="1895" spans="1:4" ht="15.95" customHeight="1" x14ac:dyDescent="0.25">
      <c r="A1895" s="25" t="s">
        <v>11978</v>
      </c>
      <c r="B1895" s="358" t="s">
        <v>11979</v>
      </c>
      <c r="C1895" s="358" t="s">
        <v>11980</v>
      </c>
      <c r="D1895" s="16" t="s">
        <v>4729</v>
      </c>
    </row>
    <row r="1896" spans="1:4" ht="15.95" customHeight="1" x14ac:dyDescent="0.25">
      <c r="A1896" s="25" t="s">
        <v>11981</v>
      </c>
      <c r="B1896" s="358" t="s">
        <v>11982</v>
      </c>
      <c r="C1896" s="358" t="s">
        <v>11983</v>
      </c>
      <c r="D1896" s="16" t="s">
        <v>4729</v>
      </c>
    </row>
    <row r="1897" spans="1:4" ht="15.95" customHeight="1" x14ac:dyDescent="0.25">
      <c r="A1897" s="25" t="s">
        <v>11984</v>
      </c>
      <c r="B1897" s="358" t="s">
        <v>11985</v>
      </c>
      <c r="C1897" s="358" t="s">
        <v>11986</v>
      </c>
      <c r="D1897" s="16" t="s">
        <v>4729</v>
      </c>
    </row>
    <row r="1898" spans="1:4" ht="15.95" customHeight="1" x14ac:dyDescent="0.25">
      <c r="A1898" s="25" t="s">
        <v>11987</v>
      </c>
      <c r="B1898" s="358" t="s">
        <v>11988</v>
      </c>
      <c r="C1898" s="358" t="s">
        <v>11989</v>
      </c>
      <c r="D1898" s="16" t="s">
        <v>4729</v>
      </c>
    </row>
    <row r="1899" spans="1:4" ht="15.95" customHeight="1" x14ac:dyDescent="0.25">
      <c r="A1899" s="25" t="s">
        <v>11990</v>
      </c>
      <c r="B1899" s="358" t="s">
        <v>11991</v>
      </c>
      <c r="C1899" s="358" t="s">
        <v>11992</v>
      </c>
      <c r="D1899" s="16" t="s">
        <v>4729</v>
      </c>
    </row>
    <row r="1900" spans="1:4" ht="15.95" customHeight="1" x14ac:dyDescent="0.25">
      <c r="A1900" s="25" t="s">
        <v>11993</v>
      </c>
      <c r="B1900" s="358" t="s">
        <v>11994</v>
      </c>
      <c r="C1900" s="358" t="s">
        <v>11995</v>
      </c>
      <c r="D1900" s="16" t="s">
        <v>4729</v>
      </c>
    </row>
    <row r="1901" spans="1:4" ht="15.95" customHeight="1" x14ac:dyDescent="0.25">
      <c r="A1901" s="25" t="s">
        <v>11996</v>
      </c>
      <c r="B1901" s="358" t="s">
        <v>11997</v>
      </c>
      <c r="C1901" s="358" t="s">
        <v>11998</v>
      </c>
      <c r="D1901" s="16" t="s">
        <v>4729</v>
      </c>
    </row>
    <row r="1902" spans="1:4" ht="15.95" customHeight="1" x14ac:dyDescent="0.25">
      <c r="A1902" s="25" t="s">
        <v>11999</v>
      </c>
      <c r="B1902" s="358" t="s">
        <v>12000</v>
      </c>
      <c r="C1902" s="358" t="s">
        <v>12001</v>
      </c>
      <c r="D1902" s="16" t="s">
        <v>4729</v>
      </c>
    </row>
    <row r="1903" spans="1:4" ht="15.95" customHeight="1" x14ac:dyDescent="0.25">
      <c r="A1903" s="25" t="s">
        <v>12002</v>
      </c>
      <c r="B1903" s="358" t="s">
        <v>12003</v>
      </c>
      <c r="C1903" s="358" t="s">
        <v>12004</v>
      </c>
      <c r="D1903" s="16" t="s">
        <v>4729</v>
      </c>
    </row>
    <row r="1904" spans="1:4" ht="15.95" customHeight="1" x14ac:dyDescent="0.25">
      <c r="A1904" s="25" t="s">
        <v>12005</v>
      </c>
      <c r="B1904" s="358" t="s">
        <v>12006</v>
      </c>
      <c r="C1904" s="358" t="s">
        <v>12007</v>
      </c>
      <c r="D1904" s="16" t="s">
        <v>4729</v>
      </c>
    </row>
    <row r="1905" spans="1:4" ht="15.95" customHeight="1" x14ac:dyDescent="0.25">
      <c r="A1905" s="25" t="s">
        <v>12008</v>
      </c>
      <c r="B1905" s="358" t="s">
        <v>12009</v>
      </c>
      <c r="C1905" s="358" t="s">
        <v>12010</v>
      </c>
      <c r="D1905" s="16" t="s">
        <v>4729</v>
      </c>
    </row>
    <row r="1906" spans="1:4" ht="15.95" customHeight="1" x14ac:dyDescent="0.25">
      <c r="A1906" s="25" t="s">
        <v>12011</v>
      </c>
      <c r="B1906" s="358" t="s">
        <v>12012</v>
      </c>
      <c r="C1906" s="358" t="s">
        <v>12013</v>
      </c>
      <c r="D1906" s="16" t="s">
        <v>4729</v>
      </c>
    </row>
    <row r="1907" spans="1:4" ht="15.95" customHeight="1" x14ac:dyDescent="0.25">
      <c r="A1907" s="25" t="s">
        <v>12014</v>
      </c>
      <c r="B1907" s="358" t="s">
        <v>12015</v>
      </c>
      <c r="C1907" s="358" t="s">
        <v>12016</v>
      </c>
      <c r="D1907" s="16" t="s">
        <v>4729</v>
      </c>
    </row>
    <row r="1908" spans="1:4" ht="15.95" customHeight="1" x14ac:dyDescent="0.25">
      <c r="A1908" s="25" t="s">
        <v>12017</v>
      </c>
      <c r="B1908" s="358" t="s">
        <v>12018</v>
      </c>
      <c r="C1908" s="358" t="s">
        <v>12019</v>
      </c>
      <c r="D1908" s="16" t="s">
        <v>4729</v>
      </c>
    </row>
    <row r="1909" spans="1:4" ht="15.95" customHeight="1" x14ac:dyDescent="0.25">
      <c r="A1909" s="25" t="s">
        <v>12020</v>
      </c>
      <c r="B1909" s="358" t="s">
        <v>12021</v>
      </c>
      <c r="C1909" s="358" t="s">
        <v>12022</v>
      </c>
      <c r="D1909" s="16" t="s">
        <v>4729</v>
      </c>
    </row>
    <row r="1910" spans="1:4" ht="15.95" customHeight="1" x14ac:dyDescent="0.25">
      <c r="A1910" s="25" t="s">
        <v>12023</v>
      </c>
      <c r="B1910" s="358" t="s">
        <v>12024</v>
      </c>
      <c r="C1910" s="358" t="s">
        <v>12025</v>
      </c>
      <c r="D1910" s="16" t="s">
        <v>4729</v>
      </c>
    </row>
    <row r="1911" spans="1:4" ht="15.95" customHeight="1" x14ac:dyDescent="0.25">
      <c r="A1911" s="25" t="s">
        <v>12026</v>
      </c>
      <c r="B1911" s="358" t="s">
        <v>12027</v>
      </c>
      <c r="C1911" s="358" t="s">
        <v>12028</v>
      </c>
      <c r="D1911" s="16" t="s">
        <v>4729</v>
      </c>
    </row>
    <row r="1912" spans="1:4" ht="15.95" customHeight="1" x14ac:dyDescent="0.25">
      <c r="A1912" s="25" t="s">
        <v>12029</v>
      </c>
      <c r="B1912" s="358" t="s">
        <v>1766</v>
      </c>
      <c r="C1912" s="358" t="s">
        <v>12030</v>
      </c>
      <c r="D1912" s="16" t="s">
        <v>5101</v>
      </c>
    </row>
    <row r="1913" spans="1:4" ht="15.95" customHeight="1" x14ac:dyDescent="0.25">
      <c r="A1913" s="25" t="s">
        <v>12031</v>
      </c>
      <c r="B1913" s="358" t="s">
        <v>1858</v>
      </c>
      <c r="C1913" s="358" t="s">
        <v>12032</v>
      </c>
      <c r="D1913" s="16" t="s">
        <v>5137</v>
      </c>
    </row>
    <row r="1914" spans="1:4" ht="15.95" customHeight="1" x14ac:dyDescent="0.25">
      <c r="A1914" s="25" t="s">
        <v>12033</v>
      </c>
      <c r="B1914" s="358" t="s">
        <v>1860</v>
      </c>
      <c r="C1914" s="358" t="s">
        <v>12034</v>
      </c>
      <c r="D1914" s="16" t="s">
        <v>5008</v>
      </c>
    </row>
    <row r="1915" spans="1:4" ht="15.95" customHeight="1" x14ac:dyDescent="0.25">
      <c r="A1915" s="25" t="s">
        <v>12035</v>
      </c>
      <c r="B1915" s="358" t="s">
        <v>1861</v>
      </c>
      <c r="C1915" s="358" t="s">
        <v>12036</v>
      </c>
      <c r="D1915" s="16" t="s">
        <v>5008</v>
      </c>
    </row>
    <row r="1916" spans="1:4" ht="15.95" customHeight="1" x14ac:dyDescent="0.25">
      <c r="A1916" s="25" t="s">
        <v>12037</v>
      </c>
      <c r="B1916" s="358" t="s">
        <v>1862</v>
      </c>
      <c r="C1916" s="358" t="s">
        <v>12038</v>
      </c>
      <c r="D1916" s="16" t="s">
        <v>5008</v>
      </c>
    </row>
    <row r="1917" spans="1:4" ht="15.95" customHeight="1" x14ac:dyDescent="0.25">
      <c r="A1917" s="25" t="s">
        <v>12039</v>
      </c>
      <c r="B1917" s="358" t="s">
        <v>1863</v>
      </c>
      <c r="C1917" s="358" t="s">
        <v>12040</v>
      </c>
      <c r="D1917" s="16" t="s">
        <v>4964</v>
      </c>
    </row>
    <row r="1918" spans="1:4" ht="15.95" customHeight="1" x14ac:dyDescent="0.25">
      <c r="A1918" s="25" t="s">
        <v>12041</v>
      </c>
      <c r="B1918" s="358" t="s">
        <v>12042</v>
      </c>
      <c r="C1918" s="358" t="s">
        <v>12043</v>
      </c>
      <c r="D1918" s="16" t="s">
        <v>4908</v>
      </c>
    </row>
    <row r="1919" spans="1:4" ht="15.95" customHeight="1" x14ac:dyDescent="0.25">
      <c r="A1919" s="25" t="s">
        <v>12044</v>
      </c>
      <c r="B1919" s="358" t="s">
        <v>12045</v>
      </c>
      <c r="C1919" s="358" t="s">
        <v>12046</v>
      </c>
      <c r="D1919" s="16" t="s">
        <v>4818</v>
      </c>
    </row>
    <row r="1920" spans="1:4" ht="15.95" customHeight="1" x14ac:dyDescent="0.25">
      <c r="A1920" s="25" t="s">
        <v>12047</v>
      </c>
      <c r="B1920" s="358" t="s">
        <v>1865</v>
      </c>
      <c r="C1920" s="358" t="s">
        <v>12048</v>
      </c>
      <c r="D1920" s="16" t="s">
        <v>5008</v>
      </c>
    </row>
    <row r="1921" spans="1:4" ht="15.95" customHeight="1" x14ac:dyDescent="0.25">
      <c r="A1921" s="25" t="s">
        <v>12049</v>
      </c>
      <c r="B1921" s="358" t="s">
        <v>1767</v>
      </c>
      <c r="C1921" s="358" t="s">
        <v>12050</v>
      </c>
      <c r="D1921" s="16" t="s">
        <v>5067</v>
      </c>
    </row>
    <row r="1922" spans="1:4" ht="15.95" customHeight="1" x14ac:dyDescent="0.25">
      <c r="A1922" s="25" t="s">
        <v>12051</v>
      </c>
      <c r="B1922" s="358" t="s">
        <v>1769</v>
      </c>
      <c r="C1922" s="358" t="s">
        <v>12052</v>
      </c>
      <c r="D1922" s="16" t="s">
        <v>5152</v>
      </c>
    </row>
    <row r="1923" spans="1:4" ht="15.95" customHeight="1" x14ac:dyDescent="0.25">
      <c r="A1923" s="25" t="s">
        <v>12053</v>
      </c>
      <c r="B1923" s="358" t="s">
        <v>12054</v>
      </c>
      <c r="C1923" s="358" t="s">
        <v>12055</v>
      </c>
      <c r="D1923" s="16" t="s">
        <v>4818</v>
      </c>
    </row>
    <row r="1924" spans="1:4" ht="15.95" customHeight="1" x14ac:dyDescent="0.25">
      <c r="A1924" s="25" t="s">
        <v>12056</v>
      </c>
      <c r="B1924" s="358" t="s">
        <v>1770</v>
      </c>
      <c r="C1924" s="358" t="s">
        <v>12057</v>
      </c>
      <c r="D1924" s="16" t="s">
        <v>5131</v>
      </c>
    </row>
    <row r="1925" spans="1:4" ht="15.95" customHeight="1" x14ac:dyDescent="0.25">
      <c r="A1925" s="25" t="s">
        <v>12058</v>
      </c>
      <c r="B1925" s="358" t="s">
        <v>1866</v>
      </c>
      <c r="C1925" s="358" t="s">
        <v>12059</v>
      </c>
      <c r="D1925" s="16" t="s">
        <v>5018</v>
      </c>
    </row>
    <row r="1926" spans="1:4" ht="15.95" customHeight="1" x14ac:dyDescent="0.25">
      <c r="A1926" s="25" t="s">
        <v>12060</v>
      </c>
      <c r="B1926" s="358" t="s">
        <v>12061</v>
      </c>
      <c r="C1926" s="358" t="s">
        <v>12062</v>
      </c>
      <c r="D1926" s="16" t="s">
        <v>4818</v>
      </c>
    </row>
    <row r="1927" spans="1:4" ht="15.95" customHeight="1" x14ac:dyDescent="0.25">
      <c r="A1927" s="25" t="s">
        <v>12063</v>
      </c>
      <c r="B1927" s="358" t="s">
        <v>1868</v>
      </c>
      <c r="C1927" s="358" t="s">
        <v>12064</v>
      </c>
      <c r="D1927" s="16" t="s">
        <v>5109</v>
      </c>
    </row>
    <row r="1928" spans="1:4" ht="15.95" customHeight="1" x14ac:dyDescent="0.25">
      <c r="A1928" s="25" t="s">
        <v>12065</v>
      </c>
      <c r="B1928" s="358" t="s">
        <v>12066</v>
      </c>
      <c r="C1928" s="358" t="s">
        <v>12067</v>
      </c>
      <c r="D1928" s="16" t="s">
        <v>4818</v>
      </c>
    </row>
    <row r="1929" spans="1:4" ht="15.95" customHeight="1" x14ac:dyDescent="0.25">
      <c r="A1929" s="25" t="s">
        <v>12068</v>
      </c>
      <c r="B1929" s="358" t="s">
        <v>12069</v>
      </c>
      <c r="C1929" s="358" t="s">
        <v>12070</v>
      </c>
      <c r="D1929" s="16" t="s">
        <v>4599</v>
      </c>
    </row>
    <row r="1930" spans="1:4" ht="15.95" customHeight="1" x14ac:dyDescent="0.25">
      <c r="A1930" s="25" t="s">
        <v>12071</v>
      </c>
      <c r="B1930" s="358" t="s">
        <v>12072</v>
      </c>
      <c r="C1930" s="358" t="s">
        <v>12073</v>
      </c>
      <c r="D1930" s="16" t="s">
        <v>4599</v>
      </c>
    </row>
    <row r="1931" spans="1:4" ht="15.95" customHeight="1" x14ac:dyDescent="0.25">
      <c r="A1931" s="25" t="s">
        <v>12074</v>
      </c>
      <c r="B1931" s="358" t="s">
        <v>12075</v>
      </c>
      <c r="C1931" s="358" t="s">
        <v>12076</v>
      </c>
      <c r="D1931" s="16" t="s">
        <v>4465</v>
      </c>
    </row>
    <row r="1932" spans="1:4" ht="15.95" customHeight="1" x14ac:dyDescent="0.25">
      <c r="A1932" s="25" t="s">
        <v>12077</v>
      </c>
      <c r="B1932" s="358" t="s">
        <v>1870</v>
      </c>
      <c r="C1932" s="358" t="s">
        <v>12078</v>
      </c>
      <c r="D1932" s="16" t="s">
        <v>5028</v>
      </c>
    </row>
    <row r="1933" spans="1:4" ht="15.95" customHeight="1" x14ac:dyDescent="0.25">
      <c r="A1933" s="25" t="s">
        <v>12079</v>
      </c>
      <c r="B1933" s="358" t="s">
        <v>12080</v>
      </c>
      <c r="C1933" s="358" t="s">
        <v>12081</v>
      </c>
      <c r="D1933" s="16" t="s">
        <v>4465</v>
      </c>
    </row>
    <row r="1934" spans="1:4" ht="15.95" customHeight="1" x14ac:dyDescent="0.25">
      <c r="A1934" s="25" t="s">
        <v>12082</v>
      </c>
      <c r="B1934" s="358" t="s">
        <v>1772</v>
      </c>
      <c r="C1934" s="358" t="s">
        <v>12083</v>
      </c>
      <c r="D1934" s="16" t="s">
        <v>5168</v>
      </c>
    </row>
    <row r="1935" spans="1:4" ht="15.95" customHeight="1" x14ac:dyDescent="0.25">
      <c r="A1935" s="25" t="s">
        <v>12084</v>
      </c>
      <c r="B1935" s="358" t="s">
        <v>12085</v>
      </c>
      <c r="C1935" s="358" t="s">
        <v>12086</v>
      </c>
      <c r="D1935" s="16" t="s">
        <v>4525</v>
      </c>
    </row>
    <row r="1936" spans="1:4" ht="15.95" customHeight="1" x14ac:dyDescent="0.25">
      <c r="A1936" s="25" t="s">
        <v>12087</v>
      </c>
      <c r="B1936" s="358" t="s">
        <v>12088</v>
      </c>
      <c r="C1936" s="358" t="s">
        <v>12089</v>
      </c>
      <c r="D1936" s="16" t="s">
        <v>4525</v>
      </c>
    </row>
    <row r="1937" spans="1:4" ht="15.95" customHeight="1" x14ac:dyDescent="0.25">
      <c r="A1937" s="25" t="s">
        <v>12090</v>
      </c>
      <c r="B1937" s="358" t="s">
        <v>12091</v>
      </c>
      <c r="C1937" s="358" t="s">
        <v>12092</v>
      </c>
      <c r="D1937" s="16" t="s">
        <v>4515</v>
      </c>
    </row>
    <row r="1938" spans="1:4" ht="15.95" customHeight="1" x14ac:dyDescent="0.25">
      <c r="A1938" s="25" t="s">
        <v>12093</v>
      </c>
      <c r="B1938" s="358" t="s">
        <v>12094</v>
      </c>
      <c r="C1938" s="358" t="s">
        <v>12095</v>
      </c>
      <c r="D1938" s="16" t="s">
        <v>4525</v>
      </c>
    </row>
    <row r="1939" spans="1:4" ht="15.95" customHeight="1" x14ac:dyDescent="0.25">
      <c r="A1939" s="25" t="s">
        <v>12096</v>
      </c>
      <c r="B1939" s="358" t="s">
        <v>12097</v>
      </c>
      <c r="C1939" s="358" t="s">
        <v>12098</v>
      </c>
      <c r="D1939" s="16" t="s">
        <v>4525</v>
      </c>
    </row>
    <row r="1940" spans="1:4" ht="15.95" customHeight="1" x14ac:dyDescent="0.25">
      <c r="A1940" s="25" t="s">
        <v>12099</v>
      </c>
      <c r="B1940" s="358" t="s">
        <v>12100</v>
      </c>
      <c r="C1940" s="358" t="s">
        <v>12101</v>
      </c>
      <c r="D1940" s="16" t="s">
        <v>4527</v>
      </c>
    </row>
    <row r="1941" spans="1:4" ht="15.95" customHeight="1" x14ac:dyDescent="0.25">
      <c r="A1941" s="25" t="s">
        <v>12102</v>
      </c>
      <c r="B1941" s="358" t="s">
        <v>12103</v>
      </c>
      <c r="C1941" s="358" t="s">
        <v>12104</v>
      </c>
      <c r="D1941" s="16" t="s">
        <v>4558</v>
      </c>
    </row>
    <row r="1942" spans="1:4" ht="15.95" customHeight="1" x14ac:dyDescent="0.25">
      <c r="A1942" s="25" t="s">
        <v>12105</v>
      </c>
      <c r="B1942" s="358" t="s">
        <v>12106</v>
      </c>
      <c r="C1942" s="358" t="s">
        <v>12107</v>
      </c>
      <c r="D1942" s="16" t="s">
        <v>4628</v>
      </c>
    </row>
    <row r="1943" spans="1:4" ht="15.95" customHeight="1" x14ac:dyDescent="0.25">
      <c r="A1943" s="25" t="s">
        <v>12108</v>
      </c>
      <c r="B1943" s="358" t="s">
        <v>12109</v>
      </c>
      <c r="C1943" s="358" t="s">
        <v>12110</v>
      </c>
      <c r="D1943" s="16" t="s">
        <v>4598</v>
      </c>
    </row>
    <row r="1944" spans="1:4" ht="15.95" customHeight="1" x14ac:dyDescent="0.25">
      <c r="A1944" s="25" t="s">
        <v>12111</v>
      </c>
      <c r="B1944" s="358" t="s">
        <v>2126</v>
      </c>
      <c r="C1944" s="358" t="s">
        <v>12112</v>
      </c>
      <c r="D1944" s="16" t="s">
        <v>4597</v>
      </c>
    </row>
    <row r="1945" spans="1:4" ht="15.95" customHeight="1" x14ac:dyDescent="0.25">
      <c r="A1945" s="25" t="s">
        <v>12113</v>
      </c>
      <c r="B1945" s="358" t="s">
        <v>12114</v>
      </c>
      <c r="C1945" s="358" t="s">
        <v>12115</v>
      </c>
      <c r="D1945" s="16" t="s">
        <v>4631</v>
      </c>
    </row>
    <row r="1946" spans="1:4" ht="15.95" customHeight="1" x14ac:dyDescent="0.25">
      <c r="A1946" s="25" t="s">
        <v>12116</v>
      </c>
      <c r="B1946" s="358" t="s">
        <v>12117</v>
      </c>
      <c r="C1946" s="358" t="s">
        <v>12118</v>
      </c>
      <c r="D1946" s="16" t="s">
        <v>4527</v>
      </c>
    </row>
    <row r="1947" spans="1:4" ht="15.95" customHeight="1" x14ac:dyDescent="0.25">
      <c r="A1947" s="25" t="s">
        <v>12119</v>
      </c>
      <c r="B1947" s="358" t="s">
        <v>12120</v>
      </c>
      <c r="C1947" s="358" t="s">
        <v>12121</v>
      </c>
      <c r="D1947" s="16" t="s">
        <v>4672</v>
      </c>
    </row>
    <row r="1948" spans="1:4" ht="15.95" customHeight="1" x14ac:dyDescent="0.25">
      <c r="A1948" s="25" t="s">
        <v>12122</v>
      </c>
      <c r="B1948" s="358" t="s">
        <v>12123</v>
      </c>
      <c r="C1948" s="358" t="s">
        <v>12124</v>
      </c>
      <c r="D1948" s="16" t="s">
        <v>4683</v>
      </c>
    </row>
    <row r="1949" spans="1:4" ht="15.95" customHeight="1" x14ac:dyDescent="0.25">
      <c r="A1949" s="25" t="s">
        <v>12125</v>
      </c>
      <c r="B1949" s="358" t="s">
        <v>12126</v>
      </c>
      <c r="C1949" s="358" t="s">
        <v>12127</v>
      </c>
      <c r="D1949" s="16" t="s">
        <v>4710</v>
      </c>
    </row>
    <row r="1950" spans="1:4" ht="15.95" customHeight="1" x14ac:dyDescent="0.25">
      <c r="A1950" s="25" t="s">
        <v>12128</v>
      </c>
      <c r="B1950" s="358" t="s">
        <v>12129</v>
      </c>
      <c r="C1950" s="358" t="s">
        <v>12130</v>
      </c>
      <c r="D1950" s="16" t="s">
        <v>4588</v>
      </c>
    </row>
    <row r="1951" spans="1:4" ht="15.95" customHeight="1" x14ac:dyDescent="0.25">
      <c r="A1951" s="25" t="s">
        <v>12131</v>
      </c>
      <c r="B1951" s="358" t="s">
        <v>12132</v>
      </c>
      <c r="C1951" s="358" t="s">
        <v>12133</v>
      </c>
      <c r="D1951" s="16" t="s">
        <v>4745</v>
      </c>
    </row>
    <row r="1952" spans="1:4" ht="15.95" customHeight="1" x14ac:dyDescent="0.25">
      <c r="A1952" s="25" t="s">
        <v>12134</v>
      </c>
      <c r="B1952" s="358" t="s">
        <v>12135</v>
      </c>
      <c r="C1952" s="358" t="s">
        <v>12136</v>
      </c>
      <c r="D1952" s="16" t="s">
        <v>4844</v>
      </c>
    </row>
    <row r="1953" spans="1:4" ht="15.95" customHeight="1" x14ac:dyDescent="0.25">
      <c r="A1953" s="25" t="s">
        <v>12137</v>
      </c>
      <c r="B1953" s="358" t="s">
        <v>12138</v>
      </c>
      <c r="C1953" s="358" t="s">
        <v>12139</v>
      </c>
      <c r="D1953" s="16" t="s">
        <v>4610</v>
      </c>
    </row>
    <row r="1954" spans="1:4" ht="15.95" customHeight="1" x14ac:dyDescent="0.25">
      <c r="A1954" s="25" t="s">
        <v>12140</v>
      </c>
      <c r="B1954" s="358" t="s">
        <v>12141</v>
      </c>
      <c r="C1954" s="358" t="s">
        <v>12142</v>
      </c>
      <c r="D1954" s="16" t="s">
        <v>4785</v>
      </c>
    </row>
    <row r="1955" spans="1:4" ht="15.95" customHeight="1" x14ac:dyDescent="0.25">
      <c r="A1955" s="25" t="s">
        <v>12143</v>
      </c>
      <c r="B1955" s="358" t="s">
        <v>12144</v>
      </c>
      <c r="C1955" s="358" t="s">
        <v>12145</v>
      </c>
      <c r="D1955" s="16" t="s">
        <v>4769</v>
      </c>
    </row>
    <row r="1956" spans="1:4" ht="15.95" customHeight="1" x14ac:dyDescent="0.25">
      <c r="A1956" s="25" t="s">
        <v>12146</v>
      </c>
      <c r="B1956" s="358" t="s">
        <v>12147</v>
      </c>
      <c r="C1956" s="358" t="s">
        <v>12148</v>
      </c>
      <c r="D1956" s="16" t="s">
        <v>4809</v>
      </c>
    </row>
    <row r="1957" spans="1:4" ht="15.95" customHeight="1" x14ac:dyDescent="0.25">
      <c r="A1957" s="25" t="s">
        <v>12149</v>
      </c>
      <c r="B1957" s="358" t="s">
        <v>12150</v>
      </c>
      <c r="C1957" s="358" t="s">
        <v>12151</v>
      </c>
      <c r="D1957" s="16" t="s">
        <v>4870</v>
      </c>
    </row>
    <row r="1958" spans="1:4" ht="15.95" customHeight="1" x14ac:dyDescent="0.25">
      <c r="A1958" s="25" t="s">
        <v>12152</v>
      </c>
      <c r="B1958" s="358" t="s">
        <v>12153</v>
      </c>
      <c r="C1958" s="358" t="s">
        <v>12154</v>
      </c>
      <c r="D1958" s="16" t="s">
        <v>4888</v>
      </c>
    </row>
    <row r="1959" spans="1:4" ht="15.95" customHeight="1" x14ac:dyDescent="0.25">
      <c r="A1959" s="25" t="s">
        <v>12155</v>
      </c>
      <c r="B1959" s="358" t="s">
        <v>12156</v>
      </c>
      <c r="C1959" s="358" t="s">
        <v>12157</v>
      </c>
      <c r="D1959" s="16" t="s">
        <v>4891</v>
      </c>
    </row>
    <row r="1960" spans="1:4" ht="15.95" customHeight="1" x14ac:dyDescent="0.25">
      <c r="A1960" s="25" t="s">
        <v>12158</v>
      </c>
      <c r="B1960" s="358" t="s">
        <v>12159</v>
      </c>
      <c r="C1960" s="358" t="s">
        <v>12160</v>
      </c>
      <c r="D1960" s="16" t="s">
        <v>4891</v>
      </c>
    </row>
    <row r="1961" spans="1:4" ht="15.95" customHeight="1" x14ac:dyDescent="0.25">
      <c r="A1961" s="25" t="s">
        <v>12161</v>
      </c>
      <c r="B1961" s="358" t="s">
        <v>12162</v>
      </c>
      <c r="C1961" s="358" t="s">
        <v>12163</v>
      </c>
      <c r="D1961" s="16" t="s">
        <v>4898</v>
      </c>
    </row>
    <row r="1962" spans="1:4" ht="15.95" customHeight="1" x14ac:dyDescent="0.25">
      <c r="A1962" s="25" t="s">
        <v>12164</v>
      </c>
      <c r="B1962" s="358" t="s">
        <v>1773</v>
      </c>
      <c r="C1962" s="358" t="s">
        <v>12165</v>
      </c>
      <c r="D1962" s="16" t="s">
        <v>5102</v>
      </c>
    </row>
    <row r="1963" spans="1:4" ht="15.95" customHeight="1" x14ac:dyDescent="0.25">
      <c r="A1963" s="25" t="s">
        <v>12166</v>
      </c>
      <c r="B1963" s="358" t="s">
        <v>12167</v>
      </c>
      <c r="C1963" s="358" t="s">
        <v>12168</v>
      </c>
      <c r="D1963" s="16" t="s">
        <v>4895</v>
      </c>
    </row>
    <row r="1964" spans="1:4" ht="15.95" customHeight="1" x14ac:dyDescent="0.25">
      <c r="A1964" s="25" t="s">
        <v>12169</v>
      </c>
      <c r="B1964" s="358" t="s">
        <v>12170</v>
      </c>
      <c r="C1964" s="358" t="s">
        <v>12171</v>
      </c>
      <c r="D1964" s="16" t="s">
        <v>4905</v>
      </c>
    </row>
    <row r="1965" spans="1:4" ht="15.95" customHeight="1" x14ac:dyDescent="0.25">
      <c r="A1965" s="25" t="s">
        <v>12172</v>
      </c>
      <c r="B1965" s="358" t="s">
        <v>12173</v>
      </c>
      <c r="C1965" s="358" t="s">
        <v>12174</v>
      </c>
      <c r="D1965" s="16" t="s">
        <v>4944</v>
      </c>
    </row>
    <row r="1966" spans="1:4" ht="15.95" customHeight="1" x14ac:dyDescent="0.25">
      <c r="A1966" s="25" t="s">
        <v>12175</v>
      </c>
      <c r="B1966" s="358" t="s">
        <v>12176</v>
      </c>
      <c r="C1966" s="358" t="s">
        <v>12177</v>
      </c>
      <c r="D1966" s="16" t="s">
        <v>4651</v>
      </c>
    </row>
    <row r="1967" spans="1:4" ht="15.95" customHeight="1" x14ac:dyDescent="0.25">
      <c r="A1967" s="25" t="s">
        <v>12178</v>
      </c>
      <c r="B1967" s="358" t="s">
        <v>12179</v>
      </c>
      <c r="C1967" s="358" t="s">
        <v>12180</v>
      </c>
      <c r="D1967" s="16" t="s">
        <v>4503</v>
      </c>
    </row>
    <row r="1968" spans="1:4" ht="15.95" customHeight="1" x14ac:dyDescent="0.25">
      <c r="A1968" s="25" t="s">
        <v>12181</v>
      </c>
      <c r="B1968" s="358" t="s">
        <v>12182</v>
      </c>
      <c r="C1968" s="358" t="s">
        <v>12183</v>
      </c>
      <c r="D1968" s="16" t="s">
        <v>4456</v>
      </c>
    </row>
    <row r="1969" spans="1:4" ht="15.95" customHeight="1" x14ac:dyDescent="0.25">
      <c r="A1969" s="25" t="s">
        <v>12184</v>
      </c>
      <c r="B1969" s="358" t="s">
        <v>12185</v>
      </c>
      <c r="C1969" s="358" t="s">
        <v>12186</v>
      </c>
      <c r="D1969" s="16" t="s">
        <v>4456</v>
      </c>
    </row>
    <row r="1970" spans="1:4" ht="15.95" customHeight="1" x14ac:dyDescent="0.25">
      <c r="A1970" s="25" t="s">
        <v>12187</v>
      </c>
      <c r="B1970" s="358" t="s">
        <v>12188</v>
      </c>
      <c r="C1970" s="358" t="s">
        <v>12189</v>
      </c>
      <c r="D1970" s="16" t="s">
        <v>4470</v>
      </c>
    </row>
    <row r="1971" spans="1:4" ht="15.95" customHeight="1" x14ac:dyDescent="0.25">
      <c r="A1971" s="25" t="s">
        <v>12190</v>
      </c>
      <c r="B1971" s="358" t="s">
        <v>12191</v>
      </c>
      <c r="C1971" s="358" t="s">
        <v>12192</v>
      </c>
      <c r="D1971" s="16" t="s">
        <v>4491</v>
      </c>
    </row>
    <row r="1972" spans="1:4" ht="15.95" customHeight="1" x14ac:dyDescent="0.25">
      <c r="A1972" s="25" t="s">
        <v>12193</v>
      </c>
      <c r="B1972" s="358" t="s">
        <v>12194</v>
      </c>
      <c r="C1972" s="358" t="s">
        <v>12195</v>
      </c>
      <c r="D1972" s="16" t="s">
        <v>4491</v>
      </c>
    </row>
    <row r="1973" spans="1:4" ht="15.95" customHeight="1" x14ac:dyDescent="0.25">
      <c r="A1973" s="25" t="s">
        <v>12196</v>
      </c>
      <c r="B1973" s="358" t="s">
        <v>12197</v>
      </c>
      <c r="C1973" s="358" t="s">
        <v>12198</v>
      </c>
      <c r="D1973" s="16" t="s">
        <v>4491</v>
      </c>
    </row>
    <row r="1974" spans="1:4" ht="15.95" customHeight="1" x14ac:dyDescent="0.25">
      <c r="A1974" s="25" t="s">
        <v>12199</v>
      </c>
      <c r="B1974" s="358" t="s">
        <v>12200</v>
      </c>
      <c r="C1974" s="358" t="s">
        <v>12201</v>
      </c>
      <c r="D1974" s="16" t="s">
        <v>4497</v>
      </c>
    </row>
    <row r="1975" spans="1:4" ht="15.95" customHeight="1" x14ac:dyDescent="0.25">
      <c r="A1975" s="25" t="s">
        <v>12202</v>
      </c>
      <c r="B1975" s="358" t="s">
        <v>12203</v>
      </c>
      <c r="C1975" s="358" t="s">
        <v>12204</v>
      </c>
      <c r="D1975" s="16" t="s">
        <v>4502</v>
      </c>
    </row>
    <row r="1976" spans="1:4" ht="15.95" customHeight="1" x14ac:dyDescent="0.25">
      <c r="A1976" s="25" t="s">
        <v>12205</v>
      </c>
      <c r="B1976" s="358" t="s">
        <v>12206</v>
      </c>
      <c r="C1976" s="358" t="s">
        <v>12207</v>
      </c>
      <c r="D1976" s="16" t="s">
        <v>4515</v>
      </c>
    </row>
    <row r="1977" spans="1:4" ht="15.95" customHeight="1" x14ac:dyDescent="0.25">
      <c r="A1977" s="25" t="s">
        <v>12208</v>
      </c>
      <c r="B1977" s="358" t="s">
        <v>12209</v>
      </c>
      <c r="C1977" s="358" t="s">
        <v>12210</v>
      </c>
      <c r="D1977" s="16" t="s">
        <v>4783</v>
      </c>
    </row>
    <row r="1978" spans="1:4" ht="15.95" customHeight="1" x14ac:dyDescent="0.25">
      <c r="A1978" s="25" t="s">
        <v>12211</v>
      </c>
      <c r="B1978" s="358" t="s">
        <v>2148</v>
      </c>
      <c r="C1978" s="358" t="s">
        <v>12212</v>
      </c>
      <c r="D1978" s="16" t="s">
        <v>4584</v>
      </c>
    </row>
    <row r="1979" spans="1:4" ht="15.95" customHeight="1" x14ac:dyDescent="0.25">
      <c r="A1979" s="25" t="s">
        <v>12213</v>
      </c>
      <c r="B1979" s="358" t="s">
        <v>1872</v>
      </c>
      <c r="C1979" s="358" t="s">
        <v>12214</v>
      </c>
      <c r="D1979" s="16" t="s">
        <v>5170</v>
      </c>
    </row>
    <row r="1980" spans="1:4" ht="15.95" customHeight="1" x14ac:dyDescent="0.25">
      <c r="A1980" s="25" t="s">
        <v>12215</v>
      </c>
      <c r="B1980" s="358" t="s">
        <v>12216</v>
      </c>
      <c r="C1980" s="358" t="s">
        <v>12217</v>
      </c>
      <c r="D1980" s="16" t="s">
        <v>4589</v>
      </c>
    </row>
    <row r="1981" spans="1:4" ht="15.95" customHeight="1" x14ac:dyDescent="0.25">
      <c r="A1981" s="25" t="s">
        <v>12218</v>
      </c>
      <c r="B1981" s="358" t="s">
        <v>12219</v>
      </c>
      <c r="C1981" s="358" t="s">
        <v>12220</v>
      </c>
      <c r="D1981" s="16" t="s">
        <v>4699</v>
      </c>
    </row>
    <row r="1982" spans="1:4" ht="15.95" customHeight="1" x14ac:dyDescent="0.25">
      <c r="A1982" s="25" t="s">
        <v>12221</v>
      </c>
      <c r="B1982" s="358" t="s">
        <v>12222</v>
      </c>
      <c r="C1982" s="358" t="s">
        <v>12223</v>
      </c>
      <c r="D1982" s="16" t="s">
        <v>4966</v>
      </c>
    </row>
    <row r="1983" spans="1:4" ht="15.95" customHeight="1" x14ac:dyDescent="0.25">
      <c r="A1983" s="25" t="s">
        <v>12224</v>
      </c>
      <c r="B1983" s="358" t="s">
        <v>12225</v>
      </c>
      <c r="C1983" s="358" t="s">
        <v>12226</v>
      </c>
      <c r="D1983" s="16" t="s">
        <v>4711</v>
      </c>
    </row>
    <row r="1984" spans="1:4" ht="15.95" customHeight="1" x14ac:dyDescent="0.25">
      <c r="A1984" s="25" t="s">
        <v>12227</v>
      </c>
      <c r="B1984" s="358" t="s">
        <v>1775</v>
      </c>
      <c r="C1984" s="358" t="s">
        <v>12228</v>
      </c>
      <c r="D1984" s="16" t="s">
        <v>5182</v>
      </c>
    </row>
    <row r="1985" spans="1:4" ht="15.95" customHeight="1" x14ac:dyDescent="0.25">
      <c r="A1985" s="25" t="s">
        <v>12229</v>
      </c>
      <c r="B1985" s="358" t="s">
        <v>12230</v>
      </c>
      <c r="C1985" s="358" t="s">
        <v>12231</v>
      </c>
      <c r="D1985" s="16" t="s">
        <v>4887</v>
      </c>
    </row>
    <row r="1986" spans="1:4" ht="15.95" customHeight="1" x14ac:dyDescent="0.25">
      <c r="A1986" s="25" t="s">
        <v>12232</v>
      </c>
      <c r="B1986" s="358" t="s">
        <v>12233</v>
      </c>
      <c r="C1986" s="358" t="s">
        <v>12234</v>
      </c>
      <c r="D1986" s="16" t="s">
        <v>4887</v>
      </c>
    </row>
    <row r="1987" spans="1:4" ht="15.95" customHeight="1" x14ac:dyDescent="0.25">
      <c r="A1987" s="25" t="s">
        <v>12235</v>
      </c>
      <c r="B1987" s="358" t="s">
        <v>12236</v>
      </c>
      <c r="C1987" s="358" t="s">
        <v>12237</v>
      </c>
      <c r="D1987" s="16" t="s">
        <v>4783</v>
      </c>
    </row>
    <row r="1988" spans="1:4" ht="15.95" customHeight="1" x14ac:dyDescent="0.25">
      <c r="A1988" s="25" t="s">
        <v>12238</v>
      </c>
      <c r="B1988" s="358" t="s">
        <v>12239</v>
      </c>
      <c r="C1988" s="358" t="s">
        <v>12240</v>
      </c>
      <c r="D1988" s="16" t="s">
        <v>4803</v>
      </c>
    </row>
    <row r="1989" spans="1:4" ht="15.95" customHeight="1" x14ac:dyDescent="0.25">
      <c r="A1989" s="25" t="s">
        <v>12241</v>
      </c>
      <c r="B1989" s="358" t="s">
        <v>12242</v>
      </c>
      <c r="C1989" s="358" t="s">
        <v>12243</v>
      </c>
      <c r="D1989" s="16" t="s">
        <v>4584</v>
      </c>
    </row>
    <row r="1990" spans="1:4" ht="15.95" customHeight="1" x14ac:dyDescent="0.25">
      <c r="A1990" s="25" t="s">
        <v>12244</v>
      </c>
      <c r="B1990" s="358" t="s">
        <v>12245</v>
      </c>
      <c r="C1990" s="358" t="s">
        <v>12246</v>
      </c>
      <c r="D1990" s="16" t="s">
        <v>4839</v>
      </c>
    </row>
    <row r="1991" spans="1:4" ht="15.95" customHeight="1" x14ac:dyDescent="0.25">
      <c r="A1991" s="25" t="s">
        <v>12247</v>
      </c>
      <c r="B1991" s="358" t="s">
        <v>12248</v>
      </c>
      <c r="C1991" s="358" t="s">
        <v>12249</v>
      </c>
      <c r="D1991" s="16" t="s">
        <v>4825</v>
      </c>
    </row>
    <row r="1992" spans="1:4" ht="15.95" customHeight="1" x14ac:dyDescent="0.25">
      <c r="A1992" s="25" t="s">
        <v>12250</v>
      </c>
      <c r="B1992" s="358" t="s">
        <v>12251</v>
      </c>
      <c r="C1992" s="358" t="s">
        <v>12252</v>
      </c>
      <c r="D1992" s="16" t="s">
        <v>4887</v>
      </c>
    </row>
    <row r="1993" spans="1:4" ht="15.95" customHeight="1" x14ac:dyDescent="0.25">
      <c r="A1993" s="25" t="s">
        <v>12253</v>
      </c>
      <c r="B1993" s="358" t="s">
        <v>12254</v>
      </c>
      <c r="C1993" s="358" t="s">
        <v>12255</v>
      </c>
      <c r="D1993" s="16" t="s">
        <v>4930</v>
      </c>
    </row>
    <row r="1994" spans="1:4" ht="15.95" customHeight="1" x14ac:dyDescent="0.25">
      <c r="A1994" s="25" t="s">
        <v>12256</v>
      </c>
      <c r="B1994" s="358" t="s">
        <v>12257</v>
      </c>
      <c r="C1994" s="358" t="s">
        <v>12258</v>
      </c>
      <c r="D1994" s="16" t="s">
        <v>4668</v>
      </c>
    </row>
    <row r="1995" spans="1:4" ht="15.95" customHeight="1" x14ac:dyDescent="0.25">
      <c r="A1995" s="25" t="s">
        <v>12259</v>
      </c>
      <c r="B1995" s="358" t="s">
        <v>12260</v>
      </c>
      <c r="C1995" s="358" t="s">
        <v>12261</v>
      </c>
      <c r="D1995" s="16" t="s">
        <v>4489</v>
      </c>
    </row>
    <row r="1996" spans="1:4" ht="15.95" customHeight="1" x14ac:dyDescent="0.25">
      <c r="A1996" s="25" t="s">
        <v>12262</v>
      </c>
      <c r="B1996" s="358" t="s">
        <v>12263</v>
      </c>
      <c r="C1996" s="358" t="s">
        <v>12264</v>
      </c>
      <c r="D1996" s="16" t="s">
        <v>4492</v>
      </c>
    </row>
    <row r="1997" spans="1:4" ht="15.95" customHeight="1" x14ac:dyDescent="0.25">
      <c r="A1997" s="25" t="s">
        <v>12265</v>
      </c>
      <c r="B1997" s="358" t="s">
        <v>12266</v>
      </c>
      <c r="C1997" s="358" t="s">
        <v>12267</v>
      </c>
      <c r="D1997" s="16" t="s">
        <v>4501</v>
      </c>
    </row>
    <row r="1998" spans="1:4" ht="15.95" customHeight="1" x14ac:dyDescent="0.25">
      <c r="A1998" s="25" t="s">
        <v>12268</v>
      </c>
      <c r="B1998" s="358" t="s">
        <v>12269</v>
      </c>
      <c r="C1998" s="358" t="s">
        <v>12270</v>
      </c>
      <c r="D1998" s="16" t="s">
        <v>4566</v>
      </c>
    </row>
    <row r="1999" spans="1:4" ht="15.95" customHeight="1" x14ac:dyDescent="0.25">
      <c r="A1999" s="25" t="s">
        <v>12271</v>
      </c>
      <c r="B1999" s="358" t="s">
        <v>12272</v>
      </c>
      <c r="C1999" s="358" t="s">
        <v>12273</v>
      </c>
      <c r="D1999" s="16" t="s">
        <v>4538</v>
      </c>
    </row>
    <row r="2000" spans="1:4" ht="15.95" customHeight="1" x14ac:dyDescent="0.25">
      <c r="A2000" s="25" t="s">
        <v>12274</v>
      </c>
      <c r="B2000" s="358" t="s">
        <v>12275</v>
      </c>
      <c r="C2000" s="358" t="s">
        <v>12276</v>
      </c>
      <c r="D2000" s="16" t="s">
        <v>4549</v>
      </c>
    </row>
    <row r="2001" spans="1:4" ht="15.95" customHeight="1" x14ac:dyDescent="0.25">
      <c r="A2001" s="25" t="s">
        <v>12277</v>
      </c>
      <c r="B2001" s="358" t="s">
        <v>12278</v>
      </c>
      <c r="C2001" s="358" t="s">
        <v>12279</v>
      </c>
      <c r="D2001" s="16" t="s">
        <v>4595</v>
      </c>
    </row>
    <row r="2002" spans="1:4" ht="15.95" customHeight="1" x14ac:dyDescent="0.25">
      <c r="A2002" s="25" t="s">
        <v>12280</v>
      </c>
      <c r="B2002" s="358" t="s">
        <v>12281</v>
      </c>
      <c r="C2002" s="358" t="s">
        <v>12282</v>
      </c>
      <c r="D2002" s="16" t="s">
        <v>4607</v>
      </c>
    </row>
    <row r="2003" spans="1:4" ht="15.95" customHeight="1" x14ac:dyDescent="0.25">
      <c r="A2003" s="25" t="s">
        <v>12283</v>
      </c>
      <c r="B2003" s="358" t="s">
        <v>12284</v>
      </c>
      <c r="C2003" s="358" t="s">
        <v>12285</v>
      </c>
      <c r="D2003" s="16" t="s">
        <v>4607</v>
      </c>
    </row>
    <row r="2004" spans="1:4" ht="15.95" customHeight="1" x14ac:dyDescent="0.25">
      <c r="A2004" s="25" t="s">
        <v>12286</v>
      </c>
      <c r="B2004" s="358" t="s">
        <v>12287</v>
      </c>
      <c r="C2004" s="358" t="s">
        <v>12288</v>
      </c>
      <c r="D2004" s="16" t="s">
        <v>4653</v>
      </c>
    </row>
    <row r="2005" spans="1:4" ht="15.95" customHeight="1" x14ac:dyDescent="0.25">
      <c r="A2005" s="25" t="s">
        <v>12289</v>
      </c>
      <c r="B2005" s="358" t="s">
        <v>12290</v>
      </c>
      <c r="C2005" s="358" t="s">
        <v>12291</v>
      </c>
      <c r="D2005" s="16" t="s">
        <v>4665</v>
      </c>
    </row>
    <row r="2006" spans="1:4" ht="15.95" customHeight="1" x14ac:dyDescent="0.25">
      <c r="A2006" s="25" t="s">
        <v>12292</v>
      </c>
      <c r="B2006" s="358" t="s">
        <v>12293</v>
      </c>
      <c r="C2006" s="358" t="s">
        <v>12294</v>
      </c>
      <c r="D2006" s="16" t="s">
        <v>4684</v>
      </c>
    </row>
    <row r="2007" spans="1:4" ht="15.95" customHeight="1" x14ac:dyDescent="0.25">
      <c r="A2007" s="25" t="s">
        <v>12295</v>
      </c>
      <c r="B2007" s="358" t="s">
        <v>12296</v>
      </c>
      <c r="C2007" s="358" t="s">
        <v>12297</v>
      </c>
      <c r="D2007" s="16" t="s">
        <v>4688</v>
      </c>
    </row>
    <row r="2008" spans="1:4" ht="15.95" customHeight="1" x14ac:dyDescent="0.25">
      <c r="A2008" s="25" t="s">
        <v>12298</v>
      </c>
      <c r="B2008" s="358" t="s">
        <v>12299</v>
      </c>
      <c r="C2008" s="358" t="s">
        <v>12300</v>
      </c>
      <c r="D2008" s="16" t="s">
        <v>4701</v>
      </c>
    </row>
    <row r="2009" spans="1:4" ht="15.95" customHeight="1" x14ac:dyDescent="0.25">
      <c r="A2009" s="25" t="s">
        <v>12301</v>
      </c>
      <c r="B2009" s="358" t="s">
        <v>12302</v>
      </c>
      <c r="C2009" s="358" t="s">
        <v>12303</v>
      </c>
      <c r="D2009" s="16" t="s">
        <v>4701</v>
      </c>
    </row>
    <row r="2010" spans="1:4" ht="15.95" customHeight="1" x14ac:dyDescent="0.25">
      <c r="A2010" s="25" t="s">
        <v>12304</v>
      </c>
      <c r="B2010" s="358" t="s">
        <v>12305</v>
      </c>
      <c r="C2010" s="358" t="s">
        <v>12306</v>
      </c>
      <c r="D2010" s="16" t="s">
        <v>4607</v>
      </c>
    </row>
    <row r="2011" spans="1:4" s="17" customFormat="1" ht="15.95" customHeight="1" x14ac:dyDescent="0.25">
      <c r="A2011" s="25" t="s">
        <v>12307</v>
      </c>
      <c r="B2011" s="358" t="s">
        <v>12308</v>
      </c>
      <c r="C2011" s="358" t="s">
        <v>12309</v>
      </c>
      <c r="D2011" s="16" t="s">
        <v>4733</v>
      </c>
    </row>
    <row r="2012" spans="1:4" ht="15.95" customHeight="1" x14ac:dyDescent="0.25">
      <c r="A2012" s="25" t="s">
        <v>12310</v>
      </c>
      <c r="B2012" s="358" t="s">
        <v>12311</v>
      </c>
      <c r="C2012" s="358" t="s">
        <v>12312</v>
      </c>
      <c r="D2012" s="16" t="s">
        <v>4806</v>
      </c>
    </row>
    <row r="2013" spans="1:4" ht="15.95" customHeight="1" x14ac:dyDescent="0.25">
      <c r="A2013" s="25" t="s">
        <v>12313</v>
      </c>
      <c r="B2013" s="358" t="s">
        <v>12314</v>
      </c>
      <c r="C2013" s="358" t="s">
        <v>12315</v>
      </c>
      <c r="D2013" s="16" t="s">
        <v>4917</v>
      </c>
    </row>
    <row r="2014" spans="1:4" ht="15.95" customHeight="1" x14ac:dyDescent="0.25">
      <c r="A2014" s="25" t="s">
        <v>12316</v>
      </c>
      <c r="B2014" s="358" t="s">
        <v>12317</v>
      </c>
      <c r="C2014" s="358" t="s">
        <v>12318</v>
      </c>
      <c r="D2014" s="16" t="s">
        <v>4729</v>
      </c>
    </row>
    <row r="2015" spans="1:4" ht="15.95" customHeight="1" x14ac:dyDescent="0.25">
      <c r="A2015" s="25" t="s">
        <v>12319</v>
      </c>
      <c r="B2015" s="358" t="s">
        <v>12320</v>
      </c>
      <c r="C2015" s="358" t="s">
        <v>12321</v>
      </c>
      <c r="D2015" s="16" t="s">
        <v>4946</v>
      </c>
    </row>
    <row r="2016" spans="1:4" ht="15.95" customHeight="1" x14ac:dyDescent="0.25">
      <c r="A2016" s="25" t="s">
        <v>12322</v>
      </c>
      <c r="B2016" s="358" t="s">
        <v>12323</v>
      </c>
      <c r="C2016" s="358" t="s">
        <v>12324</v>
      </c>
      <c r="D2016" s="16" t="s">
        <v>4946</v>
      </c>
    </row>
    <row r="2017" spans="1:4" ht="15.95" customHeight="1" x14ac:dyDescent="0.25">
      <c r="A2017" s="25" t="s">
        <v>12325</v>
      </c>
      <c r="B2017" s="358" t="s">
        <v>12326</v>
      </c>
      <c r="C2017" s="358" t="s">
        <v>12327</v>
      </c>
      <c r="D2017" s="16" t="s">
        <v>4925</v>
      </c>
    </row>
    <row r="2018" spans="1:4" ht="15.95" customHeight="1" x14ac:dyDescent="0.25">
      <c r="A2018" s="25" t="s">
        <v>12328</v>
      </c>
      <c r="B2018" s="358" t="s">
        <v>12329</v>
      </c>
      <c r="C2018" s="358" t="s">
        <v>12330</v>
      </c>
      <c r="D2018" s="16" t="s">
        <v>4797</v>
      </c>
    </row>
    <row r="2019" spans="1:4" ht="15.95" customHeight="1" x14ac:dyDescent="0.25">
      <c r="A2019" s="25" t="s">
        <v>12331</v>
      </c>
      <c r="B2019" s="358" t="s">
        <v>12332</v>
      </c>
      <c r="C2019" s="358" t="s">
        <v>12333</v>
      </c>
      <c r="D2019" s="16" t="s">
        <v>4463</v>
      </c>
    </row>
    <row r="2020" spans="1:4" ht="15.95" customHeight="1" x14ac:dyDescent="0.25">
      <c r="A2020" s="25" t="s">
        <v>12334</v>
      </c>
      <c r="B2020" s="358" t="s">
        <v>12335</v>
      </c>
      <c r="C2020" s="358" t="s">
        <v>12336</v>
      </c>
      <c r="D2020" s="16" t="s">
        <v>4509</v>
      </c>
    </row>
    <row r="2021" spans="1:4" ht="15.95" customHeight="1" x14ac:dyDescent="0.25">
      <c r="A2021" s="25" t="s">
        <v>12337</v>
      </c>
      <c r="B2021" s="358" t="s">
        <v>12338</v>
      </c>
      <c r="C2021" s="358" t="s">
        <v>12339</v>
      </c>
      <c r="D2021" s="16" t="s">
        <v>4532</v>
      </c>
    </row>
    <row r="2022" spans="1:4" ht="15.95" customHeight="1" x14ac:dyDescent="0.25">
      <c r="A2022" s="25" t="s">
        <v>12340</v>
      </c>
      <c r="B2022" s="358" t="s">
        <v>12341</v>
      </c>
      <c r="C2022" s="358" t="s">
        <v>12342</v>
      </c>
      <c r="D2022" s="16" t="s">
        <v>4532</v>
      </c>
    </row>
    <row r="2023" spans="1:4" ht="15.95" customHeight="1" x14ac:dyDescent="0.25">
      <c r="A2023" s="25" t="s">
        <v>12343</v>
      </c>
      <c r="B2023" s="358" t="s">
        <v>12344</v>
      </c>
      <c r="C2023" s="358" t="s">
        <v>12345</v>
      </c>
      <c r="D2023" s="16" t="s">
        <v>4532</v>
      </c>
    </row>
    <row r="2024" spans="1:4" ht="15.95" customHeight="1" x14ac:dyDescent="0.25">
      <c r="A2024" s="25" t="s">
        <v>12346</v>
      </c>
      <c r="B2024" s="358" t="s">
        <v>12347</v>
      </c>
      <c r="C2024" s="358" t="s">
        <v>12348</v>
      </c>
      <c r="D2024" s="16" t="s">
        <v>4532</v>
      </c>
    </row>
    <row r="2025" spans="1:4" ht="15.95" customHeight="1" x14ac:dyDescent="0.25">
      <c r="A2025" s="25" t="s">
        <v>12349</v>
      </c>
      <c r="B2025" s="358" t="s">
        <v>12350</v>
      </c>
      <c r="C2025" s="358" t="s">
        <v>12351</v>
      </c>
      <c r="D2025" s="16" t="s">
        <v>4532</v>
      </c>
    </row>
    <row r="2026" spans="1:4" ht="15.95" customHeight="1" x14ac:dyDescent="0.25">
      <c r="A2026" s="25" t="s">
        <v>12352</v>
      </c>
      <c r="B2026" s="358" t="s">
        <v>12353</v>
      </c>
      <c r="C2026" s="358" t="s">
        <v>12354</v>
      </c>
      <c r="D2026" s="16" t="s">
        <v>4562</v>
      </c>
    </row>
    <row r="2027" spans="1:4" ht="15.95" customHeight="1" x14ac:dyDescent="0.25">
      <c r="A2027" s="25" t="s">
        <v>12355</v>
      </c>
      <c r="B2027" s="358" t="s">
        <v>1875</v>
      </c>
      <c r="C2027" s="358" t="s">
        <v>12356</v>
      </c>
      <c r="D2027" s="16" t="s">
        <v>5125</v>
      </c>
    </row>
    <row r="2028" spans="1:4" ht="15.95" customHeight="1" x14ac:dyDescent="0.25">
      <c r="A2028" s="25" t="s">
        <v>12357</v>
      </c>
      <c r="B2028" s="358" t="s">
        <v>12358</v>
      </c>
      <c r="C2028" s="358" t="s">
        <v>12359</v>
      </c>
      <c r="D2028" s="16" t="s">
        <v>4629</v>
      </c>
    </row>
    <row r="2029" spans="1:4" ht="15.95" customHeight="1" x14ac:dyDescent="0.25">
      <c r="A2029" s="25" t="s">
        <v>12360</v>
      </c>
      <c r="B2029" s="358" t="s">
        <v>12361</v>
      </c>
      <c r="C2029" s="358" t="s">
        <v>12362</v>
      </c>
      <c r="D2029" s="16" t="s">
        <v>4636</v>
      </c>
    </row>
    <row r="2030" spans="1:4" ht="15.95" customHeight="1" x14ac:dyDescent="0.25">
      <c r="A2030" s="25" t="s">
        <v>12363</v>
      </c>
      <c r="B2030" s="358" t="s">
        <v>12364</v>
      </c>
      <c r="C2030" s="358" t="s">
        <v>12365</v>
      </c>
      <c r="D2030" s="16" t="s">
        <v>4668</v>
      </c>
    </row>
    <row r="2031" spans="1:4" ht="15.95" customHeight="1" x14ac:dyDescent="0.25">
      <c r="A2031" s="25" t="s">
        <v>12366</v>
      </c>
      <c r="B2031" s="358" t="s">
        <v>12367</v>
      </c>
      <c r="C2031" s="358" t="s">
        <v>12368</v>
      </c>
      <c r="D2031" s="16" t="s">
        <v>4731</v>
      </c>
    </row>
    <row r="2032" spans="1:4" ht="15.95" customHeight="1" x14ac:dyDescent="0.25">
      <c r="A2032" s="25" t="s">
        <v>12369</v>
      </c>
      <c r="B2032" s="358" t="s">
        <v>12370</v>
      </c>
      <c r="C2032" s="358" t="s">
        <v>12371</v>
      </c>
      <c r="D2032" s="16" t="s">
        <v>4708</v>
      </c>
    </row>
    <row r="2033" spans="1:4" ht="15.95" customHeight="1" x14ac:dyDescent="0.25">
      <c r="A2033" s="25" t="s">
        <v>12372</v>
      </c>
      <c r="B2033" s="358" t="s">
        <v>12373</v>
      </c>
      <c r="C2033" s="358" t="s">
        <v>12374</v>
      </c>
      <c r="D2033" s="16" t="s">
        <v>4600</v>
      </c>
    </row>
    <row r="2034" spans="1:4" ht="15.95" customHeight="1" x14ac:dyDescent="0.25">
      <c r="A2034" s="25" t="s">
        <v>12375</v>
      </c>
      <c r="B2034" s="358" t="s">
        <v>12376</v>
      </c>
      <c r="C2034" s="358" t="s">
        <v>12377</v>
      </c>
      <c r="D2034" s="16" t="s">
        <v>4762</v>
      </c>
    </row>
    <row r="2035" spans="1:4" ht="15.95" customHeight="1" x14ac:dyDescent="0.25">
      <c r="A2035" s="25" t="s">
        <v>12378</v>
      </c>
      <c r="B2035" s="358" t="s">
        <v>12379</v>
      </c>
      <c r="C2035" s="358" t="s">
        <v>12380</v>
      </c>
      <c r="D2035" s="16" t="s">
        <v>4777</v>
      </c>
    </row>
    <row r="2036" spans="1:4" ht="15.95" customHeight="1" x14ac:dyDescent="0.25">
      <c r="A2036" s="25" t="s">
        <v>12381</v>
      </c>
      <c r="B2036" s="358" t="s">
        <v>12382</v>
      </c>
      <c r="C2036" s="358" t="s">
        <v>12383</v>
      </c>
      <c r="D2036" s="16" t="s">
        <v>4729</v>
      </c>
    </row>
    <row r="2037" spans="1:4" ht="15.95" customHeight="1" x14ac:dyDescent="0.25">
      <c r="A2037" s="25" t="s">
        <v>12384</v>
      </c>
      <c r="B2037" s="358" t="s">
        <v>12385</v>
      </c>
      <c r="C2037" s="358" t="s">
        <v>12386</v>
      </c>
      <c r="D2037" s="16" t="s">
        <v>4817</v>
      </c>
    </row>
    <row r="2038" spans="1:4" ht="15.95" customHeight="1" x14ac:dyDescent="0.25">
      <c r="A2038" s="25" t="s">
        <v>12387</v>
      </c>
      <c r="B2038" s="358" t="s">
        <v>12388</v>
      </c>
      <c r="C2038" s="358" t="s">
        <v>12389</v>
      </c>
      <c r="D2038" s="16" t="s">
        <v>4849</v>
      </c>
    </row>
    <row r="2039" spans="1:4" ht="15.95" customHeight="1" x14ac:dyDescent="0.25">
      <c r="A2039" s="25" t="s">
        <v>12390</v>
      </c>
      <c r="B2039" s="358" t="s">
        <v>12391</v>
      </c>
      <c r="C2039" s="358" t="s">
        <v>12392</v>
      </c>
      <c r="D2039" s="16" t="s">
        <v>4640</v>
      </c>
    </row>
    <row r="2040" spans="1:4" ht="15.95" customHeight="1" x14ac:dyDescent="0.25">
      <c r="A2040" s="25" t="s">
        <v>12393</v>
      </c>
      <c r="B2040" s="358" t="s">
        <v>12394</v>
      </c>
      <c r="C2040" s="358" t="s">
        <v>12395</v>
      </c>
      <c r="D2040" s="16" t="s">
        <v>4912</v>
      </c>
    </row>
    <row r="2041" spans="1:4" ht="15.95" customHeight="1" x14ac:dyDescent="0.25">
      <c r="A2041" s="25" t="s">
        <v>12396</v>
      </c>
      <c r="B2041" s="358" t="s">
        <v>12397</v>
      </c>
      <c r="C2041" s="358" t="s">
        <v>12398</v>
      </c>
      <c r="D2041" s="16" t="s">
        <v>4929</v>
      </c>
    </row>
    <row r="2042" spans="1:4" ht="15.95" customHeight="1" x14ac:dyDescent="0.25">
      <c r="A2042" s="25" t="s">
        <v>12399</v>
      </c>
      <c r="B2042" s="358" t="s">
        <v>12400</v>
      </c>
      <c r="C2042" s="358" t="s">
        <v>12401</v>
      </c>
      <c r="D2042" s="16" t="s">
        <v>4729</v>
      </c>
    </row>
    <row r="2043" spans="1:4" ht="15.95" customHeight="1" x14ac:dyDescent="0.25">
      <c r="A2043" s="25" t="s">
        <v>12402</v>
      </c>
      <c r="B2043" s="358" t="s">
        <v>12403</v>
      </c>
      <c r="C2043" s="358" t="s">
        <v>12404</v>
      </c>
      <c r="D2043" s="16" t="s">
        <v>4709</v>
      </c>
    </row>
    <row r="2044" spans="1:4" ht="15.95" customHeight="1" x14ac:dyDescent="0.25">
      <c r="A2044" s="25" t="s">
        <v>12405</v>
      </c>
      <c r="B2044" s="358" t="s">
        <v>12406</v>
      </c>
      <c r="C2044" s="358" t="s">
        <v>12407</v>
      </c>
      <c r="D2044" s="16" t="s">
        <v>4471</v>
      </c>
    </row>
    <row r="2045" spans="1:4" ht="15.95" customHeight="1" x14ac:dyDescent="0.25">
      <c r="A2045" s="25" t="s">
        <v>12408</v>
      </c>
      <c r="B2045" s="358" t="s">
        <v>12409</v>
      </c>
      <c r="C2045" s="358" t="s">
        <v>12410</v>
      </c>
      <c r="D2045" s="16" t="s">
        <v>4477</v>
      </c>
    </row>
    <row r="2046" spans="1:4" ht="15.95" customHeight="1" x14ac:dyDescent="0.25">
      <c r="A2046" s="25" t="s">
        <v>12411</v>
      </c>
      <c r="B2046" s="358" t="s">
        <v>12412</v>
      </c>
      <c r="C2046" s="358" t="s">
        <v>12413</v>
      </c>
      <c r="D2046" s="16" t="s">
        <v>4729</v>
      </c>
    </row>
    <row r="2047" spans="1:4" ht="15.95" customHeight="1" x14ac:dyDescent="0.25">
      <c r="A2047" s="25" t="s">
        <v>12414</v>
      </c>
      <c r="B2047" s="358" t="s">
        <v>12415</v>
      </c>
      <c r="C2047" s="358" t="s">
        <v>12416</v>
      </c>
      <c r="D2047" s="16" t="s">
        <v>4543</v>
      </c>
    </row>
    <row r="2048" spans="1:4" ht="15.95" customHeight="1" x14ac:dyDescent="0.25">
      <c r="A2048" s="25" t="s">
        <v>12417</v>
      </c>
      <c r="B2048" s="358" t="s">
        <v>12418</v>
      </c>
      <c r="C2048" s="358" t="s">
        <v>12419</v>
      </c>
      <c r="D2048" s="16" t="s">
        <v>4580</v>
      </c>
    </row>
    <row r="2049" spans="1:4" ht="15.95" customHeight="1" x14ac:dyDescent="0.25">
      <c r="A2049" s="25" t="s">
        <v>12420</v>
      </c>
      <c r="B2049" s="358" t="s">
        <v>12421</v>
      </c>
      <c r="C2049" s="358" t="s">
        <v>12422</v>
      </c>
      <c r="D2049" s="16" t="s">
        <v>4582</v>
      </c>
    </row>
    <row r="2050" spans="1:4" ht="15.95" customHeight="1" x14ac:dyDescent="0.25">
      <c r="A2050" s="25" t="s">
        <v>12423</v>
      </c>
      <c r="B2050" s="358" t="s">
        <v>12424</v>
      </c>
      <c r="C2050" s="358" t="s">
        <v>12425</v>
      </c>
      <c r="D2050" s="16" t="s">
        <v>4611</v>
      </c>
    </row>
    <row r="2051" spans="1:4" ht="15.95" customHeight="1" x14ac:dyDescent="0.25">
      <c r="A2051" s="25" t="s">
        <v>12426</v>
      </c>
      <c r="B2051" s="358" t="s">
        <v>12427</v>
      </c>
      <c r="C2051" s="358" t="s">
        <v>12428</v>
      </c>
      <c r="D2051" s="16" t="s">
        <v>4615</v>
      </c>
    </row>
    <row r="2052" spans="1:4" ht="15.95" customHeight="1" x14ac:dyDescent="0.25">
      <c r="A2052" s="25" t="s">
        <v>12429</v>
      </c>
      <c r="B2052" s="358" t="s">
        <v>12430</v>
      </c>
      <c r="C2052" s="358" t="s">
        <v>12431</v>
      </c>
      <c r="D2052" s="16" t="s">
        <v>4615</v>
      </c>
    </row>
    <row r="2053" spans="1:4" ht="15.95" customHeight="1" x14ac:dyDescent="0.25">
      <c r="A2053" s="25" t="s">
        <v>12432</v>
      </c>
      <c r="B2053" s="358" t="s">
        <v>12433</v>
      </c>
      <c r="C2053" s="358" t="s">
        <v>12434</v>
      </c>
      <c r="D2053" s="16" t="s">
        <v>4646</v>
      </c>
    </row>
    <row r="2054" spans="1:4" ht="15.95" customHeight="1" x14ac:dyDescent="0.25">
      <c r="A2054" s="25" t="s">
        <v>12435</v>
      </c>
      <c r="B2054" s="358" t="s">
        <v>12436</v>
      </c>
      <c r="C2054" s="358" t="s">
        <v>12437</v>
      </c>
      <c r="D2054" s="16" t="s">
        <v>4682</v>
      </c>
    </row>
    <row r="2055" spans="1:4" ht="15.95" customHeight="1" x14ac:dyDescent="0.25">
      <c r="A2055" s="25" t="s">
        <v>12438</v>
      </c>
      <c r="B2055" s="358" t="s">
        <v>12439</v>
      </c>
      <c r="C2055" s="358" t="s">
        <v>12440</v>
      </c>
      <c r="D2055" s="16" t="s">
        <v>4848</v>
      </c>
    </row>
    <row r="2056" spans="1:4" ht="15.95" customHeight="1" x14ac:dyDescent="0.25">
      <c r="A2056" s="25" t="s">
        <v>12441</v>
      </c>
      <c r="B2056" s="358" t="s">
        <v>12442</v>
      </c>
      <c r="C2056" s="358" t="s">
        <v>12443</v>
      </c>
      <c r="D2056" s="16" t="s">
        <v>4723</v>
      </c>
    </row>
    <row r="2057" spans="1:4" ht="15.95" customHeight="1" x14ac:dyDescent="0.25">
      <c r="A2057" s="25" t="s">
        <v>12444</v>
      </c>
      <c r="B2057" s="358" t="s">
        <v>12445</v>
      </c>
      <c r="C2057" s="358" t="s">
        <v>12446</v>
      </c>
      <c r="D2057" s="16" t="s">
        <v>4757</v>
      </c>
    </row>
    <row r="2058" spans="1:4" ht="15.95" customHeight="1" x14ac:dyDescent="0.25">
      <c r="A2058" s="25" t="s">
        <v>12447</v>
      </c>
      <c r="B2058" s="358" t="s">
        <v>12448</v>
      </c>
      <c r="C2058" s="358" t="s">
        <v>12449</v>
      </c>
      <c r="D2058" s="16" t="s">
        <v>4911</v>
      </c>
    </row>
    <row r="2059" spans="1:4" ht="15.95" customHeight="1" x14ac:dyDescent="0.25">
      <c r="A2059" s="25" t="s">
        <v>12450</v>
      </c>
      <c r="B2059" s="358" t="s">
        <v>12451</v>
      </c>
      <c r="C2059" s="358" t="s">
        <v>12452</v>
      </c>
      <c r="D2059" s="16" t="s">
        <v>4911</v>
      </c>
    </row>
    <row r="2060" spans="1:4" ht="15.95" customHeight="1" x14ac:dyDescent="0.25">
      <c r="A2060" s="25" t="s">
        <v>12453</v>
      </c>
      <c r="B2060" s="358" t="s">
        <v>12454</v>
      </c>
      <c r="C2060" s="358" t="s">
        <v>12455</v>
      </c>
      <c r="D2060" s="16" t="s">
        <v>4786</v>
      </c>
    </row>
    <row r="2061" spans="1:4" ht="15.95" customHeight="1" x14ac:dyDescent="0.25">
      <c r="A2061" s="25" t="s">
        <v>12456</v>
      </c>
      <c r="B2061" s="358" t="s">
        <v>12457</v>
      </c>
      <c r="C2061" s="358" t="s">
        <v>12458</v>
      </c>
      <c r="D2061" s="16" t="s">
        <v>4788</v>
      </c>
    </row>
    <row r="2062" spans="1:4" ht="15.95" customHeight="1" x14ac:dyDescent="0.25">
      <c r="A2062" s="25" t="s">
        <v>12459</v>
      </c>
      <c r="B2062" s="358" t="s">
        <v>12460</v>
      </c>
      <c r="C2062" s="358" t="s">
        <v>12461</v>
      </c>
      <c r="D2062" s="16" t="s">
        <v>4739</v>
      </c>
    </row>
    <row r="2063" spans="1:4" ht="15.95" customHeight="1" x14ac:dyDescent="0.25">
      <c r="A2063" s="25" t="s">
        <v>12462</v>
      </c>
      <c r="B2063" s="358" t="s">
        <v>12463</v>
      </c>
      <c r="C2063" s="358" t="s">
        <v>12464</v>
      </c>
      <c r="D2063" s="16" t="s">
        <v>4875</v>
      </c>
    </row>
    <row r="2064" spans="1:4" ht="15.95" customHeight="1" x14ac:dyDescent="0.25">
      <c r="A2064" s="25" t="s">
        <v>12465</v>
      </c>
      <c r="B2064" s="358" t="s">
        <v>12466</v>
      </c>
      <c r="C2064" s="358" t="s">
        <v>12467</v>
      </c>
      <c r="D2064" s="16" t="s">
        <v>4911</v>
      </c>
    </row>
    <row r="2065" spans="1:4" ht="15.95" customHeight="1" x14ac:dyDescent="0.25">
      <c r="A2065" s="25" t="s">
        <v>12468</v>
      </c>
      <c r="B2065" s="358" t="s">
        <v>12469</v>
      </c>
      <c r="C2065" s="358" t="s">
        <v>12470</v>
      </c>
      <c r="D2065" s="16" t="s">
        <v>4951</v>
      </c>
    </row>
    <row r="2066" spans="1:4" ht="15.95" customHeight="1" x14ac:dyDescent="0.25">
      <c r="A2066" s="25" t="s">
        <v>12471</v>
      </c>
      <c r="B2066" s="358" t="s">
        <v>12472</v>
      </c>
      <c r="C2066" s="358" t="s">
        <v>12473</v>
      </c>
      <c r="D2066" s="16" t="s">
        <v>4911</v>
      </c>
    </row>
    <row r="2067" spans="1:4" ht="15.95" customHeight="1" x14ac:dyDescent="0.25">
      <c r="A2067" s="25" t="s">
        <v>12474</v>
      </c>
      <c r="B2067" s="358" t="s">
        <v>12475</v>
      </c>
      <c r="C2067" s="358" t="s">
        <v>12476</v>
      </c>
      <c r="D2067" s="16" t="s">
        <v>4708</v>
      </c>
    </row>
    <row r="2068" spans="1:4" ht="15.95" customHeight="1" x14ac:dyDescent="0.25">
      <c r="A2068" s="25" t="s">
        <v>12477</v>
      </c>
      <c r="B2068" s="358" t="s">
        <v>12478</v>
      </c>
      <c r="C2068" s="358" t="s">
        <v>12479</v>
      </c>
      <c r="D2068" s="16" t="s">
        <v>4455</v>
      </c>
    </row>
    <row r="2069" spans="1:4" ht="15.95" customHeight="1" x14ac:dyDescent="0.25">
      <c r="A2069" s="25" t="s">
        <v>12480</v>
      </c>
      <c r="B2069" s="358" t="s">
        <v>12481</v>
      </c>
      <c r="C2069" s="358" t="s">
        <v>12482</v>
      </c>
      <c r="D2069" s="16" t="s">
        <v>4462</v>
      </c>
    </row>
    <row r="2070" spans="1:4" ht="15.95" customHeight="1" x14ac:dyDescent="0.25">
      <c r="A2070" s="25" t="s">
        <v>12483</v>
      </c>
      <c r="B2070" s="358" t="s">
        <v>12484</v>
      </c>
      <c r="C2070" s="358" t="s">
        <v>12485</v>
      </c>
      <c r="D2070" s="16" t="s">
        <v>4500</v>
      </c>
    </row>
    <row r="2071" spans="1:4" ht="15.95" customHeight="1" x14ac:dyDescent="0.25">
      <c r="A2071" s="25" t="s">
        <v>12486</v>
      </c>
      <c r="B2071" s="358" t="s">
        <v>12487</v>
      </c>
      <c r="C2071" s="358" t="s">
        <v>12488</v>
      </c>
      <c r="D2071" s="16" t="s">
        <v>4500</v>
      </c>
    </row>
    <row r="2072" spans="1:4" ht="15.95" customHeight="1" x14ac:dyDescent="0.25">
      <c r="A2072" s="25" t="s">
        <v>12489</v>
      </c>
      <c r="B2072" s="358" t="s">
        <v>12490</v>
      </c>
      <c r="C2072" s="358" t="s">
        <v>12491</v>
      </c>
      <c r="D2072" s="16" t="s">
        <v>4641</v>
      </c>
    </row>
    <row r="2073" spans="1:4" ht="15.95" customHeight="1" x14ac:dyDescent="0.25">
      <c r="A2073" s="25" t="s">
        <v>12492</v>
      </c>
      <c r="B2073" s="358" t="s">
        <v>12493</v>
      </c>
      <c r="C2073" s="358" t="s">
        <v>12494</v>
      </c>
      <c r="D2073" s="16" t="s">
        <v>4528</v>
      </c>
    </row>
    <row r="2074" spans="1:4" ht="15.95" customHeight="1" x14ac:dyDescent="0.25">
      <c r="A2074" s="25" t="s">
        <v>12495</v>
      </c>
      <c r="B2074" s="358" t="s">
        <v>12496</v>
      </c>
      <c r="C2074" s="358" t="s">
        <v>12497</v>
      </c>
      <c r="D2074" s="16" t="s">
        <v>4534</v>
      </c>
    </row>
    <row r="2075" spans="1:4" ht="15.95" customHeight="1" x14ac:dyDescent="0.25">
      <c r="A2075" s="25" t="s">
        <v>12498</v>
      </c>
      <c r="B2075" s="358" t="s">
        <v>12499</v>
      </c>
      <c r="C2075" s="358" t="s">
        <v>12500</v>
      </c>
      <c r="D2075" s="16" t="s">
        <v>4539</v>
      </c>
    </row>
    <row r="2076" spans="1:4" ht="15.95" customHeight="1" x14ac:dyDescent="0.25">
      <c r="A2076" s="25" t="s">
        <v>12501</v>
      </c>
      <c r="B2076" s="358" t="s">
        <v>12502</v>
      </c>
      <c r="C2076" s="358" t="s">
        <v>12503</v>
      </c>
      <c r="D2076" s="16" t="s">
        <v>4552</v>
      </c>
    </row>
    <row r="2077" spans="1:4" ht="15.95" customHeight="1" x14ac:dyDescent="0.25">
      <c r="A2077" s="25" t="s">
        <v>12504</v>
      </c>
      <c r="B2077" s="358" t="s">
        <v>12505</v>
      </c>
      <c r="C2077" s="358" t="s">
        <v>12506</v>
      </c>
      <c r="D2077" s="16" t="s">
        <v>4552</v>
      </c>
    </row>
    <row r="2078" spans="1:4" ht="15.95" customHeight="1" x14ac:dyDescent="0.25">
      <c r="A2078" s="25" t="s">
        <v>12507</v>
      </c>
      <c r="B2078" s="358" t="s">
        <v>12508</v>
      </c>
      <c r="C2078" s="358" t="s">
        <v>12509</v>
      </c>
      <c r="D2078" s="16" t="s">
        <v>4699</v>
      </c>
    </row>
    <row r="2079" spans="1:4" ht="15.95" customHeight="1" x14ac:dyDescent="0.25">
      <c r="A2079" s="25" t="s">
        <v>12510</v>
      </c>
      <c r="B2079" s="358" t="s">
        <v>12511</v>
      </c>
      <c r="C2079" s="358" t="s">
        <v>12512</v>
      </c>
      <c r="D2079" s="16" t="s">
        <v>4887</v>
      </c>
    </row>
    <row r="2080" spans="1:4" ht="15.95" customHeight="1" x14ac:dyDescent="0.25">
      <c r="A2080" s="25" t="s">
        <v>12513</v>
      </c>
      <c r="B2080" s="358" t="s">
        <v>12514</v>
      </c>
      <c r="C2080" s="358" t="s">
        <v>12515</v>
      </c>
      <c r="D2080" s="16" t="s">
        <v>4555</v>
      </c>
    </row>
    <row r="2081" spans="1:4" ht="15.95" customHeight="1" x14ac:dyDescent="0.25">
      <c r="A2081" s="25" t="s">
        <v>12516</v>
      </c>
      <c r="B2081" s="358" t="s">
        <v>12517</v>
      </c>
      <c r="C2081" s="358" t="s">
        <v>12518</v>
      </c>
      <c r="D2081" s="16" t="s">
        <v>4593</v>
      </c>
    </row>
    <row r="2082" spans="1:4" ht="15.95" customHeight="1" x14ac:dyDescent="0.25">
      <c r="A2082" s="25" t="s">
        <v>12519</v>
      </c>
      <c r="B2082" s="358" t="s">
        <v>12520</v>
      </c>
      <c r="C2082" s="358" t="s">
        <v>12521</v>
      </c>
      <c r="D2082" s="16" t="s">
        <v>4594</v>
      </c>
    </row>
    <row r="2083" spans="1:4" ht="15.95" customHeight="1" x14ac:dyDescent="0.25">
      <c r="A2083" s="25" t="s">
        <v>12522</v>
      </c>
      <c r="B2083" s="358" t="s">
        <v>12523</v>
      </c>
      <c r="C2083" s="358" t="s">
        <v>12524</v>
      </c>
      <c r="D2083" s="16" t="s">
        <v>4623</v>
      </c>
    </row>
    <row r="2084" spans="1:4" ht="15.95" customHeight="1" x14ac:dyDescent="0.25">
      <c r="A2084" s="25" t="s">
        <v>12525</v>
      </c>
      <c r="B2084" s="358" t="s">
        <v>12526</v>
      </c>
      <c r="C2084" s="358" t="s">
        <v>12527</v>
      </c>
      <c r="D2084" s="16" t="s">
        <v>4509</v>
      </c>
    </row>
    <row r="2085" spans="1:4" ht="15.95" customHeight="1" x14ac:dyDescent="0.25">
      <c r="A2085" s="25" t="s">
        <v>12528</v>
      </c>
      <c r="B2085" s="358" t="s">
        <v>12529</v>
      </c>
      <c r="C2085" s="358" t="s">
        <v>12530</v>
      </c>
      <c r="D2085" s="16" t="s">
        <v>4532</v>
      </c>
    </row>
    <row r="2086" spans="1:4" ht="15.95" customHeight="1" x14ac:dyDescent="0.25">
      <c r="A2086" s="25" t="s">
        <v>12531</v>
      </c>
      <c r="B2086" s="358" t="s">
        <v>12532</v>
      </c>
      <c r="C2086" s="358" t="s">
        <v>12533</v>
      </c>
      <c r="D2086" s="16" t="s">
        <v>4676</v>
      </c>
    </row>
    <row r="2087" spans="1:4" ht="15.95" customHeight="1" x14ac:dyDescent="0.25">
      <c r="A2087" s="25" t="s">
        <v>12534</v>
      </c>
      <c r="B2087" s="358" t="s">
        <v>12535</v>
      </c>
      <c r="C2087" s="358" t="s">
        <v>12536</v>
      </c>
      <c r="D2087" s="16" t="s">
        <v>4677</v>
      </c>
    </row>
    <row r="2088" spans="1:4" ht="15.95" customHeight="1" x14ac:dyDescent="0.25">
      <c r="A2088" s="25" t="s">
        <v>12537</v>
      </c>
      <c r="B2088" s="358" t="s">
        <v>12538</v>
      </c>
      <c r="C2088" s="358" t="s">
        <v>12539</v>
      </c>
      <c r="D2088" s="16" t="s">
        <v>4690</v>
      </c>
    </row>
    <row r="2089" spans="1:4" ht="15.95" customHeight="1" x14ac:dyDescent="0.25">
      <c r="A2089" s="25" t="s">
        <v>12540</v>
      </c>
      <c r="B2089" s="358" t="s">
        <v>12541</v>
      </c>
      <c r="C2089" s="358" t="s">
        <v>12542</v>
      </c>
      <c r="D2089" s="16" t="s">
        <v>4702</v>
      </c>
    </row>
    <row r="2090" spans="1:4" ht="15.95" customHeight="1" x14ac:dyDescent="0.25">
      <c r="A2090" s="25" t="s">
        <v>12543</v>
      </c>
      <c r="B2090" s="358" t="s">
        <v>12544</v>
      </c>
      <c r="C2090" s="358" t="s">
        <v>12545</v>
      </c>
      <c r="D2090" s="16" t="s">
        <v>4720</v>
      </c>
    </row>
    <row r="2091" spans="1:4" ht="15.95" customHeight="1" x14ac:dyDescent="0.25">
      <c r="A2091" s="25" t="s">
        <v>12546</v>
      </c>
      <c r="B2091" s="358" t="s">
        <v>12547</v>
      </c>
      <c r="C2091" s="358" t="s">
        <v>12548</v>
      </c>
      <c r="D2091" s="16" t="s">
        <v>4726</v>
      </c>
    </row>
    <row r="2092" spans="1:4" ht="15.95" customHeight="1" x14ac:dyDescent="0.25">
      <c r="A2092" s="25" t="s">
        <v>12549</v>
      </c>
      <c r="B2092" s="358" t="s">
        <v>12550</v>
      </c>
      <c r="C2092" s="358" t="s">
        <v>12551</v>
      </c>
      <c r="D2092" s="16" t="s">
        <v>4736</v>
      </c>
    </row>
    <row r="2093" spans="1:4" ht="15.95" customHeight="1" x14ac:dyDescent="0.25">
      <c r="A2093" s="25" t="s">
        <v>12552</v>
      </c>
      <c r="B2093" s="358" t="s">
        <v>12553</v>
      </c>
      <c r="C2093" s="358" t="s">
        <v>12554</v>
      </c>
      <c r="D2093" s="16" t="s">
        <v>4846</v>
      </c>
    </row>
    <row r="2094" spans="1:4" ht="15.95" customHeight="1" x14ac:dyDescent="0.25">
      <c r="A2094" s="25" t="s">
        <v>12555</v>
      </c>
      <c r="B2094" s="358" t="s">
        <v>12556</v>
      </c>
      <c r="C2094" s="358" t="s">
        <v>12557</v>
      </c>
      <c r="D2094" s="16" t="s">
        <v>4782</v>
      </c>
    </row>
    <row r="2095" spans="1:4" ht="15.95" customHeight="1" x14ac:dyDescent="0.25">
      <c r="A2095" s="25" t="s">
        <v>12558</v>
      </c>
      <c r="B2095" s="358" t="s">
        <v>12559</v>
      </c>
      <c r="C2095" s="358" t="s">
        <v>12560</v>
      </c>
      <c r="D2095" s="16" t="s">
        <v>4779</v>
      </c>
    </row>
    <row r="2096" spans="1:4" ht="15.95" customHeight="1" x14ac:dyDescent="0.25">
      <c r="A2096" s="25" t="s">
        <v>12561</v>
      </c>
      <c r="B2096" s="358" t="s">
        <v>12562</v>
      </c>
      <c r="C2096" s="358" t="s">
        <v>12563</v>
      </c>
      <c r="D2096" s="16" t="s">
        <v>4789</v>
      </c>
    </row>
    <row r="2097" spans="1:4" ht="15.95" customHeight="1" x14ac:dyDescent="0.25">
      <c r="A2097" s="25" t="s">
        <v>12564</v>
      </c>
      <c r="B2097" s="358" t="s">
        <v>12565</v>
      </c>
      <c r="C2097" s="358" t="s">
        <v>12566</v>
      </c>
      <c r="D2097" s="16" t="s">
        <v>4792</v>
      </c>
    </row>
    <row r="2098" spans="1:4" ht="15.95" customHeight="1" x14ac:dyDescent="0.25">
      <c r="A2098" s="25" t="s">
        <v>12567</v>
      </c>
      <c r="B2098" s="358" t="s">
        <v>12568</v>
      </c>
      <c r="C2098" s="358" t="s">
        <v>12569</v>
      </c>
      <c r="D2098" s="16" t="s">
        <v>4462</v>
      </c>
    </row>
    <row r="2099" spans="1:4" ht="15.95" customHeight="1" x14ac:dyDescent="0.25">
      <c r="A2099" s="25" t="s">
        <v>12570</v>
      </c>
      <c r="B2099" s="358" t="s">
        <v>12571</v>
      </c>
      <c r="C2099" s="358" t="s">
        <v>12572</v>
      </c>
      <c r="D2099" s="16" t="s">
        <v>4677</v>
      </c>
    </row>
    <row r="2100" spans="1:4" ht="15.95" customHeight="1" x14ac:dyDescent="0.25">
      <c r="A2100" s="25" t="s">
        <v>12573</v>
      </c>
      <c r="B2100" s="358" t="s">
        <v>12574</v>
      </c>
      <c r="C2100" s="358" t="s">
        <v>12575</v>
      </c>
      <c r="D2100" s="16" t="s">
        <v>4832</v>
      </c>
    </row>
    <row r="2101" spans="1:4" ht="15.95" customHeight="1" x14ac:dyDescent="0.25">
      <c r="A2101" s="25" t="s">
        <v>12576</v>
      </c>
      <c r="B2101" s="358" t="s">
        <v>12150</v>
      </c>
      <c r="C2101" s="358" t="s">
        <v>12577</v>
      </c>
      <c r="D2101" s="16" t="s">
        <v>4871</v>
      </c>
    </row>
    <row r="2102" spans="1:4" ht="15.95" customHeight="1" x14ac:dyDescent="0.25">
      <c r="A2102" s="25" t="s">
        <v>12578</v>
      </c>
      <c r="B2102" s="358" t="s">
        <v>12579</v>
      </c>
      <c r="C2102" s="358" t="s">
        <v>12580</v>
      </c>
      <c r="D2102" s="16" t="s">
        <v>4889</v>
      </c>
    </row>
    <row r="2103" spans="1:4" ht="15.95" customHeight="1" x14ac:dyDescent="0.25">
      <c r="A2103" s="25" t="s">
        <v>12581</v>
      </c>
      <c r="B2103" s="358" t="s">
        <v>12582</v>
      </c>
      <c r="C2103" s="358" t="s">
        <v>12583</v>
      </c>
      <c r="D2103" s="16" t="s">
        <v>4635</v>
      </c>
    </row>
    <row r="2104" spans="1:4" ht="15.95" customHeight="1" x14ac:dyDescent="0.25">
      <c r="A2104" s="25" t="s">
        <v>12584</v>
      </c>
      <c r="B2104" s="358" t="s">
        <v>12585</v>
      </c>
      <c r="C2104" s="358" t="s">
        <v>12586</v>
      </c>
      <c r="D2104" s="16" t="s">
        <v>4923</v>
      </c>
    </row>
    <row r="2105" spans="1:4" ht="15.95" customHeight="1" x14ac:dyDescent="0.25">
      <c r="A2105" s="25" t="s">
        <v>12587</v>
      </c>
      <c r="B2105" s="358" t="s">
        <v>1876</v>
      </c>
      <c r="C2105" s="358" t="s">
        <v>12588</v>
      </c>
      <c r="D2105" s="16" t="s">
        <v>5015</v>
      </c>
    </row>
    <row r="2106" spans="1:4" ht="15.95" customHeight="1" x14ac:dyDescent="0.25">
      <c r="A2106" s="25" t="s">
        <v>12589</v>
      </c>
      <c r="B2106" s="358" t="s">
        <v>12590</v>
      </c>
      <c r="C2106" s="358" t="s">
        <v>12591</v>
      </c>
      <c r="D2106" s="16" t="s">
        <v>4935</v>
      </c>
    </row>
    <row r="2107" spans="1:4" ht="15.95" customHeight="1" x14ac:dyDescent="0.25">
      <c r="A2107" s="25" t="s">
        <v>12592</v>
      </c>
      <c r="B2107" s="358" t="s">
        <v>12593</v>
      </c>
      <c r="C2107" s="358" t="s">
        <v>12594</v>
      </c>
      <c r="D2107" s="16" t="s">
        <v>4938</v>
      </c>
    </row>
    <row r="2108" spans="1:4" ht="15.95" customHeight="1" x14ac:dyDescent="0.25">
      <c r="A2108" s="25" t="s">
        <v>12595</v>
      </c>
      <c r="B2108" s="358" t="s">
        <v>12596</v>
      </c>
      <c r="C2108" s="358" t="s">
        <v>12597</v>
      </c>
      <c r="D2108" s="16" t="s">
        <v>4561</v>
      </c>
    </row>
    <row r="2109" spans="1:4" ht="15.95" customHeight="1" x14ac:dyDescent="0.25">
      <c r="A2109" s="25" t="s">
        <v>12598</v>
      </c>
      <c r="B2109" s="358" t="s">
        <v>12599</v>
      </c>
      <c r="C2109" s="358" t="s">
        <v>12600</v>
      </c>
      <c r="D2109" s="16" t="s">
        <v>4561</v>
      </c>
    </row>
    <row r="2110" spans="1:4" ht="15.95" customHeight="1" x14ac:dyDescent="0.25">
      <c r="A2110" s="25" t="s">
        <v>12601</v>
      </c>
      <c r="B2110" s="358" t="s">
        <v>12602</v>
      </c>
      <c r="C2110" s="358" t="s">
        <v>12603</v>
      </c>
      <c r="D2110" s="16" t="s">
        <v>4561</v>
      </c>
    </row>
    <row r="2111" spans="1:4" ht="15.95" customHeight="1" x14ac:dyDescent="0.25">
      <c r="A2111" s="25" t="s">
        <v>12604</v>
      </c>
      <c r="B2111" s="358" t="s">
        <v>12605</v>
      </c>
      <c r="C2111" s="358" t="s">
        <v>12606</v>
      </c>
      <c r="D2111" s="16" t="s">
        <v>4517</v>
      </c>
    </row>
    <row r="2112" spans="1:4" ht="15.95" customHeight="1" x14ac:dyDescent="0.25">
      <c r="A2112" s="25" t="s">
        <v>12607</v>
      </c>
      <c r="B2112" s="358" t="s">
        <v>12608</v>
      </c>
      <c r="C2112" s="358" t="s">
        <v>12609</v>
      </c>
      <c r="D2112" s="16" t="s">
        <v>4540</v>
      </c>
    </row>
    <row r="2113" spans="1:4" ht="15.95" customHeight="1" x14ac:dyDescent="0.25">
      <c r="A2113" s="25" t="s">
        <v>12610</v>
      </c>
      <c r="B2113" s="358" t="s">
        <v>12611</v>
      </c>
      <c r="C2113" s="358" t="s">
        <v>12612</v>
      </c>
      <c r="D2113" s="16" t="s">
        <v>4540</v>
      </c>
    </row>
    <row r="2114" spans="1:4" ht="15.95" customHeight="1" x14ac:dyDescent="0.25">
      <c r="A2114" s="25" t="s">
        <v>12613</v>
      </c>
      <c r="B2114" s="358" t="s">
        <v>12614</v>
      </c>
      <c r="C2114" s="358" t="s">
        <v>12615</v>
      </c>
      <c r="D2114" s="16" t="s">
        <v>4540</v>
      </c>
    </row>
    <row r="2115" spans="1:4" ht="15.95" customHeight="1" x14ac:dyDescent="0.25">
      <c r="A2115" s="25" t="s">
        <v>12616</v>
      </c>
      <c r="B2115" s="358" t="s">
        <v>12617</v>
      </c>
      <c r="C2115" s="358" t="s">
        <v>12618</v>
      </c>
      <c r="D2115" s="16" t="s">
        <v>4556</v>
      </c>
    </row>
    <row r="2116" spans="1:4" ht="15.95" customHeight="1" x14ac:dyDescent="0.25">
      <c r="A2116" s="25" t="s">
        <v>12619</v>
      </c>
      <c r="B2116" s="358" t="s">
        <v>12620</v>
      </c>
      <c r="C2116" s="358" t="s">
        <v>12621</v>
      </c>
      <c r="D2116" s="16" t="s">
        <v>4561</v>
      </c>
    </row>
    <row r="2117" spans="1:4" ht="15.95" customHeight="1" x14ac:dyDescent="0.25">
      <c r="A2117" s="25" t="s">
        <v>12622</v>
      </c>
      <c r="B2117" s="358" t="s">
        <v>12623</v>
      </c>
      <c r="C2117" s="358" t="s">
        <v>12624</v>
      </c>
      <c r="D2117" s="16" t="s">
        <v>4561</v>
      </c>
    </row>
    <row r="2118" spans="1:4" ht="15.95" customHeight="1" x14ac:dyDescent="0.25">
      <c r="A2118" s="25" t="s">
        <v>12625</v>
      </c>
      <c r="B2118" s="358" t="s">
        <v>12626</v>
      </c>
      <c r="C2118" s="358" t="s">
        <v>12627</v>
      </c>
      <c r="D2118" s="16" t="s">
        <v>4561</v>
      </c>
    </row>
    <row r="2119" spans="1:4" ht="15.95" customHeight="1" x14ac:dyDescent="0.25">
      <c r="A2119" s="25" t="s">
        <v>12628</v>
      </c>
      <c r="B2119" s="358" t="s">
        <v>12629</v>
      </c>
      <c r="C2119" s="358" t="s">
        <v>12630</v>
      </c>
      <c r="D2119" s="16" t="s">
        <v>4575</v>
      </c>
    </row>
    <row r="2120" spans="1:4" ht="15.95" customHeight="1" x14ac:dyDescent="0.25">
      <c r="A2120" s="25" t="s">
        <v>12631</v>
      </c>
      <c r="B2120" s="358" t="s">
        <v>12632</v>
      </c>
      <c r="C2120" s="358" t="s">
        <v>12633</v>
      </c>
      <c r="D2120" s="16" t="s">
        <v>4578</v>
      </c>
    </row>
    <row r="2121" spans="1:4" ht="15.95" customHeight="1" x14ac:dyDescent="0.25">
      <c r="A2121" s="25" t="s">
        <v>12634</v>
      </c>
      <c r="B2121" s="358" t="s">
        <v>1878</v>
      </c>
      <c r="C2121" s="358" t="s">
        <v>12635</v>
      </c>
      <c r="D2121" s="16" t="s">
        <v>5113</v>
      </c>
    </row>
    <row r="2122" spans="1:4" ht="15.95" customHeight="1" x14ac:dyDescent="0.25">
      <c r="A2122" s="25" t="s">
        <v>12636</v>
      </c>
      <c r="B2122" s="358" t="s">
        <v>12637</v>
      </c>
      <c r="C2122" s="358" t="s">
        <v>12638</v>
      </c>
      <c r="D2122" s="16" t="s">
        <v>4510</v>
      </c>
    </row>
    <row r="2123" spans="1:4" ht="15.95" customHeight="1" x14ac:dyDescent="0.25">
      <c r="A2123" s="25" t="s">
        <v>12639</v>
      </c>
      <c r="B2123" s="358" t="s">
        <v>12640</v>
      </c>
      <c r="C2123" s="358" t="s">
        <v>12641</v>
      </c>
      <c r="D2123" s="16" t="s">
        <v>4663</v>
      </c>
    </row>
    <row r="2124" spans="1:4" ht="15.95" customHeight="1" x14ac:dyDescent="0.25">
      <c r="A2124" s="25" t="s">
        <v>12642</v>
      </c>
      <c r="B2124" s="358" t="s">
        <v>12643</v>
      </c>
      <c r="C2124" s="358" t="s">
        <v>12644</v>
      </c>
      <c r="D2124" s="16" t="s">
        <v>4845</v>
      </c>
    </row>
    <row r="2125" spans="1:4" ht="15.95" customHeight="1" x14ac:dyDescent="0.25">
      <c r="A2125" s="25" t="s">
        <v>12645</v>
      </c>
      <c r="B2125" s="358" t="s">
        <v>12646</v>
      </c>
      <c r="C2125" s="358" t="s">
        <v>12647</v>
      </c>
      <c r="D2125" s="16" t="s">
        <v>4561</v>
      </c>
    </row>
    <row r="2126" spans="1:4" ht="15.95" customHeight="1" x14ac:dyDescent="0.25">
      <c r="A2126" s="25" t="s">
        <v>12648</v>
      </c>
      <c r="B2126" s="358" t="s">
        <v>12649</v>
      </c>
      <c r="C2126" s="358" t="s">
        <v>12650</v>
      </c>
      <c r="D2126" s="16" t="s">
        <v>4700</v>
      </c>
    </row>
    <row r="2127" spans="1:4" ht="15.95" customHeight="1" x14ac:dyDescent="0.25">
      <c r="A2127" s="25" t="s">
        <v>12651</v>
      </c>
      <c r="B2127" s="358" t="s">
        <v>12652</v>
      </c>
      <c r="C2127" s="358" t="s">
        <v>12653</v>
      </c>
      <c r="D2127" s="16" t="s">
        <v>4725</v>
      </c>
    </row>
    <row r="2128" spans="1:4" ht="15.95" customHeight="1" x14ac:dyDescent="0.25">
      <c r="A2128" s="25" t="s">
        <v>12654</v>
      </c>
      <c r="B2128" s="358" t="s">
        <v>12655</v>
      </c>
      <c r="C2128" s="358" t="s">
        <v>12656</v>
      </c>
      <c r="D2128" s="16" t="s">
        <v>4837</v>
      </c>
    </row>
    <row r="2129" spans="1:4" ht="15.95" customHeight="1" x14ac:dyDescent="0.25">
      <c r="A2129" s="25" t="s">
        <v>12657</v>
      </c>
      <c r="B2129" s="358" t="s">
        <v>12658</v>
      </c>
      <c r="C2129" s="358" t="s">
        <v>12659</v>
      </c>
      <c r="D2129" s="16" t="s">
        <v>4754</v>
      </c>
    </row>
    <row r="2130" spans="1:4" ht="15.95" customHeight="1" x14ac:dyDescent="0.25">
      <c r="A2130" s="25" t="s">
        <v>12660</v>
      </c>
      <c r="B2130" s="358" t="s">
        <v>12661</v>
      </c>
      <c r="C2130" s="358" t="s">
        <v>12662</v>
      </c>
      <c r="D2130" s="16" t="s">
        <v>4765</v>
      </c>
    </row>
    <row r="2131" spans="1:4" ht="15.95" customHeight="1" x14ac:dyDescent="0.25">
      <c r="A2131" s="25" t="s">
        <v>12663</v>
      </c>
      <c r="B2131" s="358" t="s">
        <v>12664</v>
      </c>
      <c r="C2131" s="358" t="s">
        <v>12665</v>
      </c>
      <c r="D2131" s="16" t="s">
        <v>4772</v>
      </c>
    </row>
    <row r="2132" spans="1:4" ht="15.95" customHeight="1" x14ac:dyDescent="0.25">
      <c r="A2132" s="25" t="s">
        <v>12666</v>
      </c>
      <c r="B2132" s="358" t="s">
        <v>12667</v>
      </c>
      <c r="C2132" s="358" t="s">
        <v>12668</v>
      </c>
      <c r="D2132" s="16" t="s">
        <v>4827</v>
      </c>
    </row>
    <row r="2133" spans="1:4" ht="15.95" customHeight="1" x14ac:dyDescent="0.25">
      <c r="A2133" s="25" t="s">
        <v>12669</v>
      </c>
      <c r="B2133" s="358" t="s">
        <v>12670</v>
      </c>
      <c r="C2133" s="358" t="s">
        <v>12671</v>
      </c>
      <c r="D2133" s="16" t="s">
        <v>4881</v>
      </c>
    </row>
    <row r="2134" spans="1:4" ht="15.95" customHeight="1" x14ac:dyDescent="0.25">
      <c r="A2134" s="25" t="s">
        <v>12672</v>
      </c>
      <c r="B2134" s="358" t="s">
        <v>12673</v>
      </c>
      <c r="C2134" s="358" t="s">
        <v>12674</v>
      </c>
      <c r="D2134" s="16" t="s">
        <v>4882</v>
      </c>
    </row>
    <row r="2135" spans="1:4" ht="15.95" customHeight="1" x14ac:dyDescent="0.25">
      <c r="A2135" s="25" t="s">
        <v>12675</v>
      </c>
      <c r="B2135" s="358" t="s">
        <v>12676</v>
      </c>
      <c r="C2135" s="358" t="s">
        <v>12677</v>
      </c>
      <c r="D2135" s="16" t="s">
        <v>4883</v>
      </c>
    </row>
    <row r="2136" spans="1:4" ht="15.95" customHeight="1" x14ac:dyDescent="0.25">
      <c r="A2136" s="25" t="s">
        <v>12678</v>
      </c>
      <c r="B2136" s="358" t="s">
        <v>12679</v>
      </c>
      <c r="C2136" s="358" t="s">
        <v>12680</v>
      </c>
      <c r="D2136" s="16" t="s">
        <v>4540</v>
      </c>
    </row>
    <row r="2137" spans="1:4" ht="15.95" customHeight="1" x14ac:dyDescent="0.25">
      <c r="A2137" s="25" t="s">
        <v>12681</v>
      </c>
      <c r="B2137" s="358" t="s">
        <v>12682</v>
      </c>
      <c r="C2137" s="358" t="s">
        <v>12683</v>
      </c>
      <c r="D2137" s="16" t="s">
        <v>4922</v>
      </c>
    </row>
    <row r="2138" spans="1:4" ht="15.95" customHeight="1" x14ac:dyDescent="0.25">
      <c r="A2138" s="25" t="s">
        <v>12684</v>
      </c>
      <c r="B2138" s="358" t="s">
        <v>12685</v>
      </c>
      <c r="C2138" s="358" t="s">
        <v>12686</v>
      </c>
      <c r="D2138" s="16" t="s">
        <v>4698</v>
      </c>
    </row>
    <row r="2139" spans="1:4" ht="15.95" customHeight="1" x14ac:dyDescent="0.25">
      <c r="A2139" s="25" t="s">
        <v>12687</v>
      </c>
      <c r="B2139" s="358" t="s">
        <v>12688</v>
      </c>
      <c r="C2139" s="358" t="s">
        <v>12689</v>
      </c>
      <c r="D2139" s="16" t="s">
        <v>4948</v>
      </c>
    </row>
    <row r="2140" spans="1:4" ht="15.95" customHeight="1" x14ac:dyDescent="0.25">
      <c r="A2140" s="25" t="s">
        <v>12690</v>
      </c>
      <c r="B2140" s="358" t="s">
        <v>12691</v>
      </c>
      <c r="C2140" s="358" t="s">
        <v>12692</v>
      </c>
      <c r="D2140" s="16" t="s">
        <v>4673</v>
      </c>
    </row>
    <row r="2141" spans="1:4" ht="15.95" customHeight="1" x14ac:dyDescent="0.25">
      <c r="A2141" s="25" t="s">
        <v>12693</v>
      </c>
      <c r="B2141" s="358" t="s">
        <v>12694</v>
      </c>
      <c r="C2141" s="358" t="s">
        <v>12695</v>
      </c>
      <c r="D2141" s="16" t="s">
        <v>4523</v>
      </c>
    </row>
    <row r="2142" spans="1:4" ht="15.95" customHeight="1" x14ac:dyDescent="0.25">
      <c r="A2142" s="25" t="s">
        <v>12696</v>
      </c>
      <c r="B2142" s="358" t="s">
        <v>12697</v>
      </c>
      <c r="C2142" s="358" t="s">
        <v>12698</v>
      </c>
      <c r="D2142" s="16" t="s">
        <v>4457</v>
      </c>
    </row>
    <row r="2143" spans="1:4" ht="15.95" customHeight="1" x14ac:dyDescent="0.25">
      <c r="A2143" s="25" t="s">
        <v>12699</v>
      </c>
      <c r="B2143" s="358" t="s">
        <v>12700</v>
      </c>
      <c r="C2143" s="358" t="s">
        <v>12701</v>
      </c>
      <c r="D2143" s="16" t="s">
        <v>4478</v>
      </c>
    </row>
    <row r="2144" spans="1:4" ht="15.95" customHeight="1" x14ac:dyDescent="0.25">
      <c r="A2144" s="25" t="s">
        <v>12702</v>
      </c>
      <c r="B2144" s="358" t="s">
        <v>12703</v>
      </c>
      <c r="C2144" s="358" t="s">
        <v>12704</v>
      </c>
      <c r="D2144" s="16" t="s">
        <v>4479</v>
      </c>
    </row>
    <row r="2145" spans="1:4" ht="15.95" customHeight="1" x14ac:dyDescent="0.25">
      <c r="A2145" s="25" t="s">
        <v>12705</v>
      </c>
      <c r="B2145" s="358" t="s">
        <v>12706</v>
      </c>
      <c r="C2145" s="358" t="s">
        <v>12707</v>
      </c>
      <c r="D2145" s="16" t="s">
        <v>4762</v>
      </c>
    </row>
    <row r="2146" spans="1:4" ht="15.95" customHeight="1" x14ac:dyDescent="0.25">
      <c r="A2146" s="25" t="s">
        <v>12708</v>
      </c>
      <c r="B2146" s="358" t="s">
        <v>12709</v>
      </c>
      <c r="C2146" s="358" t="s">
        <v>12710</v>
      </c>
      <c r="D2146" s="16" t="s">
        <v>4544</v>
      </c>
    </row>
    <row r="2147" spans="1:4" ht="15.95" customHeight="1" x14ac:dyDescent="0.25">
      <c r="A2147" s="25" t="s">
        <v>12711</v>
      </c>
      <c r="B2147" s="358" t="s">
        <v>12712</v>
      </c>
      <c r="C2147" s="358" t="s">
        <v>12713</v>
      </c>
      <c r="D2147" s="16" t="s">
        <v>4823</v>
      </c>
    </row>
    <row r="2148" spans="1:4" ht="15.95" customHeight="1" x14ac:dyDescent="0.25">
      <c r="A2148" s="25" t="s">
        <v>12714</v>
      </c>
      <c r="B2148" s="358" t="s">
        <v>12715</v>
      </c>
      <c r="C2148" s="358" t="s">
        <v>12716</v>
      </c>
      <c r="D2148" s="16" t="s">
        <v>4567</v>
      </c>
    </row>
    <row r="2149" spans="1:4" ht="15.95" customHeight="1" x14ac:dyDescent="0.25">
      <c r="A2149" s="25" t="s">
        <v>12717</v>
      </c>
      <c r="B2149" s="358" t="s">
        <v>12718</v>
      </c>
      <c r="C2149" s="358" t="s">
        <v>12719</v>
      </c>
      <c r="D2149" s="16" t="s">
        <v>4585</v>
      </c>
    </row>
    <row r="2150" spans="1:4" ht="15.95" customHeight="1" x14ac:dyDescent="0.25">
      <c r="A2150" s="25" t="s">
        <v>12720</v>
      </c>
      <c r="B2150" s="358" t="s">
        <v>12721</v>
      </c>
      <c r="C2150" s="358" t="s">
        <v>12722</v>
      </c>
      <c r="D2150" s="16" t="s">
        <v>4630</v>
      </c>
    </row>
    <row r="2151" spans="1:4" ht="15.95" customHeight="1" x14ac:dyDescent="0.25">
      <c r="A2151" s="25" t="s">
        <v>12723</v>
      </c>
      <c r="B2151" s="358" t="s">
        <v>12724</v>
      </c>
      <c r="C2151" s="358" t="s">
        <v>12725</v>
      </c>
      <c r="D2151" s="16" t="s">
        <v>4602</v>
      </c>
    </row>
    <row r="2152" spans="1:4" ht="15.95" customHeight="1" x14ac:dyDescent="0.25">
      <c r="A2152" s="25" t="s">
        <v>12726</v>
      </c>
      <c r="B2152" s="358" t="s">
        <v>12727</v>
      </c>
      <c r="C2152" s="358" t="s">
        <v>12728</v>
      </c>
      <c r="D2152" s="16" t="s">
        <v>4585</v>
      </c>
    </row>
    <row r="2153" spans="1:4" ht="15.95" customHeight="1" x14ac:dyDescent="0.25">
      <c r="A2153" s="25" t="s">
        <v>12729</v>
      </c>
      <c r="B2153" s="358" t="s">
        <v>12730</v>
      </c>
      <c r="C2153" s="358" t="s">
        <v>12731</v>
      </c>
      <c r="D2153" s="16" t="s">
        <v>4585</v>
      </c>
    </row>
    <row r="2154" spans="1:4" ht="15.95" customHeight="1" x14ac:dyDescent="0.25">
      <c r="A2154" s="25" t="s">
        <v>12732</v>
      </c>
      <c r="B2154" s="358" t="s">
        <v>12733</v>
      </c>
      <c r="C2154" s="358" t="s">
        <v>12734</v>
      </c>
      <c r="D2154" s="16" t="s">
        <v>4585</v>
      </c>
    </row>
    <row r="2155" spans="1:4" ht="15.95" customHeight="1" x14ac:dyDescent="0.25">
      <c r="A2155" s="25" t="s">
        <v>12735</v>
      </c>
      <c r="B2155" s="358" t="s">
        <v>12736</v>
      </c>
      <c r="C2155" s="358" t="s">
        <v>12737</v>
      </c>
      <c r="D2155" s="16" t="s">
        <v>4596</v>
      </c>
    </row>
    <row r="2156" spans="1:4" ht="15.95" customHeight="1" x14ac:dyDescent="0.25">
      <c r="A2156" s="25" t="s">
        <v>12738</v>
      </c>
      <c r="B2156" s="358" t="s">
        <v>12739</v>
      </c>
      <c r="C2156" s="358" t="s">
        <v>12740</v>
      </c>
      <c r="D2156" s="16" t="s">
        <v>4585</v>
      </c>
    </row>
    <row r="2157" spans="1:4" ht="15.95" customHeight="1" x14ac:dyDescent="0.25">
      <c r="A2157" s="25" t="s">
        <v>12741</v>
      </c>
      <c r="B2157" s="358" t="s">
        <v>12742</v>
      </c>
      <c r="C2157" s="358" t="s">
        <v>12743</v>
      </c>
      <c r="D2157" s="16" t="s">
        <v>4626</v>
      </c>
    </row>
    <row r="2158" spans="1:4" ht="15.95" customHeight="1" x14ac:dyDescent="0.25">
      <c r="A2158" s="25" t="s">
        <v>12744</v>
      </c>
      <c r="B2158" s="358" t="s">
        <v>12745</v>
      </c>
      <c r="C2158" s="358" t="s">
        <v>12746</v>
      </c>
      <c r="D2158" s="16" t="s">
        <v>4633</v>
      </c>
    </row>
    <row r="2159" spans="1:4" ht="15.95" customHeight="1" x14ac:dyDescent="0.25">
      <c r="A2159" s="25" t="s">
        <v>12747</v>
      </c>
      <c r="B2159" s="358" t="s">
        <v>12748</v>
      </c>
      <c r="C2159" s="358" t="s">
        <v>12749</v>
      </c>
      <c r="D2159" s="16" t="s">
        <v>4644</v>
      </c>
    </row>
    <row r="2160" spans="1:4" ht="15.95" customHeight="1" x14ac:dyDescent="0.25">
      <c r="A2160" s="25" t="s">
        <v>12750</v>
      </c>
      <c r="B2160" s="358" t="s">
        <v>12751</v>
      </c>
      <c r="C2160" s="358" t="s">
        <v>12752</v>
      </c>
      <c r="D2160" s="16" t="s">
        <v>4679</v>
      </c>
    </row>
    <row r="2161" spans="1:4" ht="15.95" customHeight="1" x14ac:dyDescent="0.25">
      <c r="A2161" s="25" t="s">
        <v>12753</v>
      </c>
      <c r="B2161" s="358" t="s">
        <v>12754</v>
      </c>
      <c r="C2161" s="358" t="s">
        <v>12755</v>
      </c>
      <c r="D2161" s="16" t="s">
        <v>4694</v>
      </c>
    </row>
    <row r="2162" spans="1:4" ht="15.95" customHeight="1" x14ac:dyDescent="0.25">
      <c r="A2162" s="25" t="s">
        <v>12756</v>
      </c>
      <c r="B2162" s="358" t="s">
        <v>12757</v>
      </c>
      <c r="C2162" s="358" t="s">
        <v>12758</v>
      </c>
      <c r="D2162" s="16" t="s">
        <v>4697</v>
      </c>
    </row>
    <row r="2163" spans="1:4" ht="15.95" customHeight="1" x14ac:dyDescent="0.25">
      <c r="A2163" s="25" t="s">
        <v>12759</v>
      </c>
      <c r="B2163" s="358" t="s">
        <v>1880</v>
      </c>
      <c r="C2163" s="358" t="s">
        <v>12760</v>
      </c>
      <c r="D2163" s="16" t="s">
        <v>5123</v>
      </c>
    </row>
    <row r="2164" spans="1:4" ht="15.95" customHeight="1" x14ac:dyDescent="0.25">
      <c r="A2164" s="25" t="s">
        <v>12761</v>
      </c>
      <c r="B2164" s="358" t="s">
        <v>12762</v>
      </c>
      <c r="C2164" s="358" t="s">
        <v>12763</v>
      </c>
      <c r="D2164" s="16" t="s">
        <v>4714</v>
      </c>
    </row>
    <row r="2165" spans="1:4" ht="15.95" customHeight="1" x14ac:dyDescent="0.25">
      <c r="A2165" s="25" t="s">
        <v>12764</v>
      </c>
      <c r="B2165" s="358" t="s">
        <v>2255</v>
      </c>
      <c r="C2165" s="358" t="s">
        <v>12765</v>
      </c>
      <c r="D2165" s="16" t="s">
        <v>4724</v>
      </c>
    </row>
    <row r="2166" spans="1:4" ht="15.95" customHeight="1" x14ac:dyDescent="0.25">
      <c r="A2166" s="25" t="s">
        <v>12766</v>
      </c>
      <c r="B2166" s="358" t="s">
        <v>12767</v>
      </c>
      <c r="C2166" s="358" t="s">
        <v>12768</v>
      </c>
      <c r="D2166" s="16" t="s">
        <v>4724</v>
      </c>
    </row>
    <row r="2167" spans="1:4" ht="15.95" customHeight="1" x14ac:dyDescent="0.25">
      <c r="A2167" s="25" t="s">
        <v>12769</v>
      </c>
      <c r="B2167" s="358" t="s">
        <v>12770</v>
      </c>
      <c r="C2167" s="358" t="s">
        <v>12771</v>
      </c>
      <c r="D2167" s="16" t="s">
        <v>4724</v>
      </c>
    </row>
    <row r="2168" spans="1:4" ht="15.95" customHeight="1" x14ac:dyDescent="0.25">
      <c r="A2168" s="25" t="s">
        <v>12772</v>
      </c>
      <c r="B2168" s="358" t="s">
        <v>12773</v>
      </c>
      <c r="C2168" s="358" t="s">
        <v>12774</v>
      </c>
      <c r="D2168" s="16" t="s">
        <v>4735</v>
      </c>
    </row>
    <row r="2169" spans="1:4" ht="15.95" customHeight="1" x14ac:dyDescent="0.25">
      <c r="A2169" s="25" t="s">
        <v>12775</v>
      </c>
      <c r="B2169" s="358" t="s">
        <v>12776</v>
      </c>
      <c r="C2169" s="358" t="s">
        <v>12777</v>
      </c>
      <c r="D2169" s="16" t="s">
        <v>4742</v>
      </c>
    </row>
    <row r="2170" spans="1:4" ht="15.95" customHeight="1" x14ac:dyDescent="0.25">
      <c r="A2170" s="25" t="s">
        <v>12778</v>
      </c>
      <c r="B2170" s="358" t="s">
        <v>12779</v>
      </c>
      <c r="C2170" s="358" t="s">
        <v>12780</v>
      </c>
      <c r="D2170" s="16" t="s">
        <v>4742</v>
      </c>
    </row>
    <row r="2171" spans="1:4" ht="15.95" customHeight="1" x14ac:dyDescent="0.25">
      <c r="A2171" s="25" t="s">
        <v>12781</v>
      </c>
      <c r="B2171" s="358" t="s">
        <v>12782</v>
      </c>
      <c r="C2171" s="358" t="s">
        <v>12783</v>
      </c>
      <c r="D2171" s="16" t="s">
        <v>4705</v>
      </c>
    </row>
    <row r="2172" spans="1:4" ht="15.95" customHeight="1" x14ac:dyDescent="0.25">
      <c r="A2172" s="25" t="s">
        <v>12784</v>
      </c>
      <c r="B2172" s="358" t="s">
        <v>12785</v>
      </c>
      <c r="C2172" s="358" t="s">
        <v>12786</v>
      </c>
      <c r="D2172" s="16" t="s">
        <v>4945</v>
      </c>
    </row>
    <row r="2173" spans="1:4" ht="15.95" customHeight="1" x14ac:dyDescent="0.25">
      <c r="A2173" s="25" t="s">
        <v>12787</v>
      </c>
      <c r="B2173" s="358" t="s">
        <v>12788</v>
      </c>
      <c r="C2173" s="358" t="s">
        <v>12789</v>
      </c>
      <c r="D2173" s="16" t="s">
        <v>4950</v>
      </c>
    </row>
    <row r="2174" spans="1:4" ht="15.95" customHeight="1" x14ac:dyDescent="0.25">
      <c r="A2174" s="25" t="s">
        <v>12790</v>
      </c>
      <c r="B2174" s="358" t="s">
        <v>12791</v>
      </c>
      <c r="C2174" s="358" t="s">
        <v>12792</v>
      </c>
      <c r="D2174" s="16" t="s">
        <v>4742</v>
      </c>
    </row>
    <row r="2175" spans="1:4" ht="15.95" customHeight="1" x14ac:dyDescent="0.25">
      <c r="A2175" s="25" t="s">
        <v>12793</v>
      </c>
      <c r="B2175" s="358" t="s">
        <v>12794</v>
      </c>
      <c r="C2175" s="358" t="s">
        <v>12795</v>
      </c>
      <c r="D2175" s="16" t="s">
        <v>4677</v>
      </c>
    </row>
    <row r="2176" spans="1:4" ht="15.95" customHeight="1" x14ac:dyDescent="0.25">
      <c r="A2176" s="25" t="s">
        <v>12796</v>
      </c>
      <c r="B2176" s="358" t="s">
        <v>12797</v>
      </c>
      <c r="C2176" s="358" t="s">
        <v>12798</v>
      </c>
      <c r="D2176" s="16" t="s">
        <v>4551</v>
      </c>
    </row>
    <row r="2177" spans="1:4" ht="15.95" customHeight="1" x14ac:dyDescent="0.25">
      <c r="A2177" s="25" t="s">
        <v>12799</v>
      </c>
      <c r="B2177" s="358" t="s">
        <v>12800</v>
      </c>
      <c r="C2177" s="358" t="s">
        <v>12801</v>
      </c>
      <c r="D2177" s="16" t="s">
        <v>4458</v>
      </c>
    </row>
    <row r="2178" spans="1:4" ht="15.95" customHeight="1" x14ac:dyDescent="0.25">
      <c r="A2178" s="25" t="s">
        <v>12802</v>
      </c>
      <c r="B2178" s="358" t="s">
        <v>12803</v>
      </c>
      <c r="C2178" s="358" t="s">
        <v>12804</v>
      </c>
      <c r="D2178" s="16" t="s">
        <v>4461</v>
      </c>
    </row>
    <row r="2179" spans="1:4" ht="15.95" customHeight="1" x14ac:dyDescent="0.25">
      <c r="A2179" s="25" t="s">
        <v>12805</v>
      </c>
      <c r="B2179" s="358" t="s">
        <v>12806</v>
      </c>
      <c r="C2179" s="358" t="s">
        <v>12807</v>
      </c>
      <c r="D2179" s="16" t="s">
        <v>4546</v>
      </c>
    </row>
    <row r="2180" spans="1:4" ht="15.95" customHeight="1" x14ac:dyDescent="0.25">
      <c r="A2180" s="25" t="s">
        <v>12808</v>
      </c>
      <c r="B2180" s="358" t="s">
        <v>12809</v>
      </c>
      <c r="C2180" s="358" t="s">
        <v>12810</v>
      </c>
      <c r="D2180" s="16" t="s">
        <v>4551</v>
      </c>
    </row>
    <row r="2181" spans="1:4" ht="15.95" customHeight="1" x14ac:dyDescent="0.25">
      <c r="A2181" s="25" t="s">
        <v>12811</v>
      </c>
      <c r="B2181" s="358" t="s">
        <v>12812</v>
      </c>
      <c r="C2181" s="358" t="s">
        <v>12813</v>
      </c>
      <c r="D2181" s="16" t="s">
        <v>4557</v>
      </c>
    </row>
    <row r="2182" spans="1:4" ht="15.95" customHeight="1" x14ac:dyDescent="0.25">
      <c r="A2182" s="25" t="s">
        <v>12814</v>
      </c>
      <c r="B2182" s="358" t="s">
        <v>12815</v>
      </c>
      <c r="C2182" s="358" t="s">
        <v>12816</v>
      </c>
      <c r="D2182" s="16" t="s">
        <v>4764</v>
      </c>
    </row>
    <row r="2183" spans="1:4" ht="15.95" customHeight="1" x14ac:dyDescent="0.25">
      <c r="A2183" s="25" t="s">
        <v>12817</v>
      </c>
      <c r="B2183" s="358" t="s">
        <v>2266</v>
      </c>
      <c r="C2183" s="358" t="s">
        <v>12818</v>
      </c>
      <c r="D2183" s="16" t="s">
        <v>4590</v>
      </c>
    </row>
    <row r="2184" spans="1:4" ht="15.95" customHeight="1" x14ac:dyDescent="0.25">
      <c r="A2184" s="25" t="s">
        <v>12819</v>
      </c>
      <c r="B2184" s="358" t="s">
        <v>12820</v>
      </c>
      <c r="C2184" s="358" t="s">
        <v>12821</v>
      </c>
      <c r="D2184" s="16" t="s">
        <v>4590</v>
      </c>
    </row>
    <row r="2185" spans="1:4" ht="15.95" customHeight="1" x14ac:dyDescent="0.25">
      <c r="A2185" s="25" t="s">
        <v>12822</v>
      </c>
      <c r="B2185" s="358" t="s">
        <v>2268</v>
      </c>
      <c r="C2185" s="358" t="s">
        <v>12823</v>
      </c>
      <c r="D2185" s="16" t="s">
        <v>4590</v>
      </c>
    </row>
    <row r="2186" spans="1:4" ht="15.95" customHeight="1" x14ac:dyDescent="0.25">
      <c r="A2186" s="25" t="s">
        <v>12824</v>
      </c>
      <c r="B2186" s="358" t="s">
        <v>12825</v>
      </c>
      <c r="C2186" s="358" t="s">
        <v>12826</v>
      </c>
      <c r="D2186" s="16" t="s">
        <v>4590</v>
      </c>
    </row>
    <row r="2187" spans="1:4" ht="15.95" customHeight="1" x14ac:dyDescent="0.25">
      <c r="A2187" s="25" t="s">
        <v>12827</v>
      </c>
      <c r="B2187" s="358" t="s">
        <v>12828</v>
      </c>
      <c r="C2187" s="358" t="s">
        <v>12829</v>
      </c>
      <c r="D2187" s="16" t="s">
        <v>4590</v>
      </c>
    </row>
    <row r="2188" spans="1:4" ht="15.95" customHeight="1" x14ac:dyDescent="0.25">
      <c r="A2188" s="25" t="s">
        <v>12830</v>
      </c>
      <c r="B2188" s="358" t="s">
        <v>12831</v>
      </c>
      <c r="C2188" s="358" t="s">
        <v>12832</v>
      </c>
      <c r="D2188" s="16" t="s">
        <v>4764</v>
      </c>
    </row>
    <row r="2189" spans="1:4" ht="15.95" customHeight="1" x14ac:dyDescent="0.25">
      <c r="A2189" s="25" t="s">
        <v>12833</v>
      </c>
      <c r="B2189" s="358" t="s">
        <v>12834</v>
      </c>
      <c r="C2189" s="358" t="s">
        <v>12835</v>
      </c>
      <c r="D2189" s="16" t="s">
        <v>4608</v>
      </c>
    </row>
    <row r="2190" spans="1:4" ht="15.95" customHeight="1" x14ac:dyDescent="0.25">
      <c r="A2190" s="25" t="s">
        <v>12836</v>
      </c>
      <c r="B2190" s="358" t="s">
        <v>12837</v>
      </c>
      <c r="C2190" s="358" t="s">
        <v>12838</v>
      </c>
      <c r="D2190" s="16" t="s">
        <v>4608</v>
      </c>
    </row>
    <row r="2191" spans="1:4" ht="15.95" customHeight="1" x14ac:dyDescent="0.25">
      <c r="A2191" s="25" t="s">
        <v>12839</v>
      </c>
      <c r="B2191" s="358" t="s">
        <v>2270</v>
      </c>
      <c r="C2191" s="358" t="s">
        <v>12840</v>
      </c>
      <c r="D2191" s="16" t="s">
        <v>4608</v>
      </c>
    </row>
    <row r="2192" spans="1:4" ht="15.95" customHeight="1" x14ac:dyDescent="0.25">
      <c r="A2192" s="25" t="s">
        <v>12841</v>
      </c>
      <c r="B2192" s="358" t="s">
        <v>12842</v>
      </c>
      <c r="C2192" s="358" t="s">
        <v>12843</v>
      </c>
      <c r="D2192" s="16" t="s">
        <v>4616</v>
      </c>
    </row>
    <row r="2193" spans="1:4" ht="15.95" customHeight="1" x14ac:dyDescent="0.25">
      <c r="A2193" s="25" t="s">
        <v>12844</v>
      </c>
      <c r="B2193" s="358" t="s">
        <v>12845</v>
      </c>
      <c r="C2193" s="358" t="s">
        <v>12846</v>
      </c>
      <c r="D2193" s="16" t="s">
        <v>4621</v>
      </c>
    </row>
    <row r="2194" spans="1:4" ht="15.95" customHeight="1" x14ac:dyDescent="0.25">
      <c r="A2194" s="25" t="s">
        <v>12847</v>
      </c>
      <c r="B2194" s="358" t="s">
        <v>12848</v>
      </c>
      <c r="C2194" s="358" t="s">
        <v>12849</v>
      </c>
      <c r="D2194" s="16" t="s">
        <v>5173</v>
      </c>
    </row>
    <row r="2195" spans="1:4" ht="15.95" customHeight="1" x14ac:dyDescent="0.25">
      <c r="A2195" s="25" t="s">
        <v>12850</v>
      </c>
      <c r="B2195" s="358" t="s">
        <v>12851</v>
      </c>
      <c r="C2195" s="358" t="s">
        <v>12852</v>
      </c>
      <c r="D2195" s="16" t="s">
        <v>4634</v>
      </c>
    </row>
    <row r="2196" spans="1:4" ht="15.95" customHeight="1" x14ac:dyDescent="0.25">
      <c r="A2196" s="25" t="s">
        <v>12853</v>
      </c>
      <c r="B2196" s="358" t="s">
        <v>12854</v>
      </c>
      <c r="C2196" s="358" t="s">
        <v>12855</v>
      </c>
      <c r="D2196" s="16" t="s">
        <v>4666</v>
      </c>
    </row>
    <row r="2197" spans="1:4" ht="15.95" customHeight="1" x14ac:dyDescent="0.25">
      <c r="A2197" s="25" t="s">
        <v>12856</v>
      </c>
      <c r="B2197" s="358" t="s">
        <v>12857</v>
      </c>
      <c r="C2197" s="358" t="s">
        <v>12858</v>
      </c>
      <c r="D2197" s="16" t="s">
        <v>4703</v>
      </c>
    </row>
    <row r="2198" spans="1:4" ht="15.95" customHeight="1" x14ac:dyDescent="0.25">
      <c r="A2198" s="25" t="s">
        <v>12859</v>
      </c>
      <c r="B2198" s="358" t="s">
        <v>12860</v>
      </c>
      <c r="C2198" s="358" t="s">
        <v>12861</v>
      </c>
      <c r="D2198" s="16" t="s">
        <v>4703</v>
      </c>
    </row>
    <row r="2199" spans="1:4" ht="15.95" customHeight="1" x14ac:dyDescent="0.25">
      <c r="A2199" s="25" t="s">
        <v>12862</v>
      </c>
      <c r="B2199" s="358" t="s">
        <v>12863</v>
      </c>
      <c r="C2199" s="358" t="s">
        <v>12864</v>
      </c>
      <c r="D2199" s="16" t="s">
        <v>4729</v>
      </c>
    </row>
    <row r="2200" spans="1:4" ht="15.95" customHeight="1" x14ac:dyDescent="0.25">
      <c r="A2200" s="25" t="s">
        <v>12865</v>
      </c>
      <c r="B2200" s="358" t="s">
        <v>12866</v>
      </c>
      <c r="C2200" s="358" t="s">
        <v>12867</v>
      </c>
      <c r="D2200" s="16" t="s">
        <v>4706</v>
      </c>
    </row>
    <row r="2201" spans="1:4" ht="15.95" customHeight="1" x14ac:dyDescent="0.25">
      <c r="A2201" s="25" t="s">
        <v>12868</v>
      </c>
      <c r="B2201" s="358" t="s">
        <v>12869</v>
      </c>
      <c r="C2201" s="358" t="s">
        <v>12870</v>
      </c>
      <c r="D2201" s="16" t="s">
        <v>4722</v>
      </c>
    </row>
    <row r="2202" spans="1:4" ht="15.95" customHeight="1" x14ac:dyDescent="0.25">
      <c r="A2202" s="25" t="s">
        <v>12871</v>
      </c>
      <c r="B2202" s="358" t="s">
        <v>12872</v>
      </c>
      <c r="C2202" s="358" t="s">
        <v>12873</v>
      </c>
      <c r="D2202" s="16" t="s">
        <v>4764</v>
      </c>
    </row>
    <row r="2203" spans="1:4" ht="15.95" customHeight="1" x14ac:dyDescent="0.25">
      <c r="A2203" s="25" t="s">
        <v>12874</v>
      </c>
      <c r="B2203" s="358" t="s">
        <v>12875</v>
      </c>
      <c r="C2203" s="358" t="s">
        <v>12876</v>
      </c>
      <c r="D2203" s="16" t="s">
        <v>4764</v>
      </c>
    </row>
    <row r="2204" spans="1:4" ht="15.95" customHeight="1" x14ac:dyDescent="0.25">
      <c r="A2204" s="25" t="s">
        <v>12877</v>
      </c>
      <c r="B2204" s="358" t="s">
        <v>12878</v>
      </c>
      <c r="C2204" s="358" t="s">
        <v>12879</v>
      </c>
      <c r="D2204" s="16" t="s">
        <v>4797</v>
      </c>
    </row>
    <row r="2205" spans="1:4" ht="15.95" customHeight="1" x14ac:dyDescent="0.25">
      <c r="A2205" s="25" t="s">
        <v>12880</v>
      </c>
      <c r="B2205" s="358" t="s">
        <v>12881</v>
      </c>
      <c r="C2205" s="358" t="s">
        <v>12882</v>
      </c>
      <c r="D2205" s="16" t="s">
        <v>4797</v>
      </c>
    </row>
    <row r="2206" spans="1:4" ht="15.95" customHeight="1" x14ac:dyDescent="0.25">
      <c r="A2206" s="25" t="s">
        <v>12883</v>
      </c>
      <c r="B2206" s="358" t="s">
        <v>12884</v>
      </c>
      <c r="C2206" s="358" t="s">
        <v>12885</v>
      </c>
      <c r="D2206" s="16" t="s">
        <v>4897</v>
      </c>
    </row>
    <row r="2207" spans="1:4" ht="15.95" customHeight="1" x14ac:dyDescent="0.25">
      <c r="A2207" s="25" t="s">
        <v>12886</v>
      </c>
      <c r="B2207" s="358" t="s">
        <v>12887</v>
      </c>
      <c r="C2207" s="358" t="s">
        <v>12888</v>
      </c>
      <c r="D2207" s="16" t="s">
        <v>4608</v>
      </c>
    </row>
    <row r="2208" spans="1:4" ht="15.95" customHeight="1" x14ac:dyDescent="0.25">
      <c r="A2208" s="25" t="s">
        <v>12889</v>
      </c>
      <c r="B2208" s="358" t="s">
        <v>12890</v>
      </c>
      <c r="C2208" s="358" t="s">
        <v>12891</v>
      </c>
      <c r="D2208" s="16" t="s">
        <v>4608</v>
      </c>
    </row>
    <row r="2209" spans="1:4" ht="15.95" customHeight="1" x14ac:dyDescent="0.25">
      <c r="A2209" s="25" t="s">
        <v>12892</v>
      </c>
      <c r="B2209" s="358" t="s">
        <v>12893</v>
      </c>
      <c r="C2209" s="358" t="s">
        <v>12894</v>
      </c>
      <c r="D2209" s="16" t="s">
        <v>4797</v>
      </c>
    </row>
    <row r="2210" spans="1:4" ht="15.95" customHeight="1" x14ac:dyDescent="0.25">
      <c r="A2210" s="25" t="s">
        <v>12895</v>
      </c>
      <c r="B2210" s="358" t="s">
        <v>12896</v>
      </c>
      <c r="C2210" s="358" t="s">
        <v>12897</v>
      </c>
      <c r="D2210" s="16" t="s">
        <v>4704</v>
      </c>
    </row>
    <row r="2211" spans="1:4" ht="15.95" customHeight="1" x14ac:dyDescent="0.25">
      <c r="A2211" s="25" t="s">
        <v>12898</v>
      </c>
      <c r="B2211" s="358" t="s">
        <v>2280</v>
      </c>
      <c r="C2211" s="358" t="s">
        <v>12899</v>
      </c>
      <c r="D2211" s="16" t="s">
        <v>4621</v>
      </c>
    </row>
    <row r="2212" spans="1:4" ht="15.95" customHeight="1" x14ac:dyDescent="0.25">
      <c r="A2212" s="25" t="s">
        <v>12900</v>
      </c>
      <c r="B2212" s="358" t="s">
        <v>2281</v>
      </c>
      <c r="C2212" s="358" t="s">
        <v>12901</v>
      </c>
      <c r="D2212" s="16" t="s">
        <v>4490</v>
      </c>
    </row>
    <row r="2213" spans="1:4" ht="15.95" customHeight="1" x14ac:dyDescent="0.25">
      <c r="A2213" s="25" t="s">
        <v>12902</v>
      </c>
      <c r="B2213" s="358" t="s">
        <v>12903</v>
      </c>
      <c r="C2213" s="358" t="s">
        <v>12904</v>
      </c>
      <c r="D2213" s="16" t="s">
        <v>4484</v>
      </c>
    </row>
    <row r="2214" spans="1:4" ht="15.95" customHeight="1" x14ac:dyDescent="0.25">
      <c r="A2214" s="25" t="s">
        <v>12905</v>
      </c>
      <c r="B2214" s="358" t="s">
        <v>12906</v>
      </c>
      <c r="C2214" s="358" t="s">
        <v>12907</v>
      </c>
      <c r="D2214" s="16" t="s">
        <v>4565</v>
      </c>
    </row>
    <row r="2215" spans="1:4" ht="15.95" customHeight="1" x14ac:dyDescent="0.25">
      <c r="A2215" s="25" t="s">
        <v>12908</v>
      </c>
      <c r="B2215" s="358" t="s">
        <v>12909</v>
      </c>
      <c r="C2215" s="358" t="s">
        <v>12910</v>
      </c>
      <c r="D2215" s="16" t="s">
        <v>4568</v>
      </c>
    </row>
    <row r="2216" spans="1:4" ht="15.95" customHeight="1" x14ac:dyDescent="0.25">
      <c r="A2216" s="25" t="s">
        <v>12911</v>
      </c>
      <c r="B2216" s="358" t="s">
        <v>2285</v>
      </c>
      <c r="C2216" s="358" t="s">
        <v>12912</v>
      </c>
      <c r="D2216" s="16" t="s">
        <v>4600</v>
      </c>
    </row>
    <row r="2217" spans="1:4" ht="15.95" customHeight="1" x14ac:dyDescent="0.25">
      <c r="A2217" s="25" t="s">
        <v>12913</v>
      </c>
      <c r="B2217" s="358" t="s">
        <v>12914</v>
      </c>
      <c r="C2217" s="358" t="s">
        <v>12915</v>
      </c>
      <c r="D2217" s="16" t="s">
        <v>4600</v>
      </c>
    </row>
    <row r="2218" spans="1:4" ht="15.95" customHeight="1" x14ac:dyDescent="0.25">
      <c r="A2218" s="25" t="s">
        <v>12916</v>
      </c>
      <c r="B2218" s="358" t="s">
        <v>2286</v>
      </c>
      <c r="C2218" s="358" t="s">
        <v>12917</v>
      </c>
      <c r="D2218" s="16" t="s">
        <v>4600</v>
      </c>
    </row>
    <row r="2219" spans="1:4" ht="15.95" customHeight="1" x14ac:dyDescent="0.25">
      <c r="A2219" s="25" t="s">
        <v>12918</v>
      </c>
      <c r="B2219" s="358" t="s">
        <v>12919</v>
      </c>
      <c r="C2219" s="358" t="s">
        <v>12920</v>
      </c>
      <c r="D2219" s="16" t="s">
        <v>4617</v>
      </c>
    </row>
    <row r="2220" spans="1:4" ht="15.95" customHeight="1" x14ac:dyDescent="0.25">
      <c r="A2220" s="25" t="s">
        <v>12921</v>
      </c>
      <c r="B2220" s="358" t="s">
        <v>12922</v>
      </c>
      <c r="C2220" s="358" t="s">
        <v>12923</v>
      </c>
      <c r="D2220" s="16" t="s">
        <v>4624</v>
      </c>
    </row>
    <row r="2221" spans="1:4" ht="15.95" customHeight="1" x14ac:dyDescent="0.25">
      <c r="A2221" s="25" t="s">
        <v>12924</v>
      </c>
      <c r="B2221" s="358" t="s">
        <v>12925</v>
      </c>
      <c r="C2221" s="358" t="s">
        <v>12926</v>
      </c>
      <c r="D2221" s="16" t="s">
        <v>4702</v>
      </c>
    </row>
    <row r="2222" spans="1:4" ht="15.95" customHeight="1" x14ac:dyDescent="0.25">
      <c r="A2222" s="25" t="s">
        <v>12927</v>
      </c>
      <c r="B2222" s="358" t="s">
        <v>12928</v>
      </c>
      <c r="C2222" s="358" t="s">
        <v>12929</v>
      </c>
      <c r="D2222" s="16" t="s">
        <v>4627</v>
      </c>
    </row>
    <row r="2223" spans="1:4" ht="15.95" customHeight="1" x14ac:dyDescent="0.25">
      <c r="A2223" s="25" t="s">
        <v>12930</v>
      </c>
      <c r="B2223" s="358" t="s">
        <v>12931</v>
      </c>
      <c r="C2223" s="358" t="s">
        <v>12932</v>
      </c>
      <c r="D2223" s="16" t="s">
        <v>4734</v>
      </c>
    </row>
    <row r="2224" spans="1:4" ht="15.95" customHeight="1" x14ac:dyDescent="0.25">
      <c r="A2224" s="25" t="s">
        <v>12933</v>
      </c>
      <c r="B2224" s="358" t="s">
        <v>2290</v>
      </c>
      <c r="C2224" s="358" t="s">
        <v>12934</v>
      </c>
      <c r="D2224" s="16" t="s">
        <v>4734</v>
      </c>
    </row>
    <row r="2225" spans="1:4" ht="15.95" customHeight="1" x14ac:dyDescent="0.25">
      <c r="A2225" s="25" t="s">
        <v>12935</v>
      </c>
      <c r="B2225" s="358" t="s">
        <v>12936</v>
      </c>
      <c r="C2225" s="358" t="s">
        <v>12937</v>
      </c>
      <c r="D2225" s="16" t="s">
        <v>4750</v>
      </c>
    </row>
    <row r="2226" spans="1:4" ht="15.95" customHeight="1" x14ac:dyDescent="0.25">
      <c r="A2226" s="25" t="s">
        <v>12938</v>
      </c>
      <c r="B2226" s="358" t="s">
        <v>12939</v>
      </c>
      <c r="C2226" s="358" t="s">
        <v>12940</v>
      </c>
      <c r="D2226" s="16" t="s">
        <v>4751</v>
      </c>
    </row>
    <row r="2227" spans="1:4" ht="15.95" customHeight="1" x14ac:dyDescent="0.25">
      <c r="A2227" s="25" t="s">
        <v>12941</v>
      </c>
      <c r="B2227" s="358" t="s">
        <v>12942</v>
      </c>
      <c r="C2227" s="358" t="s">
        <v>12943</v>
      </c>
      <c r="D2227" s="16" t="s">
        <v>4763</v>
      </c>
    </row>
    <row r="2228" spans="1:4" ht="15.95" customHeight="1" x14ac:dyDescent="0.25">
      <c r="A2228" s="25" t="s">
        <v>12944</v>
      </c>
      <c r="B2228" s="358" t="s">
        <v>12945</v>
      </c>
      <c r="C2228" s="358" t="s">
        <v>12946</v>
      </c>
      <c r="D2228" s="16" t="s">
        <v>4829</v>
      </c>
    </row>
    <row r="2229" spans="1:4" ht="15.95" customHeight="1" x14ac:dyDescent="0.25">
      <c r="A2229" s="25" t="s">
        <v>12947</v>
      </c>
      <c r="B2229" s="358" t="s">
        <v>12948</v>
      </c>
      <c r="C2229" s="358" t="s">
        <v>12949</v>
      </c>
      <c r="D2229" s="16" t="s">
        <v>4901</v>
      </c>
    </row>
    <row r="2230" spans="1:4" ht="15.95" customHeight="1" x14ac:dyDescent="0.25">
      <c r="A2230" s="25" t="s">
        <v>12950</v>
      </c>
      <c r="B2230" s="358" t="s">
        <v>12951</v>
      </c>
      <c r="C2230" s="358" t="s">
        <v>12952</v>
      </c>
      <c r="D2230" s="16" t="s">
        <v>4902</v>
      </c>
    </row>
    <row r="2231" spans="1:4" ht="15.95" customHeight="1" x14ac:dyDescent="0.25">
      <c r="A2231" s="25" t="s">
        <v>12953</v>
      </c>
      <c r="B2231" s="358" t="s">
        <v>12954</v>
      </c>
      <c r="C2231" s="358" t="s">
        <v>12955</v>
      </c>
      <c r="D2231" s="16" t="s">
        <v>4921</v>
      </c>
    </row>
    <row r="2232" spans="1:4" ht="15.95" customHeight="1" x14ac:dyDescent="0.25">
      <c r="A2232" s="25" t="s">
        <v>12956</v>
      </c>
      <c r="B2232" s="358" t="s">
        <v>12957</v>
      </c>
      <c r="C2232" s="358" t="s">
        <v>12958</v>
      </c>
      <c r="D2232" s="16" t="s">
        <v>4784</v>
      </c>
    </row>
    <row r="2233" spans="1:4" ht="15.95" customHeight="1" x14ac:dyDescent="0.25">
      <c r="A2233" s="25" t="s">
        <v>12959</v>
      </c>
      <c r="B2233" s="358" t="s">
        <v>12960</v>
      </c>
      <c r="C2233" s="358" t="s">
        <v>12961</v>
      </c>
      <c r="D2233" s="16" t="s">
        <v>4721</v>
      </c>
    </row>
    <row r="2234" spans="1:4" ht="15.95" customHeight="1" x14ac:dyDescent="0.25">
      <c r="A2234" s="25" t="s">
        <v>12962</v>
      </c>
      <c r="B2234" s="358" t="s">
        <v>12963</v>
      </c>
      <c r="C2234" s="358" t="s">
        <v>12964</v>
      </c>
      <c r="D2234" s="16" t="s">
        <v>4472</v>
      </c>
    </row>
    <row r="2235" spans="1:4" ht="15.95" customHeight="1" x14ac:dyDescent="0.25">
      <c r="A2235" s="25" t="s">
        <v>12965</v>
      </c>
      <c r="B2235" s="358" t="s">
        <v>12966</v>
      </c>
      <c r="C2235" s="358" t="s">
        <v>12967</v>
      </c>
      <c r="D2235" s="16" t="s">
        <v>4535</v>
      </c>
    </row>
    <row r="2236" spans="1:4" ht="15.95" customHeight="1" x14ac:dyDescent="0.25">
      <c r="A2236" s="25" t="s">
        <v>12968</v>
      </c>
      <c r="B2236" s="358" t="s">
        <v>12969</v>
      </c>
      <c r="C2236" s="358" t="s">
        <v>12970</v>
      </c>
      <c r="D2236" s="16" t="s">
        <v>4529</v>
      </c>
    </row>
    <row r="2237" spans="1:4" ht="15.95" customHeight="1" x14ac:dyDescent="0.25">
      <c r="A2237" s="25" t="s">
        <v>12971</v>
      </c>
      <c r="B2237" s="358" t="s">
        <v>12972</v>
      </c>
      <c r="C2237" s="358" t="s">
        <v>12973</v>
      </c>
      <c r="D2237" s="16" t="s">
        <v>4548</v>
      </c>
    </row>
    <row r="2238" spans="1:4" ht="15.95" customHeight="1" x14ac:dyDescent="0.25">
      <c r="A2238" s="25" t="s">
        <v>12974</v>
      </c>
      <c r="B2238" s="358" t="s">
        <v>12975</v>
      </c>
      <c r="C2238" s="358" t="s">
        <v>12976</v>
      </c>
      <c r="D2238" s="16" t="s">
        <v>4695</v>
      </c>
    </row>
    <row r="2239" spans="1:4" ht="15.95" customHeight="1" x14ac:dyDescent="0.25">
      <c r="A2239" s="25" t="s">
        <v>12977</v>
      </c>
      <c r="B2239" s="358" t="s">
        <v>12978</v>
      </c>
      <c r="C2239" s="358" t="s">
        <v>12979</v>
      </c>
      <c r="D2239" s="16" t="s">
        <v>4574</v>
      </c>
    </row>
    <row r="2240" spans="1:4" ht="15.95" customHeight="1" x14ac:dyDescent="0.25">
      <c r="A2240" s="25" t="s">
        <v>12980</v>
      </c>
      <c r="B2240" s="358" t="s">
        <v>12981</v>
      </c>
      <c r="C2240" s="358" t="s">
        <v>12982</v>
      </c>
      <c r="D2240" s="16" t="s">
        <v>4589</v>
      </c>
    </row>
    <row r="2241" spans="1:4" ht="15.95" customHeight="1" x14ac:dyDescent="0.25">
      <c r="A2241" s="25" t="s">
        <v>12983</v>
      </c>
      <c r="B2241" s="358" t="s">
        <v>12984</v>
      </c>
      <c r="C2241" s="358" t="s">
        <v>12985</v>
      </c>
      <c r="D2241" s="16" t="s">
        <v>4606</v>
      </c>
    </row>
    <row r="2242" spans="1:4" ht="15.95" customHeight="1" x14ac:dyDescent="0.25">
      <c r="A2242" s="25" t="s">
        <v>12986</v>
      </c>
      <c r="B2242" s="358" t="s">
        <v>12987</v>
      </c>
      <c r="C2242" s="358" t="s">
        <v>12988</v>
      </c>
      <c r="D2242" s="16" t="s">
        <v>4655</v>
      </c>
    </row>
    <row r="2243" spans="1:4" ht="15.95" customHeight="1" x14ac:dyDescent="0.25">
      <c r="A2243" s="25" t="s">
        <v>12989</v>
      </c>
      <c r="B2243" s="358" t="s">
        <v>12990</v>
      </c>
      <c r="C2243" s="358" t="s">
        <v>12991</v>
      </c>
      <c r="D2243" s="16" t="s">
        <v>4673</v>
      </c>
    </row>
    <row r="2244" spans="1:4" ht="15.95" customHeight="1" x14ac:dyDescent="0.25">
      <c r="A2244" s="25" t="s">
        <v>12992</v>
      </c>
      <c r="B2244" s="358" t="s">
        <v>2305</v>
      </c>
      <c r="C2244" s="358" t="s">
        <v>12993</v>
      </c>
      <c r="D2244" s="16" t="s">
        <v>4695</v>
      </c>
    </row>
    <row r="2245" spans="1:4" ht="15.95" customHeight="1" x14ac:dyDescent="0.25">
      <c r="A2245" s="25" t="s">
        <v>12994</v>
      </c>
      <c r="B2245" s="358" t="s">
        <v>1882</v>
      </c>
      <c r="C2245" s="358" t="s">
        <v>12995</v>
      </c>
      <c r="D2245" s="16" t="s">
        <v>5127</v>
      </c>
    </row>
    <row r="2246" spans="1:4" ht="15.95" customHeight="1" x14ac:dyDescent="0.25">
      <c r="A2246" s="25" t="s">
        <v>12996</v>
      </c>
      <c r="B2246" s="358" t="s">
        <v>12997</v>
      </c>
      <c r="C2246" s="358" t="s">
        <v>12998</v>
      </c>
      <c r="D2246" s="16" t="s">
        <v>4695</v>
      </c>
    </row>
    <row r="2247" spans="1:4" ht="15.95" customHeight="1" x14ac:dyDescent="0.25">
      <c r="A2247" s="25" t="s">
        <v>12999</v>
      </c>
      <c r="B2247" s="358" t="s">
        <v>13000</v>
      </c>
      <c r="C2247" s="358" t="s">
        <v>13001</v>
      </c>
      <c r="D2247" s="16" t="s">
        <v>4776</v>
      </c>
    </row>
    <row r="2248" spans="1:4" ht="15.95" customHeight="1" x14ac:dyDescent="0.25">
      <c r="A2248" s="25" t="s">
        <v>13002</v>
      </c>
      <c r="B2248" s="358" t="s">
        <v>13003</v>
      </c>
      <c r="C2248" s="358" t="s">
        <v>13004</v>
      </c>
      <c r="D2248" s="16" t="s">
        <v>4913</v>
      </c>
    </row>
    <row r="2249" spans="1:4" ht="15.95" customHeight="1" x14ac:dyDescent="0.25">
      <c r="A2249" s="25" t="s">
        <v>13005</v>
      </c>
      <c r="B2249" s="358" t="s">
        <v>13006</v>
      </c>
      <c r="C2249" s="358" t="s">
        <v>13007</v>
      </c>
      <c r="D2249" s="16" t="s">
        <v>4833</v>
      </c>
    </row>
    <row r="2250" spans="1:4" ht="15.95" customHeight="1" x14ac:dyDescent="0.25">
      <c r="A2250" s="25" t="s">
        <v>13008</v>
      </c>
      <c r="B2250" s="358" t="s">
        <v>13009</v>
      </c>
      <c r="C2250" s="358" t="s">
        <v>13010</v>
      </c>
      <c r="D2250" s="16" t="s">
        <v>4840</v>
      </c>
    </row>
    <row r="2251" spans="1:4" ht="15.95" customHeight="1" x14ac:dyDescent="0.25">
      <c r="A2251" s="25" t="s">
        <v>13011</v>
      </c>
      <c r="B2251" s="358" t="s">
        <v>13012</v>
      </c>
      <c r="C2251" s="358" t="s">
        <v>13013</v>
      </c>
      <c r="D2251" s="16" t="s">
        <v>4799</v>
      </c>
    </row>
    <row r="2252" spans="1:4" ht="15.95" customHeight="1" x14ac:dyDescent="0.25">
      <c r="A2252" s="25" t="s">
        <v>13014</v>
      </c>
      <c r="B2252" s="358" t="s">
        <v>13015</v>
      </c>
      <c r="C2252" s="358" t="s">
        <v>13016</v>
      </c>
      <c r="D2252" s="16" t="s">
        <v>4930</v>
      </c>
    </row>
    <row r="2253" spans="1:4" ht="15.95" customHeight="1" x14ac:dyDescent="0.25">
      <c r="A2253" s="25" t="s">
        <v>13017</v>
      </c>
      <c r="B2253" s="358" t="s">
        <v>13018</v>
      </c>
      <c r="C2253" s="358" t="s">
        <v>13019</v>
      </c>
      <c r="D2253" s="16" t="s">
        <v>4942</v>
      </c>
    </row>
    <row r="2254" spans="1:4" ht="15.95" customHeight="1" x14ac:dyDescent="0.25">
      <c r="A2254" s="25" t="s">
        <v>13020</v>
      </c>
      <c r="B2254" s="358" t="s">
        <v>13021</v>
      </c>
      <c r="C2254" s="358" t="s">
        <v>13022</v>
      </c>
      <c r="D2254" s="16" t="s">
        <v>4695</v>
      </c>
    </row>
    <row r="2255" spans="1:4" ht="15.95" customHeight="1" x14ac:dyDescent="0.25">
      <c r="A2255" s="25" t="s">
        <v>13023</v>
      </c>
      <c r="B2255" s="358" t="s">
        <v>13024</v>
      </c>
      <c r="C2255" s="358" t="s">
        <v>13025</v>
      </c>
      <c r="D2255" s="16" t="s">
        <v>4758</v>
      </c>
    </row>
    <row r="2256" spans="1:4" ht="15.95" customHeight="1" x14ac:dyDescent="0.25">
      <c r="A2256" s="25" t="s">
        <v>13026</v>
      </c>
      <c r="B2256" s="358" t="s">
        <v>13027</v>
      </c>
      <c r="C2256" s="358" t="s">
        <v>13028</v>
      </c>
      <c r="D2256" s="16" t="s">
        <v>4494</v>
      </c>
    </row>
    <row r="2257" spans="1:4" ht="15.95" customHeight="1" x14ac:dyDescent="0.25">
      <c r="A2257" s="25" t="s">
        <v>13029</v>
      </c>
      <c r="B2257" s="358" t="s">
        <v>13030</v>
      </c>
      <c r="C2257" s="358" t="s">
        <v>13031</v>
      </c>
      <c r="D2257" s="16" t="s">
        <v>4499</v>
      </c>
    </row>
    <row r="2258" spans="1:4" ht="15.95" customHeight="1" x14ac:dyDescent="0.25">
      <c r="A2258" s="25" t="s">
        <v>13032</v>
      </c>
      <c r="B2258" s="358" t="s">
        <v>13033</v>
      </c>
      <c r="C2258" s="358" t="s">
        <v>13034</v>
      </c>
      <c r="D2258" s="16" t="s">
        <v>4576</v>
      </c>
    </row>
    <row r="2259" spans="1:4" ht="15.95" customHeight="1" x14ac:dyDescent="0.25">
      <c r="A2259" s="25" t="s">
        <v>13035</v>
      </c>
      <c r="B2259" s="358" t="s">
        <v>13036</v>
      </c>
      <c r="C2259" s="358" t="s">
        <v>13037</v>
      </c>
      <c r="D2259" s="16" t="s">
        <v>4462</v>
      </c>
    </row>
    <row r="2260" spans="1:4" ht="15.95" customHeight="1" x14ac:dyDescent="0.25">
      <c r="A2260" s="25" t="s">
        <v>13038</v>
      </c>
      <c r="B2260" s="358" t="s">
        <v>13039</v>
      </c>
      <c r="C2260" s="358" t="s">
        <v>13040</v>
      </c>
      <c r="D2260" s="16" t="s">
        <v>4612</v>
      </c>
    </row>
    <row r="2261" spans="1:4" ht="15.95" customHeight="1" x14ac:dyDescent="0.25">
      <c r="A2261" s="25" t="s">
        <v>13041</v>
      </c>
      <c r="B2261" s="358" t="s">
        <v>2317</v>
      </c>
      <c r="C2261" s="358" t="s">
        <v>13042</v>
      </c>
      <c r="D2261" s="16" t="s">
        <v>4680</v>
      </c>
    </row>
    <row r="2262" spans="1:4" ht="15.95" customHeight="1" x14ac:dyDescent="0.25">
      <c r="A2262" s="25" t="s">
        <v>13043</v>
      </c>
      <c r="B2262" s="358" t="s">
        <v>13044</v>
      </c>
      <c r="C2262" s="358" t="s">
        <v>13045</v>
      </c>
      <c r="D2262" s="16" t="s">
        <v>4635</v>
      </c>
    </row>
    <row r="2263" spans="1:4" ht="15.95" customHeight="1" x14ac:dyDescent="0.25">
      <c r="A2263" s="25" t="s">
        <v>13046</v>
      </c>
      <c r="B2263" s="358" t="s">
        <v>13047</v>
      </c>
      <c r="C2263" s="358" t="s">
        <v>13048</v>
      </c>
      <c r="D2263" s="16" t="s">
        <v>4649</v>
      </c>
    </row>
    <row r="2264" spans="1:4" ht="15.95" customHeight="1" x14ac:dyDescent="0.25">
      <c r="A2264" s="25" t="s">
        <v>13049</v>
      </c>
      <c r="B2264" s="358" t="s">
        <v>13050</v>
      </c>
      <c r="C2264" s="358" t="s">
        <v>13051</v>
      </c>
      <c r="D2264" s="16" t="s">
        <v>4576</v>
      </c>
    </row>
    <row r="2265" spans="1:4" ht="15.95" customHeight="1" x14ac:dyDescent="0.25">
      <c r="A2265" s="25" t="s">
        <v>13052</v>
      </c>
      <c r="B2265" s="358" t="s">
        <v>13053</v>
      </c>
      <c r="C2265" s="358" t="s">
        <v>13054</v>
      </c>
      <c r="D2265" s="16" t="s">
        <v>4661</v>
      </c>
    </row>
    <row r="2266" spans="1:4" ht="15.95" customHeight="1" x14ac:dyDescent="0.25">
      <c r="A2266" s="25" t="s">
        <v>13055</v>
      </c>
      <c r="B2266" s="358" t="s">
        <v>13056</v>
      </c>
      <c r="C2266" s="358" t="s">
        <v>13057</v>
      </c>
      <c r="D2266" s="16" t="s">
        <v>4727</v>
      </c>
    </row>
    <row r="2267" spans="1:4" ht="15.95" customHeight="1" x14ac:dyDescent="0.25">
      <c r="A2267" s="25" t="s">
        <v>13058</v>
      </c>
      <c r="B2267" s="358" t="s">
        <v>13059</v>
      </c>
      <c r="C2267" s="358" t="s">
        <v>13060</v>
      </c>
      <c r="D2267" s="16" t="s">
        <v>4717</v>
      </c>
    </row>
    <row r="2268" spans="1:4" ht="15.95" customHeight="1" x14ac:dyDescent="0.25">
      <c r="A2268" s="25" t="s">
        <v>13061</v>
      </c>
      <c r="B2268" s="358" t="s">
        <v>13062</v>
      </c>
      <c r="C2268" s="358" t="s">
        <v>13063</v>
      </c>
      <c r="D2268" s="16" t="s">
        <v>4718</v>
      </c>
    </row>
    <row r="2269" spans="1:4" ht="15.95" customHeight="1" x14ac:dyDescent="0.25">
      <c r="A2269" s="25" t="s">
        <v>13064</v>
      </c>
      <c r="B2269" s="358" t="s">
        <v>13065</v>
      </c>
      <c r="C2269" s="358" t="s">
        <v>13066</v>
      </c>
      <c r="D2269" s="16" t="s">
        <v>4766</v>
      </c>
    </row>
    <row r="2270" spans="1:4" ht="15.95" customHeight="1" x14ac:dyDescent="0.25">
      <c r="A2270" s="25" t="s">
        <v>13067</v>
      </c>
      <c r="B2270" s="358" t="s">
        <v>13068</v>
      </c>
      <c r="C2270" s="358" t="s">
        <v>13069</v>
      </c>
      <c r="D2270" s="16" t="s">
        <v>4771</v>
      </c>
    </row>
    <row r="2271" spans="1:4" ht="15.95" customHeight="1" x14ac:dyDescent="0.25">
      <c r="A2271" s="25" t="s">
        <v>13070</v>
      </c>
      <c r="B2271" s="358" t="s">
        <v>13071</v>
      </c>
      <c r="C2271" s="358" t="s">
        <v>13072</v>
      </c>
      <c r="D2271" s="16" t="s">
        <v>4821</v>
      </c>
    </row>
    <row r="2272" spans="1:4" ht="15.95" customHeight="1" x14ac:dyDescent="0.25">
      <c r="A2272" s="25" t="s">
        <v>13073</v>
      </c>
      <c r="B2272" s="358" t="s">
        <v>13074</v>
      </c>
      <c r="C2272" s="358" t="s">
        <v>13075</v>
      </c>
      <c r="D2272" s="16" t="s">
        <v>4837</v>
      </c>
    </row>
    <row r="2273" spans="1:4" ht="15.95" customHeight="1" x14ac:dyDescent="0.25">
      <c r="A2273" s="25" t="s">
        <v>13076</v>
      </c>
      <c r="B2273" s="358" t="s">
        <v>13077</v>
      </c>
      <c r="C2273" s="358" t="s">
        <v>13078</v>
      </c>
      <c r="D2273" s="16" t="s">
        <v>4886</v>
      </c>
    </row>
    <row r="2274" spans="1:4" ht="15.95" customHeight="1" x14ac:dyDescent="0.25">
      <c r="A2274" s="25" t="s">
        <v>13079</v>
      </c>
      <c r="B2274" s="358" t="s">
        <v>13080</v>
      </c>
      <c r="C2274" s="358" t="s">
        <v>13081</v>
      </c>
      <c r="D2274" s="16" t="s">
        <v>4910</v>
      </c>
    </row>
    <row r="2275" spans="1:4" ht="15.95" customHeight="1" x14ac:dyDescent="0.25">
      <c r="A2275" s="25" t="s">
        <v>13082</v>
      </c>
      <c r="B2275" s="358" t="s">
        <v>13083</v>
      </c>
      <c r="C2275" s="358" t="s">
        <v>13084</v>
      </c>
      <c r="D2275" s="16" t="s">
        <v>4924</v>
      </c>
    </row>
    <row r="2276" spans="1:4" ht="15.95" customHeight="1" x14ac:dyDescent="0.25">
      <c r="A2276" s="25" t="s">
        <v>13085</v>
      </c>
      <c r="B2276" s="358" t="s">
        <v>13086</v>
      </c>
      <c r="C2276" s="358" t="s">
        <v>13087</v>
      </c>
      <c r="D2276" s="16" t="s">
        <v>4924</v>
      </c>
    </row>
    <row r="2277" spans="1:4" ht="15.95" customHeight="1" x14ac:dyDescent="0.25">
      <c r="A2277" s="25" t="s">
        <v>13088</v>
      </c>
      <c r="B2277" s="358" t="s">
        <v>13089</v>
      </c>
      <c r="C2277" s="358" t="s">
        <v>13090</v>
      </c>
      <c r="D2277" s="16" t="s">
        <v>4939</v>
      </c>
    </row>
    <row r="2278" spans="1:4" ht="15.95" customHeight="1" x14ac:dyDescent="0.25">
      <c r="A2278" s="25" t="s">
        <v>13091</v>
      </c>
      <c r="B2278" s="358" t="s">
        <v>13092</v>
      </c>
      <c r="C2278" s="358" t="s">
        <v>13093</v>
      </c>
      <c r="D2278" s="16" t="s">
        <v>4650</v>
      </c>
    </row>
    <row r="2279" spans="1:4" ht="15.95" customHeight="1" x14ac:dyDescent="0.25">
      <c r="A2279" s="25" t="s">
        <v>13094</v>
      </c>
      <c r="B2279" s="358" t="s">
        <v>13095</v>
      </c>
      <c r="C2279" s="358" t="s">
        <v>13096</v>
      </c>
      <c r="D2279" s="16" t="s">
        <v>4782</v>
      </c>
    </row>
    <row r="2280" spans="1:4" ht="15.95" customHeight="1" x14ac:dyDescent="0.25">
      <c r="A2280" s="25" t="s">
        <v>13097</v>
      </c>
      <c r="B2280" s="358" t="s">
        <v>13098</v>
      </c>
      <c r="C2280" s="358" t="s">
        <v>13099</v>
      </c>
      <c r="D2280" s="16" t="s">
        <v>4467</v>
      </c>
    </row>
    <row r="2281" spans="1:4" ht="15.95" customHeight="1" x14ac:dyDescent="0.25">
      <c r="A2281" s="25" t="s">
        <v>13100</v>
      </c>
      <c r="B2281" s="358" t="s">
        <v>13101</v>
      </c>
      <c r="C2281" s="358" t="s">
        <v>13102</v>
      </c>
      <c r="D2281" s="16" t="s">
        <v>4468</v>
      </c>
    </row>
    <row r="2282" spans="1:4" ht="15.95" customHeight="1" x14ac:dyDescent="0.25">
      <c r="A2282" s="25" t="s">
        <v>13103</v>
      </c>
      <c r="B2282" s="358" t="s">
        <v>13104</v>
      </c>
      <c r="C2282" s="358" t="s">
        <v>13105</v>
      </c>
      <c r="D2282" s="16" t="s">
        <v>4474</v>
      </c>
    </row>
    <row r="2283" spans="1:4" ht="15.95" customHeight="1" x14ac:dyDescent="0.25">
      <c r="A2283" s="25" t="s">
        <v>13106</v>
      </c>
      <c r="B2283" s="358" t="s">
        <v>13107</v>
      </c>
      <c r="C2283" s="358" t="s">
        <v>13108</v>
      </c>
      <c r="D2283" s="16" t="s">
        <v>4522</v>
      </c>
    </row>
    <row r="2284" spans="1:4" ht="15.95" customHeight="1" x14ac:dyDescent="0.25">
      <c r="A2284" s="25" t="s">
        <v>13109</v>
      </c>
      <c r="B2284" s="358" t="s">
        <v>13110</v>
      </c>
      <c r="C2284" s="358" t="s">
        <v>13111</v>
      </c>
      <c r="D2284" s="16" t="s">
        <v>4602</v>
      </c>
    </row>
    <row r="2285" spans="1:4" ht="15.95" customHeight="1" x14ac:dyDescent="0.25">
      <c r="A2285" s="25" t="s">
        <v>13112</v>
      </c>
      <c r="B2285" s="358" t="s">
        <v>13113</v>
      </c>
      <c r="C2285" s="358" t="s">
        <v>13114</v>
      </c>
      <c r="D2285" s="16" t="s">
        <v>4627</v>
      </c>
    </row>
    <row r="2286" spans="1:4" ht="15.95" customHeight="1" x14ac:dyDescent="0.25">
      <c r="A2286" s="25" t="s">
        <v>13115</v>
      </c>
      <c r="B2286" s="358" t="s">
        <v>13116</v>
      </c>
      <c r="C2286" s="358" t="s">
        <v>13117</v>
      </c>
      <c r="D2286" s="16" t="s">
        <v>4637</v>
      </c>
    </row>
    <row r="2287" spans="1:4" ht="15.95" customHeight="1" x14ac:dyDescent="0.25">
      <c r="A2287" s="25" t="s">
        <v>13118</v>
      </c>
      <c r="B2287" s="358" t="s">
        <v>13119</v>
      </c>
      <c r="C2287" s="358" t="s">
        <v>13120</v>
      </c>
      <c r="D2287" s="16" t="s">
        <v>4691</v>
      </c>
    </row>
    <row r="2288" spans="1:4" ht="15.95" customHeight="1" x14ac:dyDescent="0.25">
      <c r="A2288" s="25" t="s">
        <v>13121</v>
      </c>
      <c r="B2288" s="358" t="s">
        <v>13122</v>
      </c>
      <c r="C2288" s="358" t="s">
        <v>13123</v>
      </c>
      <c r="D2288" s="16" t="s">
        <v>4614</v>
      </c>
    </row>
    <row r="2289" spans="1:4" ht="15.95" customHeight="1" x14ac:dyDescent="0.25">
      <c r="A2289" s="25" t="s">
        <v>13124</v>
      </c>
      <c r="B2289" s="358" t="s">
        <v>13125</v>
      </c>
      <c r="C2289" s="358" t="s">
        <v>13126</v>
      </c>
      <c r="D2289" s="16" t="s">
        <v>4716</v>
      </c>
    </row>
    <row r="2290" spans="1:4" ht="15.95" customHeight="1" x14ac:dyDescent="0.25">
      <c r="A2290" s="25" t="s">
        <v>13127</v>
      </c>
      <c r="B2290" s="358" t="s">
        <v>13128</v>
      </c>
      <c r="C2290" s="358" t="s">
        <v>13129</v>
      </c>
      <c r="D2290" s="16" t="s">
        <v>4729</v>
      </c>
    </row>
    <row r="2291" spans="1:4" ht="15.95" customHeight="1" x14ac:dyDescent="0.25">
      <c r="A2291" s="25" t="s">
        <v>13130</v>
      </c>
      <c r="B2291" s="358" t="s">
        <v>13131</v>
      </c>
      <c r="C2291" s="358" t="s">
        <v>13132</v>
      </c>
      <c r="D2291" s="16" t="s">
        <v>4608</v>
      </c>
    </row>
    <row r="2292" spans="1:4" ht="15.95" customHeight="1" x14ac:dyDescent="0.25">
      <c r="A2292" s="25" t="s">
        <v>13133</v>
      </c>
      <c r="B2292" s="358" t="s">
        <v>13134</v>
      </c>
      <c r="C2292" s="358" t="s">
        <v>13135</v>
      </c>
      <c r="D2292" s="16" t="s">
        <v>4727</v>
      </c>
    </row>
    <row r="2293" spans="1:4" ht="15.95" customHeight="1" x14ac:dyDescent="0.25">
      <c r="A2293" s="25" t="s">
        <v>13136</v>
      </c>
      <c r="B2293" s="358" t="s">
        <v>13137</v>
      </c>
      <c r="C2293" s="358" t="s">
        <v>13138</v>
      </c>
      <c r="D2293" s="16" t="s">
        <v>4727</v>
      </c>
    </row>
    <row r="2294" spans="1:4" ht="15.95" customHeight="1" x14ac:dyDescent="0.25">
      <c r="A2294" s="25" t="s">
        <v>13139</v>
      </c>
      <c r="B2294" s="358" t="s">
        <v>13140</v>
      </c>
      <c r="C2294" s="358" t="s">
        <v>13141</v>
      </c>
      <c r="D2294" s="16" t="s">
        <v>4743</v>
      </c>
    </row>
    <row r="2295" spans="1:4" ht="15.95" customHeight="1" x14ac:dyDescent="0.25">
      <c r="A2295" s="25" t="s">
        <v>13142</v>
      </c>
      <c r="B2295" s="358" t="s">
        <v>13143</v>
      </c>
      <c r="C2295" s="358" t="s">
        <v>13144</v>
      </c>
      <c r="D2295" s="16" t="s">
        <v>4744</v>
      </c>
    </row>
    <row r="2296" spans="1:4" ht="15.95" customHeight="1" x14ac:dyDescent="0.25">
      <c r="A2296" s="25" t="s">
        <v>13145</v>
      </c>
      <c r="B2296" s="358" t="s">
        <v>13146</v>
      </c>
      <c r="C2296" s="358" t="s">
        <v>13147</v>
      </c>
      <c r="D2296" s="16" t="s">
        <v>4747</v>
      </c>
    </row>
    <row r="2297" spans="1:4" ht="15.95" customHeight="1" x14ac:dyDescent="0.25">
      <c r="A2297" s="25" t="s">
        <v>13148</v>
      </c>
      <c r="B2297" s="358" t="s">
        <v>13149</v>
      </c>
      <c r="C2297" s="358" t="s">
        <v>13150</v>
      </c>
      <c r="D2297" s="16" t="s">
        <v>4753</v>
      </c>
    </row>
    <row r="2298" spans="1:4" ht="15.95" customHeight="1" x14ac:dyDescent="0.25">
      <c r="A2298" s="25" t="s">
        <v>13151</v>
      </c>
      <c r="B2298" s="358" t="s">
        <v>13152</v>
      </c>
      <c r="C2298" s="358" t="s">
        <v>13153</v>
      </c>
      <c r="D2298" s="16" t="s">
        <v>4760</v>
      </c>
    </row>
    <row r="2299" spans="1:4" ht="15.95" customHeight="1" x14ac:dyDescent="0.25">
      <c r="A2299" s="25" t="s">
        <v>13154</v>
      </c>
      <c r="B2299" s="358" t="s">
        <v>13155</v>
      </c>
      <c r="C2299" s="358" t="s">
        <v>13156</v>
      </c>
      <c r="D2299" s="16" t="s">
        <v>4790</v>
      </c>
    </row>
    <row r="2300" spans="1:4" ht="15.95" customHeight="1" x14ac:dyDescent="0.25">
      <c r="A2300" s="25" t="s">
        <v>13157</v>
      </c>
      <c r="B2300" s="358" t="s">
        <v>13158</v>
      </c>
      <c r="C2300" s="358" t="s">
        <v>13159</v>
      </c>
      <c r="D2300" s="16" t="s">
        <v>4649</v>
      </c>
    </row>
    <row r="2301" spans="1:4" ht="15.95" customHeight="1" x14ac:dyDescent="0.25">
      <c r="A2301" s="25" t="s">
        <v>13160</v>
      </c>
      <c r="B2301" s="358" t="s">
        <v>13161</v>
      </c>
      <c r="C2301" s="358" t="s">
        <v>13162</v>
      </c>
      <c r="D2301" s="16" t="s">
        <v>4802</v>
      </c>
    </row>
    <row r="2302" spans="1:4" ht="15.95" customHeight="1" x14ac:dyDescent="0.25">
      <c r="A2302" s="25" t="s">
        <v>13163</v>
      </c>
      <c r="B2302" s="358" t="s">
        <v>13164</v>
      </c>
      <c r="C2302" s="358" t="s">
        <v>13165</v>
      </c>
      <c r="D2302" s="16" t="s">
        <v>4851</v>
      </c>
    </row>
    <row r="2303" spans="1:4" ht="15.95" customHeight="1" x14ac:dyDescent="0.25">
      <c r="A2303" s="25" t="s">
        <v>13166</v>
      </c>
      <c r="B2303" s="358" t="s">
        <v>13167</v>
      </c>
      <c r="C2303" s="358" t="s">
        <v>13168</v>
      </c>
      <c r="D2303" s="16" t="s">
        <v>4885</v>
      </c>
    </row>
    <row r="2304" spans="1:4" ht="15.95" customHeight="1" x14ac:dyDescent="0.25">
      <c r="A2304" s="25" t="s">
        <v>13169</v>
      </c>
      <c r="B2304" s="358" t="s">
        <v>13170</v>
      </c>
      <c r="C2304" s="358" t="s">
        <v>13171</v>
      </c>
      <c r="D2304" s="16" t="s">
        <v>4920</v>
      </c>
    </row>
    <row r="2305" spans="1:4" ht="15.95" customHeight="1" x14ac:dyDescent="0.25">
      <c r="A2305" s="25" t="s">
        <v>13172</v>
      </c>
      <c r="B2305" s="358" t="s">
        <v>13173</v>
      </c>
      <c r="C2305" s="358" t="s">
        <v>13174</v>
      </c>
      <c r="D2305" s="16" t="s">
        <v>4920</v>
      </c>
    </row>
    <row r="2306" spans="1:4" ht="15.95" customHeight="1" x14ac:dyDescent="0.25">
      <c r="A2306" s="25" t="s">
        <v>13175</v>
      </c>
      <c r="B2306" s="358" t="s">
        <v>13176</v>
      </c>
      <c r="C2306" s="358" t="s">
        <v>13177</v>
      </c>
      <c r="D2306" s="16" t="s">
        <v>4920</v>
      </c>
    </row>
    <row r="2307" spans="1:4" ht="15.95" customHeight="1" x14ac:dyDescent="0.25">
      <c r="A2307" s="25" t="s">
        <v>13178</v>
      </c>
      <c r="B2307" s="358" t="s">
        <v>2346</v>
      </c>
      <c r="C2307" s="358" t="s">
        <v>13179</v>
      </c>
      <c r="D2307" s="16" t="s">
        <v>4920</v>
      </c>
    </row>
    <row r="2308" spans="1:4" ht="15.95" customHeight="1" x14ac:dyDescent="0.25">
      <c r="A2308" s="25" t="s">
        <v>13180</v>
      </c>
      <c r="B2308" s="358" t="s">
        <v>13181</v>
      </c>
      <c r="C2308" s="358" t="s">
        <v>13182</v>
      </c>
      <c r="D2308" s="16" t="s">
        <v>4920</v>
      </c>
    </row>
    <row r="2309" spans="1:4" ht="15.95" customHeight="1" x14ac:dyDescent="0.25">
      <c r="A2309" s="25" t="s">
        <v>13183</v>
      </c>
      <c r="B2309" s="358" t="s">
        <v>13184</v>
      </c>
      <c r="C2309" s="358" t="s">
        <v>13185</v>
      </c>
      <c r="D2309" s="16" t="s">
        <v>4920</v>
      </c>
    </row>
    <row r="2310" spans="1:4" ht="15.95" customHeight="1" x14ac:dyDescent="0.25">
      <c r="A2310" s="25" t="s">
        <v>13186</v>
      </c>
      <c r="B2310" s="358" t="s">
        <v>13187</v>
      </c>
      <c r="C2310" s="358" t="s">
        <v>13188</v>
      </c>
      <c r="D2310" s="16" t="s">
        <v>4628</v>
      </c>
    </row>
    <row r="2311" spans="1:4" ht="15.95" customHeight="1" x14ac:dyDescent="0.25">
      <c r="A2311" s="25" t="s">
        <v>13189</v>
      </c>
      <c r="B2311" s="358" t="s">
        <v>13190</v>
      </c>
      <c r="C2311" s="358" t="s">
        <v>13191</v>
      </c>
      <c r="D2311" s="16" t="s">
        <v>4729</v>
      </c>
    </row>
    <row r="2312" spans="1:4" ht="15.95" customHeight="1" x14ac:dyDescent="0.25">
      <c r="A2312" s="25" t="s">
        <v>13192</v>
      </c>
      <c r="B2312" s="358" t="s">
        <v>13193</v>
      </c>
      <c r="C2312" s="358" t="s">
        <v>13194</v>
      </c>
      <c r="D2312" s="16" t="s">
        <v>4476</v>
      </c>
    </row>
    <row r="2313" spans="1:4" ht="15.95" customHeight="1" x14ac:dyDescent="0.25">
      <c r="A2313" s="25" t="s">
        <v>13195</v>
      </c>
      <c r="B2313" s="358" t="s">
        <v>13196</v>
      </c>
      <c r="C2313" s="358" t="s">
        <v>13197</v>
      </c>
      <c r="D2313" s="16" t="s">
        <v>4495</v>
      </c>
    </row>
    <row r="2314" spans="1:4" ht="15.95" customHeight="1" x14ac:dyDescent="0.25">
      <c r="A2314" s="25" t="s">
        <v>13198</v>
      </c>
      <c r="B2314" s="358" t="s">
        <v>13199</v>
      </c>
      <c r="C2314" s="358" t="s">
        <v>13200</v>
      </c>
      <c r="D2314" s="16" t="s">
        <v>4521</v>
      </c>
    </row>
    <row r="2315" spans="1:4" ht="15.95" customHeight="1" x14ac:dyDescent="0.25">
      <c r="A2315" s="25" t="s">
        <v>13201</v>
      </c>
      <c r="B2315" s="358" t="s">
        <v>13202</v>
      </c>
      <c r="C2315" s="358" t="s">
        <v>13203</v>
      </c>
      <c r="D2315" s="16" t="s">
        <v>4570</v>
      </c>
    </row>
    <row r="2316" spans="1:4" ht="15.95" customHeight="1" x14ac:dyDescent="0.25">
      <c r="A2316" s="25" t="s">
        <v>13204</v>
      </c>
      <c r="B2316" s="358" t="s">
        <v>13205</v>
      </c>
      <c r="C2316" s="358" t="s">
        <v>13206</v>
      </c>
      <c r="D2316" s="16" t="s">
        <v>4599</v>
      </c>
    </row>
    <row r="2317" spans="1:4" ht="15.95" customHeight="1" x14ac:dyDescent="0.25">
      <c r="A2317" s="25" t="s">
        <v>13207</v>
      </c>
      <c r="B2317" s="358" t="s">
        <v>13208</v>
      </c>
      <c r="C2317" s="358" t="s">
        <v>13209</v>
      </c>
      <c r="D2317" s="16" t="s">
        <v>4599</v>
      </c>
    </row>
    <row r="2318" spans="1:4" ht="15.95" customHeight="1" x14ac:dyDescent="0.25">
      <c r="A2318" s="25" t="s">
        <v>13210</v>
      </c>
      <c r="B2318" s="358" t="s">
        <v>13211</v>
      </c>
      <c r="C2318" s="358" t="s">
        <v>13212</v>
      </c>
      <c r="D2318" s="16" t="s">
        <v>4530</v>
      </c>
    </row>
    <row r="2319" spans="1:4" ht="15.95" customHeight="1" x14ac:dyDescent="0.25">
      <c r="A2319" s="25" t="s">
        <v>13213</v>
      </c>
      <c r="B2319" s="358" t="s">
        <v>13214</v>
      </c>
      <c r="C2319" s="358" t="s">
        <v>13215</v>
      </c>
      <c r="D2319" s="16" t="s">
        <v>4614</v>
      </c>
    </row>
    <row r="2320" spans="1:4" ht="15.95" customHeight="1" x14ac:dyDescent="0.25">
      <c r="A2320" s="25" t="s">
        <v>13216</v>
      </c>
      <c r="B2320" s="358" t="s">
        <v>13217</v>
      </c>
      <c r="C2320" s="358" t="s">
        <v>13218</v>
      </c>
      <c r="D2320" s="16" t="s">
        <v>4614</v>
      </c>
    </row>
    <row r="2321" spans="1:4" ht="15.95" customHeight="1" x14ac:dyDescent="0.25">
      <c r="A2321" s="25" t="s">
        <v>13219</v>
      </c>
      <c r="B2321" s="358" t="s">
        <v>13220</v>
      </c>
      <c r="C2321" s="358" t="s">
        <v>13221</v>
      </c>
      <c r="D2321" s="16" t="s">
        <v>4618</v>
      </c>
    </row>
    <row r="2322" spans="1:4" ht="15.95" customHeight="1" x14ac:dyDescent="0.25">
      <c r="A2322" s="25" t="s">
        <v>13222</v>
      </c>
      <c r="B2322" s="358" t="s">
        <v>13223</v>
      </c>
      <c r="C2322" s="358" t="s">
        <v>13224</v>
      </c>
      <c r="D2322" s="16" t="s">
        <v>4625</v>
      </c>
    </row>
    <row r="2323" spans="1:4" ht="15.95" customHeight="1" x14ac:dyDescent="0.25">
      <c r="A2323" s="25" t="s">
        <v>13225</v>
      </c>
      <c r="B2323" s="358" t="s">
        <v>13226</v>
      </c>
      <c r="C2323" s="358" t="s">
        <v>13227</v>
      </c>
      <c r="D2323" s="16" t="s">
        <v>4628</v>
      </c>
    </row>
    <row r="2324" spans="1:4" ht="15.95" customHeight="1" x14ac:dyDescent="0.25">
      <c r="A2324" s="25" t="s">
        <v>13228</v>
      </c>
      <c r="B2324" s="358" t="s">
        <v>13229</v>
      </c>
      <c r="C2324" s="358" t="s">
        <v>13230</v>
      </c>
      <c r="D2324" s="16" t="s">
        <v>4788</v>
      </c>
    </row>
    <row r="2325" spans="1:4" ht="15.95" customHeight="1" x14ac:dyDescent="0.25">
      <c r="A2325" s="25" t="s">
        <v>13231</v>
      </c>
      <c r="B2325" s="358" t="s">
        <v>2354</v>
      </c>
      <c r="C2325" s="358" t="s">
        <v>13232</v>
      </c>
      <c r="D2325" s="16" t="s">
        <v>4645</v>
      </c>
    </row>
    <row r="2326" spans="1:4" ht="15.95" customHeight="1" x14ac:dyDescent="0.25">
      <c r="A2326" s="25" t="s">
        <v>13233</v>
      </c>
      <c r="B2326" s="358" t="s">
        <v>2355</v>
      </c>
      <c r="C2326" s="358" t="s">
        <v>13234</v>
      </c>
      <c r="D2326" s="16" t="s">
        <v>4590</v>
      </c>
    </row>
    <row r="2327" spans="1:4" ht="15.95" customHeight="1" x14ac:dyDescent="0.25">
      <c r="A2327" s="25" t="s">
        <v>13235</v>
      </c>
      <c r="B2327" s="358" t="s">
        <v>13236</v>
      </c>
      <c r="C2327" s="358" t="s">
        <v>13237</v>
      </c>
      <c r="D2327" s="16" t="s">
        <v>4642</v>
      </c>
    </row>
    <row r="2328" spans="1:4" ht="15.95" customHeight="1" x14ac:dyDescent="0.25">
      <c r="A2328" s="25" t="s">
        <v>13238</v>
      </c>
      <c r="B2328" s="358" t="s">
        <v>2357</v>
      </c>
      <c r="C2328" s="358" t="s">
        <v>13239</v>
      </c>
      <c r="D2328" s="16" t="s">
        <v>4664</v>
      </c>
    </row>
    <row r="2329" spans="1:4" ht="15.95" customHeight="1" x14ac:dyDescent="0.25">
      <c r="A2329" s="25" t="s">
        <v>13240</v>
      </c>
      <c r="B2329" s="358" t="s">
        <v>13241</v>
      </c>
      <c r="C2329" s="358" t="s">
        <v>13242</v>
      </c>
      <c r="D2329" s="16" t="s">
        <v>4664</v>
      </c>
    </row>
    <row r="2330" spans="1:4" ht="15.95" customHeight="1" x14ac:dyDescent="0.25">
      <c r="A2330" s="25" t="s">
        <v>13243</v>
      </c>
      <c r="B2330" s="358" t="s">
        <v>2359</v>
      </c>
      <c r="C2330" s="358" t="s">
        <v>13244</v>
      </c>
      <c r="D2330" s="16" t="s">
        <v>4680</v>
      </c>
    </row>
    <row r="2331" spans="1:4" ht="15.95" customHeight="1" x14ac:dyDescent="0.25">
      <c r="A2331" s="25" t="s">
        <v>13245</v>
      </c>
      <c r="B2331" s="358" t="s">
        <v>13246</v>
      </c>
      <c r="C2331" s="358" t="s">
        <v>13247</v>
      </c>
      <c r="D2331" s="16" t="s">
        <v>4746</v>
      </c>
    </row>
    <row r="2332" spans="1:4" ht="15.95" customHeight="1" x14ac:dyDescent="0.25">
      <c r="A2332" s="25" t="s">
        <v>13248</v>
      </c>
      <c r="B2332" s="358" t="s">
        <v>13249</v>
      </c>
      <c r="C2332" s="358" t="s">
        <v>13250</v>
      </c>
      <c r="D2332" s="16" t="s">
        <v>4755</v>
      </c>
    </row>
    <row r="2333" spans="1:4" ht="15.95" customHeight="1" x14ac:dyDescent="0.25">
      <c r="A2333" s="25" t="s">
        <v>13251</v>
      </c>
      <c r="B2333" s="358" t="s">
        <v>13252</v>
      </c>
      <c r="C2333" s="358" t="s">
        <v>13253</v>
      </c>
      <c r="D2333" s="16" t="s">
        <v>4755</v>
      </c>
    </row>
    <row r="2334" spans="1:4" ht="15.95" customHeight="1" x14ac:dyDescent="0.25">
      <c r="A2334" s="25" t="s">
        <v>13254</v>
      </c>
      <c r="B2334" s="358" t="s">
        <v>13255</v>
      </c>
      <c r="C2334" s="358" t="s">
        <v>13256</v>
      </c>
      <c r="D2334" s="16" t="s">
        <v>4758</v>
      </c>
    </row>
    <row r="2335" spans="1:4" ht="15.95" customHeight="1" x14ac:dyDescent="0.25">
      <c r="A2335" s="25" t="s">
        <v>13257</v>
      </c>
      <c r="B2335" s="358" t="s">
        <v>13258</v>
      </c>
      <c r="C2335" s="358" t="s">
        <v>13259</v>
      </c>
      <c r="D2335" s="16" t="s">
        <v>4758</v>
      </c>
    </row>
    <row r="2336" spans="1:4" ht="15.95" customHeight="1" x14ac:dyDescent="0.25">
      <c r="A2336" s="25" t="s">
        <v>13260</v>
      </c>
      <c r="B2336" s="358" t="s">
        <v>13261</v>
      </c>
      <c r="C2336" s="358" t="s">
        <v>13262</v>
      </c>
      <c r="D2336" s="16" t="s">
        <v>4768</v>
      </c>
    </row>
    <row r="2337" spans="1:4" ht="15.95" customHeight="1" x14ac:dyDescent="0.25">
      <c r="A2337" s="25" t="s">
        <v>13263</v>
      </c>
      <c r="B2337" s="358" t="s">
        <v>13264</v>
      </c>
      <c r="C2337" s="358" t="s">
        <v>13265</v>
      </c>
      <c r="D2337" s="16" t="s">
        <v>4768</v>
      </c>
    </row>
    <row r="2338" spans="1:4" ht="15.95" customHeight="1" x14ac:dyDescent="0.25">
      <c r="A2338" s="25" t="s">
        <v>13266</v>
      </c>
      <c r="B2338" s="358" t="s">
        <v>2362</v>
      </c>
      <c r="C2338" s="358" t="s">
        <v>13267</v>
      </c>
      <c r="D2338" s="16" t="s">
        <v>4768</v>
      </c>
    </row>
    <row r="2339" spans="1:4" ht="15.95" customHeight="1" x14ac:dyDescent="0.25">
      <c r="A2339" s="25" t="s">
        <v>13268</v>
      </c>
      <c r="B2339" s="358" t="s">
        <v>13269</v>
      </c>
      <c r="C2339" s="358" t="s">
        <v>13270</v>
      </c>
      <c r="D2339" s="16" t="s">
        <v>4480</v>
      </c>
    </row>
    <row r="2340" spans="1:4" ht="15.95" customHeight="1" x14ac:dyDescent="0.25">
      <c r="A2340" s="25" t="s">
        <v>13271</v>
      </c>
      <c r="B2340" s="358" t="s">
        <v>13272</v>
      </c>
      <c r="C2340" s="358" t="s">
        <v>13273</v>
      </c>
      <c r="D2340" s="16" t="s">
        <v>4784</v>
      </c>
    </row>
    <row r="2341" spans="1:4" ht="15.95" customHeight="1" x14ac:dyDescent="0.25">
      <c r="A2341" s="25" t="s">
        <v>13274</v>
      </c>
      <c r="B2341" s="358" t="s">
        <v>13275</v>
      </c>
      <c r="C2341" s="358" t="s">
        <v>13276</v>
      </c>
      <c r="D2341" s="16" t="s">
        <v>4798</v>
      </c>
    </row>
    <row r="2342" spans="1:4" ht="15.95" customHeight="1" x14ac:dyDescent="0.25">
      <c r="A2342" s="25" t="s">
        <v>13277</v>
      </c>
      <c r="B2342" s="358" t="s">
        <v>1778</v>
      </c>
      <c r="C2342" s="358" t="s">
        <v>13278</v>
      </c>
      <c r="D2342" s="16" t="s">
        <v>5007</v>
      </c>
    </row>
    <row r="2343" spans="1:4" ht="15.95" customHeight="1" x14ac:dyDescent="0.25">
      <c r="A2343" s="25" t="s">
        <v>13279</v>
      </c>
      <c r="B2343" s="358" t="s">
        <v>13280</v>
      </c>
      <c r="C2343" s="358" t="s">
        <v>13281</v>
      </c>
      <c r="D2343" s="16" t="s">
        <v>4800</v>
      </c>
    </row>
    <row r="2344" spans="1:4" ht="15.95" customHeight="1" x14ac:dyDescent="0.25">
      <c r="A2344" s="25" t="s">
        <v>13282</v>
      </c>
      <c r="B2344" s="358" t="s">
        <v>13283</v>
      </c>
      <c r="C2344" s="358" t="s">
        <v>13284</v>
      </c>
      <c r="D2344" s="16" t="s">
        <v>4828</v>
      </c>
    </row>
    <row r="2345" spans="1:4" ht="15.95" customHeight="1" x14ac:dyDescent="0.25">
      <c r="A2345" s="25" t="s">
        <v>13285</v>
      </c>
      <c r="B2345" s="358" t="s">
        <v>13286</v>
      </c>
      <c r="C2345" s="358" t="s">
        <v>13287</v>
      </c>
      <c r="D2345" s="16" t="s">
        <v>4830</v>
      </c>
    </row>
    <row r="2346" spans="1:4" ht="15.95" customHeight="1" x14ac:dyDescent="0.25">
      <c r="A2346" s="25" t="s">
        <v>13288</v>
      </c>
      <c r="B2346" s="358" t="s">
        <v>13289</v>
      </c>
      <c r="C2346" s="358" t="s">
        <v>13290</v>
      </c>
      <c r="D2346" s="16" t="s">
        <v>4877</v>
      </c>
    </row>
    <row r="2347" spans="1:4" ht="15.95" customHeight="1" x14ac:dyDescent="0.25">
      <c r="A2347" s="25" t="s">
        <v>13291</v>
      </c>
      <c r="B2347" s="358" t="s">
        <v>13292</v>
      </c>
      <c r="C2347" s="358" t="s">
        <v>13293</v>
      </c>
      <c r="D2347" s="16" t="s">
        <v>4884</v>
      </c>
    </row>
    <row r="2348" spans="1:4" ht="15.95" customHeight="1" x14ac:dyDescent="0.25">
      <c r="A2348" s="25" t="s">
        <v>13294</v>
      </c>
      <c r="B2348" s="358" t="s">
        <v>13295</v>
      </c>
      <c r="C2348" s="358" t="s">
        <v>13296</v>
      </c>
      <c r="D2348" s="16" t="s">
        <v>4884</v>
      </c>
    </row>
    <row r="2349" spans="1:4" ht="15.95" customHeight="1" x14ac:dyDescent="0.25">
      <c r="A2349" s="25" t="s">
        <v>13297</v>
      </c>
      <c r="B2349" s="358" t="s">
        <v>13298</v>
      </c>
      <c r="C2349" s="358" t="s">
        <v>13299</v>
      </c>
      <c r="D2349" s="16" t="s">
        <v>4739</v>
      </c>
    </row>
    <row r="2350" spans="1:4" ht="15.95" customHeight="1" x14ac:dyDescent="0.25">
      <c r="A2350" s="25" t="s">
        <v>13300</v>
      </c>
      <c r="B2350" s="358" t="s">
        <v>13301</v>
      </c>
      <c r="C2350" s="358" t="s">
        <v>13302</v>
      </c>
      <c r="D2350" s="16" t="s">
        <v>4903</v>
      </c>
    </row>
    <row r="2351" spans="1:4" ht="15.95" customHeight="1" x14ac:dyDescent="0.25">
      <c r="A2351" s="25" t="s">
        <v>13303</v>
      </c>
      <c r="B2351" s="358" t="s">
        <v>13304</v>
      </c>
      <c r="C2351" s="358" t="s">
        <v>13305</v>
      </c>
      <c r="D2351" s="16" t="s">
        <v>4473</v>
      </c>
    </row>
    <row r="2352" spans="1:4" ht="15.95" customHeight="1" x14ac:dyDescent="0.25">
      <c r="A2352" s="25" t="s">
        <v>13306</v>
      </c>
      <c r="B2352" s="358" t="s">
        <v>13307</v>
      </c>
      <c r="C2352" s="358" t="s">
        <v>13308</v>
      </c>
      <c r="D2352" s="16" t="s">
        <v>4904</v>
      </c>
    </row>
    <row r="2353" spans="1:4" ht="15.95" customHeight="1" x14ac:dyDescent="0.25">
      <c r="A2353" s="25" t="s">
        <v>13309</v>
      </c>
      <c r="B2353" s="358" t="s">
        <v>13310</v>
      </c>
      <c r="C2353" s="358" t="s">
        <v>13311</v>
      </c>
      <c r="D2353" s="16" t="s">
        <v>4904</v>
      </c>
    </row>
    <row r="2354" spans="1:4" ht="15.95" customHeight="1" x14ac:dyDescent="0.25">
      <c r="A2354" s="25" t="s">
        <v>13312</v>
      </c>
      <c r="B2354" s="358" t="s">
        <v>2372</v>
      </c>
      <c r="C2354" s="358" t="s">
        <v>13313</v>
      </c>
      <c r="D2354" s="16" t="s">
        <v>4906</v>
      </c>
    </row>
    <row r="2355" spans="1:4" ht="15.95" customHeight="1" x14ac:dyDescent="0.25">
      <c r="A2355" s="25" t="s">
        <v>13314</v>
      </c>
      <c r="B2355" s="358" t="s">
        <v>13315</v>
      </c>
      <c r="C2355" s="358" t="s">
        <v>13316</v>
      </c>
      <c r="D2355" s="16" t="s">
        <v>4473</v>
      </c>
    </row>
    <row r="2356" spans="1:4" ht="15.95" customHeight="1" x14ac:dyDescent="0.25">
      <c r="A2356" s="25" t="s">
        <v>13317</v>
      </c>
      <c r="B2356" s="358" t="s">
        <v>13318</v>
      </c>
      <c r="C2356" s="358" t="s">
        <v>13319</v>
      </c>
      <c r="D2356" s="16" t="s">
        <v>4505</v>
      </c>
    </row>
    <row r="2357" spans="1:4" ht="15.95" customHeight="1" x14ac:dyDescent="0.25">
      <c r="A2357" s="25" t="s">
        <v>13320</v>
      </c>
      <c r="B2357" s="358" t="s">
        <v>13321</v>
      </c>
      <c r="C2357" s="358" t="s">
        <v>13322</v>
      </c>
      <c r="D2357" s="16" t="s">
        <v>4526</v>
      </c>
    </row>
    <row r="2358" spans="1:4" ht="15.95" customHeight="1" x14ac:dyDescent="0.25">
      <c r="A2358" s="25" t="s">
        <v>13323</v>
      </c>
      <c r="B2358" s="358" t="s">
        <v>13324</v>
      </c>
      <c r="C2358" s="358" t="s">
        <v>13325</v>
      </c>
      <c r="D2358" s="16" t="s">
        <v>4550</v>
      </c>
    </row>
    <row r="2359" spans="1:4" ht="15.95" customHeight="1" x14ac:dyDescent="0.25">
      <c r="A2359" s="25" t="s">
        <v>13326</v>
      </c>
      <c r="B2359" s="358" t="s">
        <v>13327</v>
      </c>
      <c r="C2359" s="358" t="s">
        <v>13328</v>
      </c>
      <c r="D2359" s="16" t="s">
        <v>4669</v>
      </c>
    </row>
    <row r="2360" spans="1:4" ht="15.95" customHeight="1" x14ac:dyDescent="0.25">
      <c r="A2360" s="25" t="s">
        <v>13329</v>
      </c>
      <c r="B2360" s="358" t="s">
        <v>13330</v>
      </c>
      <c r="C2360" s="358" t="s">
        <v>13331</v>
      </c>
      <c r="D2360" s="16" t="s">
        <v>4671</v>
      </c>
    </row>
    <row r="2361" spans="1:4" ht="15.95" customHeight="1" x14ac:dyDescent="0.25">
      <c r="A2361" s="25" t="s">
        <v>13332</v>
      </c>
      <c r="B2361" s="358" t="s">
        <v>13333</v>
      </c>
      <c r="C2361" s="358" t="s">
        <v>13334</v>
      </c>
      <c r="D2361" s="16" t="s">
        <v>4897</v>
      </c>
    </row>
    <row r="2362" spans="1:4" ht="15.95" customHeight="1" x14ac:dyDescent="0.25">
      <c r="A2362" s="25" t="s">
        <v>13335</v>
      </c>
      <c r="B2362" s="358" t="s">
        <v>13336</v>
      </c>
      <c r="C2362" s="358" t="s">
        <v>13337</v>
      </c>
      <c r="D2362" s="16" t="s">
        <v>4689</v>
      </c>
    </row>
    <row r="2363" spans="1:4" ht="15.95" customHeight="1" x14ac:dyDescent="0.25">
      <c r="A2363" s="25" t="s">
        <v>13338</v>
      </c>
      <c r="B2363" s="358" t="s">
        <v>13339</v>
      </c>
      <c r="C2363" s="358" t="s">
        <v>13340</v>
      </c>
      <c r="D2363" s="16" t="s">
        <v>4811</v>
      </c>
    </row>
    <row r="2364" spans="1:4" ht="15.95" customHeight="1" x14ac:dyDescent="0.25">
      <c r="A2364" s="25" t="s">
        <v>13341</v>
      </c>
      <c r="B2364" s="358" t="s">
        <v>13342</v>
      </c>
      <c r="C2364" s="358" t="s">
        <v>13343</v>
      </c>
      <c r="D2364" s="16" t="s">
        <v>4551</v>
      </c>
    </row>
    <row r="2365" spans="1:4" ht="15.95" customHeight="1" x14ac:dyDescent="0.25">
      <c r="A2365" s="25" t="s">
        <v>13344</v>
      </c>
      <c r="B2365" s="358" t="s">
        <v>13345</v>
      </c>
      <c r="C2365" s="358" t="s">
        <v>13346</v>
      </c>
      <c r="D2365" s="16" t="s">
        <v>4557</v>
      </c>
    </row>
    <row r="2366" spans="1:4" ht="15.95" customHeight="1" x14ac:dyDescent="0.25">
      <c r="A2366" s="25" t="s">
        <v>13347</v>
      </c>
      <c r="B2366" s="358" t="s">
        <v>13348</v>
      </c>
      <c r="C2366" s="358" t="s">
        <v>13349</v>
      </c>
      <c r="D2366" s="16" t="s">
        <v>4740</v>
      </c>
    </row>
    <row r="2367" spans="1:4" ht="15.95" customHeight="1" x14ac:dyDescent="0.25">
      <c r="A2367" s="25" t="s">
        <v>13350</v>
      </c>
      <c r="B2367" s="358" t="s">
        <v>13351</v>
      </c>
      <c r="C2367" s="358" t="s">
        <v>13352</v>
      </c>
      <c r="D2367" s="16" t="s">
        <v>4740</v>
      </c>
    </row>
    <row r="2368" spans="1:4" ht="15.95" customHeight="1" x14ac:dyDescent="0.25">
      <c r="A2368" s="25" t="s">
        <v>13353</v>
      </c>
      <c r="B2368" s="358" t="s">
        <v>13354</v>
      </c>
      <c r="C2368" s="358" t="s">
        <v>13355</v>
      </c>
      <c r="D2368" s="16" t="s">
        <v>4740</v>
      </c>
    </row>
    <row r="2369" spans="1:4" ht="15.95" customHeight="1" x14ac:dyDescent="0.25">
      <c r="A2369" s="25" t="s">
        <v>13356</v>
      </c>
      <c r="B2369" s="358" t="s">
        <v>13357</v>
      </c>
      <c r="C2369" s="358" t="s">
        <v>13358</v>
      </c>
      <c r="D2369" s="16" t="s">
        <v>4756</v>
      </c>
    </row>
    <row r="2370" spans="1:4" ht="15.95" customHeight="1" x14ac:dyDescent="0.25">
      <c r="A2370" s="25" t="s">
        <v>13359</v>
      </c>
      <c r="B2370" s="358" t="s">
        <v>13360</v>
      </c>
      <c r="C2370" s="358" t="s">
        <v>13361</v>
      </c>
      <c r="D2370" s="16" t="s">
        <v>4508</v>
      </c>
    </row>
    <row r="2371" spans="1:4" ht="15.95" customHeight="1" x14ac:dyDescent="0.25">
      <c r="A2371" s="25" t="s">
        <v>13362</v>
      </c>
      <c r="B2371" s="358" t="s">
        <v>13363</v>
      </c>
      <c r="C2371" s="358" t="s">
        <v>13364</v>
      </c>
      <c r="D2371" s="16" t="s">
        <v>4621</v>
      </c>
    </row>
    <row r="2372" spans="1:4" ht="15.95" customHeight="1" x14ac:dyDescent="0.25">
      <c r="A2372" s="25" t="s">
        <v>13365</v>
      </c>
      <c r="B2372" s="358" t="s">
        <v>13366</v>
      </c>
      <c r="C2372" s="358" t="s">
        <v>13367</v>
      </c>
      <c r="D2372" s="16" t="s">
        <v>4843</v>
      </c>
    </row>
    <row r="2373" spans="1:4" ht="15.95" customHeight="1" x14ac:dyDescent="0.25">
      <c r="A2373" s="25" t="s">
        <v>13368</v>
      </c>
      <c r="B2373" s="358" t="s">
        <v>13369</v>
      </c>
      <c r="C2373" s="358" t="s">
        <v>13370</v>
      </c>
      <c r="D2373" s="16" t="s">
        <v>4844</v>
      </c>
    </row>
    <row r="2374" spans="1:4" ht="15.95" customHeight="1" x14ac:dyDescent="0.25">
      <c r="A2374" s="25" t="s">
        <v>13371</v>
      </c>
      <c r="B2374" s="358" t="s">
        <v>13372</v>
      </c>
      <c r="C2374" s="358" t="s">
        <v>13373</v>
      </c>
      <c r="D2374" s="16" t="s">
        <v>4919</v>
      </c>
    </row>
    <row r="2375" spans="1:4" ht="15.95" customHeight="1" x14ac:dyDescent="0.25">
      <c r="A2375" s="25" t="s">
        <v>13374</v>
      </c>
      <c r="B2375" s="358" t="s">
        <v>13375</v>
      </c>
      <c r="C2375" s="358" t="s">
        <v>13376</v>
      </c>
      <c r="D2375" s="16" t="s">
        <v>4928</v>
      </c>
    </row>
    <row r="2376" spans="1:4" ht="15.95" customHeight="1" x14ac:dyDescent="0.25">
      <c r="A2376" s="25" t="s">
        <v>13377</v>
      </c>
      <c r="B2376" s="358" t="s">
        <v>13378</v>
      </c>
      <c r="C2376" s="358" t="s">
        <v>13379</v>
      </c>
      <c r="D2376" s="16" t="s">
        <v>4884</v>
      </c>
    </row>
    <row r="2377" spans="1:4" ht="15.95" customHeight="1" x14ac:dyDescent="0.25">
      <c r="A2377" s="25" t="s">
        <v>13380</v>
      </c>
      <c r="B2377" s="358" t="s">
        <v>2384</v>
      </c>
      <c r="C2377" s="358" t="s">
        <v>13381</v>
      </c>
      <c r="D2377" s="16" t="s">
        <v>4906</v>
      </c>
    </row>
    <row r="2378" spans="1:4" ht="15.95" customHeight="1" x14ac:dyDescent="0.25">
      <c r="A2378" s="25" t="s">
        <v>13382</v>
      </c>
      <c r="B2378" s="358" t="s">
        <v>2385</v>
      </c>
      <c r="C2378" s="358" t="s">
        <v>13383</v>
      </c>
      <c r="D2378" s="16" t="s">
        <v>4906</v>
      </c>
    </row>
    <row r="2379" spans="1:4" ht="15.95" customHeight="1" x14ac:dyDescent="0.25">
      <c r="A2379" s="25" t="s">
        <v>13384</v>
      </c>
      <c r="B2379" s="358" t="s">
        <v>13385</v>
      </c>
      <c r="C2379" s="358" t="s">
        <v>13386</v>
      </c>
      <c r="D2379" s="16" t="s">
        <v>4906</v>
      </c>
    </row>
    <row r="2380" spans="1:4" ht="15.95" customHeight="1" x14ac:dyDescent="0.25">
      <c r="A2380" s="25" t="s">
        <v>13387</v>
      </c>
      <c r="B2380" s="358" t="s">
        <v>13388</v>
      </c>
      <c r="C2380" s="358" t="s">
        <v>13389</v>
      </c>
      <c r="D2380" s="16" t="s">
        <v>4481</v>
      </c>
    </row>
    <row r="2381" spans="1:4" ht="15.95" customHeight="1" x14ac:dyDescent="0.25">
      <c r="A2381" s="25" t="s">
        <v>13390</v>
      </c>
      <c r="B2381" s="358" t="s">
        <v>13391</v>
      </c>
      <c r="C2381" s="358" t="s">
        <v>13392</v>
      </c>
      <c r="D2381" s="16" t="s">
        <v>4563</v>
      </c>
    </row>
    <row r="2382" spans="1:4" ht="15.95" customHeight="1" x14ac:dyDescent="0.25">
      <c r="A2382" s="25" t="s">
        <v>13393</v>
      </c>
      <c r="B2382" s="358" t="s">
        <v>13394</v>
      </c>
      <c r="C2382" s="358" t="s">
        <v>13395</v>
      </c>
      <c r="D2382" s="16" t="s">
        <v>4605</v>
      </c>
    </row>
    <row r="2383" spans="1:4" ht="15.95" customHeight="1" x14ac:dyDescent="0.25">
      <c r="A2383" s="25" t="s">
        <v>13396</v>
      </c>
      <c r="B2383" s="358" t="s">
        <v>13397</v>
      </c>
      <c r="C2383" s="358" t="s">
        <v>13398</v>
      </c>
      <c r="D2383" s="16" t="s">
        <v>4609</v>
      </c>
    </row>
    <row r="2384" spans="1:4" ht="15.95" customHeight="1" x14ac:dyDescent="0.25">
      <c r="A2384" s="25" t="s">
        <v>13399</v>
      </c>
      <c r="B2384" s="358" t="s">
        <v>13400</v>
      </c>
      <c r="C2384" s="358" t="s">
        <v>13401</v>
      </c>
      <c r="D2384" s="16" t="s">
        <v>4648</v>
      </c>
    </row>
    <row r="2385" spans="1:4" ht="15.95" customHeight="1" x14ac:dyDescent="0.25">
      <c r="A2385" s="25" t="s">
        <v>13402</v>
      </c>
      <c r="B2385" s="358" t="s">
        <v>13403</v>
      </c>
      <c r="C2385" s="358" t="s">
        <v>13404</v>
      </c>
      <c r="D2385" s="16" t="s">
        <v>4656</v>
      </c>
    </row>
    <row r="2386" spans="1:4" ht="15.95" customHeight="1" x14ac:dyDescent="0.25">
      <c r="A2386" s="25" t="s">
        <v>13405</v>
      </c>
      <c r="B2386" s="358" t="s">
        <v>13406</v>
      </c>
      <c r="C2386" s="358" t="s">
        <v>13407</v>
      </c>
      <c r="D2386" s="16" t="s">
        <v>4667</v>
      </c>
    </row>
    <row r="2387" spans="1:4" ht="15.95" customHeight="1" x14ac:dyDescent="0.25">
      <c r="A2387" s="25" t="s">
        <v>13408</v>
      </c>
      <c r="B2387" s="358" t="s">
        <v>13409</v>
      </c>
      <c r="C2387" s="358" t="s">
        <v>13410</v>
      </c>
      <c r="D2387" s="16" t="s">
        <v>4899</v>
      </c>
    </row>
    <row r="2388" spans="1:4" ht="15.95" customHeight="1" x14ac:dyDescent="0.25">
      <c r="A2388" s="25" t="s">
        <v>13411</v>
      </c>
      <c r="B2388" s="358" t="s">
        <v>13412</v>
      </c>
      <c r="C2388" s="358" t="s">
        <v>13413</v>
      </c>
      <c r="D2388" s="16" t="s">
        <v>4707</v>
      </c>
    </row>
    <row r="2389" spans="1:4" ht="15.95" customHeight="1" x14ac:dyDescent="0.25">
      <c r="A2389" s="25" t="s">
        <v>13414</v>
      </c>
      <c r="B2389" s="358" t="s">
        <v>13415</v>
      </c>
      <c r="C2389" s="358" t="s">
        <v>13416</v>
      </c>
      <c r="D2389" s="16" t="s">
        <v>4707</v>
      </c>
    </row>
    <row r="2390" spans="1:4" ht="15.95" customHeight="1" x14ac:dyDescent="0.25">
      <c r="A2390" s="25" t="s">
        <v>13417</v>
      </c>
      <c r="B2390" s="358" t="s">
        <v>13418</v>
      </c>
      <c r="C2390" s="358" t="s">
        <v>13419</v>
      </c>
      <c r="D2390" s="16" t="s">
        <v>4732</v>
      </c>
    </row>
    <row r="2391" spans="1:4" ht="15.95" customHeight="1" x14ac:dyDescent="0.25">
      <c r="A2391" s="25" t="s">
        <v>13420</v>
      </c>
      <c r="B2391" s="358" t="s">
        <v>13421</v>
      </c>
      <c r="C2391" s="358" t="s">
        <v>13422</v>
      </c>
      <c r="D2391" s="16" t="s">
        <v>4740</v>
      </c>
    </row>
    <row r="2392" spans="1:4" ht="15.95" customHeight="1" x14ac:dyDescent="0.25">
      <c r="A2392" s="25" t="s">
        <v>13423</v>
      </c>
      <c r="B2392" s="358" t="s">
        <v>13424</v>
      </c>
      <c r="C2392" s="358" t="s">
        <v>13425</v>
      </c>
      <c r="D2392" s="16" t="s">
        <v>4707</v>
      </c>
    </row>
    <row r="2393" spans="1:4" ht="15.95" customHeight="1" x14ac:dyDescent="0.25">
      <c r="A2393" s="25" t="s">
        <v>13426</v>
      </c>
      <c r="B2393" s="358" t="s">
        <v>13427</v>
      </c>
      <c r="C2393" s="358" t="s">
        <v>13428</v>
      </c>
      <c r="D2393" s="16" t="s">
        <v>4779</v>
      </c>
    </row>
    <row r="2394" spans="1:4" ht="15.95" customHeight="1" x14ac:dyDescent="0.25">
      <c r="A2394" s="25" t="s">
        <v>13429</v>
      </c>
      <c r="B2394" s="358" t="s">
        <v>13430</v>
      </c>
      <c r="C2394" s="358" t="s">
        <v>13431</v>
      </c>
      <c r="D2394" s="16" t="s">
        <v>4779</v>
      </c>
    </row>
    <row r="2395" spans="1:4" ht="15.95" customHeight="1" x14ac:dyDescent="0.25">
      <c r="A2395" s="25" t="s">
        <v>13432</v>
      </c>
      <c r="B2395" s="358" t="s">
        <v>2395</v>
      </c>
      <c r="C2395" s="358" t="s">
        <v>13433</v>
      </c>
      <c r="D2395" s="16" t="s">
        <v>4695</v>
      </c>
    </row>
    <row r="2396" spans="1:4" ht="15.95" customHeight="1" x14ac:dyDescent="0.25">
      <c r="A2396" s="25" t="s">
        <v>13434</v>
      </c>
      <c r="B2396" s="358" t="s">
        <v>1884</v>
      </c>
      <c r="C2396" s="358" t="s">
        <v>13435</v>
      </c>
      <c r="D2396" s="16" t="s">
        <v>5122</v>
      </c>
    </row>
    <row r="2397" spans="1:4" ht="15.95" customHeight="1" x14ac:dyDescent="0.25">
      <c r="A2397" s="25" t="s">
        <v>13436</v>
      </c>
      <c r="B2397" s="358" t="s">
        <v>13437</v>
      </c>
      <c r="C2397" s="358" t="s">
        <v>13438</v>
      </c>
      <c r="D2397" s="16" t="s">
        <v>4807</v>
      </c>
    </row>
    <row r="2398" spans="1:4" ht="15.95" customHeight="1" x14ac:dyDescent="0.25">
      <c r="A2398" s="25" t="s">
        <v>13439</v>
      </c>
      <c r="B2398" s="358" t="s">
        <v>13440</v>
      </c>
      <c r="C2398" s="358" t="s">
        <v>13441</v>
      </c>
      <c r="D2398" s="16" t="s">
        <v>4808</v>
      </c>
    </row>
    <row r="2399" spans="1:4" ht="15.95" customHeight="1" x14ac:dyDescent="0.25">
      <c r="A2399" s="25" t="s">
        <v>13442</v>
      </c>
      <c r="B2399" s="358" t="s">
        <v>13443</v>
      </c>
      <c r="C2399" s="358" t="s">
        <v>13444</v>
      </c>
      <c r="D2399" s="16" t="s">
        <v>4814</v>
      </c>
    </row>
    <row r="2400" spans="1:4" ht="15.95" customHeight="1" x14ac:dyDescent="0.25">
      <c r="A2400" s="25" t="s">
        <v>13445</v>
      </c>
      <c r="B2400" s="358" t="s">
        <v>13446</v>
      </c>
      <c r="C2400" s="358" t="s">
        <v>13447</v>
      </c>
      <c r="D2400" s="16" t="s">
        <v>4834</v>
      </c>
    </row>
    <row r="2401" spans="1:4" ht="15.95" customHeight="1" x14ac:dyDescent="0.25">
      <c r="A2401" s="25" t="s">
        <v>13448</v>
      </c>
      <c r="B2401" s="358" t="s">
        <v>13449</v>
      </c>
      <c r="C2401" s="358" t="s">
        <v>13450</v>
      </c>
      <c r="D2401" s="16" t="s">
        <v>4850</v>
      </c>
    </row>
    <row r="2402" spans="1:4" ht="15.95" customHeight="1" x14ac:dyDescent="0.25">
      <c r="A2402" s="25" t="s">
        <v>13451</v>
      </c>
      <c r="B2402" s="358" t="s">
        <v>13452</v>
      </c>
      <c r="C2402" s="358" t="s">
        <v>13453</v>
      </c>
      <c r="D2402" s="16" t="s">
        <v>4915</v>
      </c>
    </row>
    <row r="2403" spans="1:4" ht="15.95" customHeight="1" x14ac:dyDescent="0.25">
      <c r="A2403" s="25" t="s">
        <v>13454</v>
      </c>
      <c r="B2403" s="358" t="s">
        <v>13455</v>
      </c>
      <c r="C2403" s="358" t="s">
        <v>13456</v>
      </c>
      <c r="D2403" s="16" t="s">
        <v>4947</v>
      </c>
    </row>
    <row r="2404" spans="1:4" ht="15.95" customHeight="1" x14ac:dyDescent="0.25">
      <c r="A2404" s="25" t="s">
        <v>13457</v>
      </c>
      <c r="B2404" s="358" t="s">
        <v>13458</v>
      </c>
      <c r="C2404" s="358" t="s">
        <v>13459</v>
      </c>
      <c r="D2404" s="16" t="s">
        <v>4947</v>
      </c>
    </row>
    <row r="2405" spans="1:4" ht="15.95" customHeight="1" x14ac:dyDescent="0.25">
      <c r="A2405" s="25" t="s">
        <v>13460</v>
      </c>
      <c r="B2405" s="358" t="s">
        <v>13461</v>
      </c>
      <c r="C2405" s="358" t="s">
        <v>13462</v>
      </c>
      <c r="D2405" s="16" t="s">
        <v>4793</v>
      </c>
    </row>
    <row r="2406" spans="1:4" ht="15.95" customHeight="1" x14ac:dyDescent="0.25">
      <c r="A2406" s="25" t="s">
        <v>13463</v>
      </c>
      <c r="B2406" s="358" t="s">
        <v>13464</v>
      </c>
      <c r="C2406" s="358" t="s">
        <v>13465</v>
      </c>
      <c r="D2406" s="16" t="s">
        <v>4798</v>
      </c>
    </row>
    <row r="2407" spans="1:4" ht="15.95" customHeight="1" x14ac:dyDescent="0.25">
      <c r="A2407" s="25" t="s">
        <v>13466</v>
      </c>
      <c r="B2407" s="358" t="s">
        <v>13467</v>
      </c>
      <c r="C2407" s="358" t="s">
        <v>13468</v>
      </c>
      <c r="D2407" s="16" t="s">
        <v>4818</v>
      </c>
    </row>
    <row r="2408" spans="1:4" ht="15.95" customHeight="1" x14ac:dyDescent="0.25">
      <c r="A2408" s="25" t="s">
        <v>13469</v>
      </c>
      <c r="B2408" s="358" t="s">
        <v>13470</v>
      </c>
      <c r="C2408" s="358" t="s">
        <v>13471</v>
      </c>
      <c r="D2408" s="16" t="s">
        <v>4466</v>
      </c>
    </row>
    <row r="2409" spans="1:4" ht="15.95" customHeight="1" x14ac:dyDescent="0.25">
      <c r="A2409" s="25" t="s">
        <v>13472</v>
      </c>
      <c r="B2409" s="358" t="s">
        <v>13473</v>
      </c>
      <c r="C2409" s="358" t="s">
        <v>13474</v>
      </c>
      <c r="D2409" s="16" t="s">
        <v>4475</v>
      </c>
    </row>
    <row r="2410" spans="1:4" ht="15.95" customHeight="1" x14ac:dyDescent="0.25">
      <c r="A2410" s="25" t="s">
        <v>13475</v>
      </c>
      <c r="B2410" s="358" t="s">
        <v>13476</v>
      </c>
      <c r="C2410" s="358" t="s">
        <v>13477</v>
      </c>
      <c r="D2410" s="16" t="s">
        <v>4927</v>
      </c>
    </row>
    <row r="2411" spans="1:4" ht="15.95" customHeight="1" x14ac:dyDescent="0.25">
      <c r="A2411" s="25" t="s">
        <v>13478</v>
      </c>
      <c r="B2411" s="358" t="s">
        <v>13479</v>
      </c>
      <c r="C2411" s="358" t="s">
        <v>13480</v>
      </c>
      <c r="D2411" s="16" t="s">
        <v>4482</v>
      </c>
    </row>
    <row r="2412" spans="1:4" ht="15.95" customHeight="1" x14ac:dyDescent="0.25">
      <c r="A2412" s="25" t="s">
        <v>13481</v>
      </c>
      <c r="B2412" s="358" t="s">
        <v>13482</v>
      </c>
      <c r="C2412" s="358" t="s">
        <v>13483</v>
      </c>
      <c r="D2412" s="16" t="s">
        <v>4483</v>
      </c>
    </row>
    <row r="2413" spans="1:4" ht="15.95" customHeight="1" x14ac:dyDescent="0.25">
      <c r="A2413" s="25" t="s">
        <v>13484</v>
      </c>
      <c r="B2413" s="358" t="s">
        <v>13485</v>
      </c>
      <c r="C2413" s="358" t="s">
        <v>13486</v>
      </c>
      <c r="D2413" s="16" t="s">
        <v>4483</v>
      </c>
    </row>
    <row r="2414" spans="1:4" ht="15.95" customHeight="1" x14ac:dyDescent="0.25">
      <c r="A2414" s="25" t="s">
        <v>13487</v>
      </c>
      <c r="B2414" s="358" t="s">
        <v>2404</v>
      </c>
      <c r="C2414" s="358" t="s">
        <v>13488</v>
      </c>
      <c r="D2414" s="16" t="s">
        <v>4639</v>
      </c>
    </row>
    <row r="2415" spans="1:4" ht="15.95" customHeight="1" x14ac:dyDescent="0.25">
      <c r="A2415" s="25" t="s">
        <v>13489</v>
      </c>
      <c r="B2415" s="358" t="s">
        <v>13490</v>
      </c>
      <c r="C2415" s="358" t="s">
        <v>13491</v>
      </c>
      <c r="D2415" s="16" t="s">
        <v>4511</v>
      </c>
    </row>
    <row r="2416" spans="1:4" ht="15.95" customHeight="1" x14ac:dyDescent="0.25">
      <c r="A2416" s="25" t="s">
        <v>13492</v>
      </c>
      <c r="B2416" s="358" t="s">
        <v>2407</v>
      </c>
      <c r="C2416" s="358" t="s">
        <v>13493</v>
      </c>
      <c r="D2416" s="16" t="s">
        <v>4896</v>
      </c>
    </row>
    <row r="2417" spans="1:4" ht="15.95" customHeight="1" x14ac:dyDescent="0.25">
      <c r="A2417" s="25" t="s">
        <v>13494</v>
      </c>
      <c r="B2417" s="358" t="s">
        <v>13495</v>
      </c>
      <c r="C2417" s="358" t="s">
        <v>13496</v>
      </c>
      <c r="D2417" s="16" t="s">
        <v>4518</v>
      </c>
    </row>
    <row r="2418" spans="1:4" ht="15.95" customHeight="1" x14ac:dyDescent="0.25">
      <c r="A2418" s="25" t="s">
        <v>13497</v>
      </c>
      <c r="B2418" s="358" t="s">
        <v>13498</v>
      </c>
      <c r="C2418" s="358" t="s">
        <v>13499</v>
      </c>
      <c r="D2418" s="16" t="s">
        <v>4519</v>
      </c>
    </row>
    <row r="2419" spans="1:4" ht="15.95" customHeight="1" x14ac:dyDescent="0.25">
      <c r="A2419" s="25" t="s">
        <v>13500</v>
      </c>
      <c r="B2419" s="358" t="s">
        <v>13501</v>
      </c>
      <c r="C2419" s="358" t="s">
        <v>13502</v>
      </c>
      <c r="D2419" s="16" t="s">
        <v>4520</v>
      </c>
    </row>
    <row r="2420" spans="1:4" ht="15.95" customHeight="1" x14ac:dyDescent="0.25">
      <c r="A2420" s="25" t="s">
        <v>13503</v>
      </c>
      <c r="B2420" s="358" t="s">
        <v>2409</v>
      </c>
      <c r="C2420" s="358" t="s">
        <v>13504</v>
      </c>
      <c r="D2420" s="16" t="s">
        <v>4520</v>
      </c>
    </row>
    <row r="2421" spans="1:4" ht="15.95" customHeight="1" x14ac:dyDescent="0.25">
      <c r="A2421" s="25" t="s">
        <v>13505</v>
      </c>
      <c r="B2421" s="358" t="s">
        <v>13506</v>
      </c>
      <c r="C2421" s="358" t="s">
        <v>13507</v>
      </c>
      <c r="D2421" s="16" t="s">
        <v>4685</v>
      </c>
    </row>
    <row r="2422" spans="1:4" ht="15.95" customHeight="1" x14ac:dyDescent="0.25">
      <c r="A2422" s="25" t="s">
        <v>13508</v>
      </c>
      <c r="B2422" s="358" t="s">
        <v>13509</v>
      </c>
      <c r="C2422" s="358" t="s">
        <v>13510</v>
      </c>
      <c r="D2422" s="16" t="s">
        <v>4545</v>
      </c>
    </row>
    <row r="2423" spans="1:4" ht="15.95" customHeight="1" x14ac:dyDescent="0.25">
      <c r="A2423" s="25" t="s">
        <v>13511</v>
      </c>
      <c r="B2423" s="358" t="s">
        <v>13512</v>
      </c>
      <c r="C2423" s="358" t="s">
        <v>13513</v>
      </c>
      <c r="D2423" s="16" t="s">
        <v>4547</v>
      </c>
    </row>
    <row r="2424" spans="1:4" ht="15.95" customHeight="1" x14ac:dyDescent="0.25">
      <c r="A2424" s="25" t="s">
        <v>13514</v>
      </c>
      <c r="B2424" s="358" t="s">
        <v>13515</v>
      </c>
      <c r="C2424" s="358" t="s">
        <v>13516</v>
      </c>
      <c r="D2424" s="16" t="s">
        <v>4554</v>
      </c>
    </row>
    <row r="2425" spans="1:4" ht="15.95" customHeight="1" x14ac:dyDescent="0.25">
      <c r="A2425" s="25" t="s">
        <v>13517</v>
      </c>
      <c r="B2425" s="358" t="s">
        <v>13518</v>
      </c>
      <c r="C2425" s="358" t="s">
        <v>13519</v>
      </c>
      <c r="D2425" s="16" t="s">
        <v>4486</v>
      </c>
    </row>
    <row r="2426" spans="1:4" ht="15.95" customHeight="1" x14ac:dyDescent="0.25">
      <c r="A2426" s="25" t="s">
        <v>13520</v>
      </c>
      <c r="B2426" s="358" t="s">
        <v>13521</v>
      </c>
      <c r="C2426" s="358" t="s">
        <v>13522</v>
      </c>
      <c r="D2426" s="16" t="s">
        <v>4488</v>
      </c>
    </row>
    <row r="2427" spans="1:4" ht="15.95" customHeight="1" x14ac:dyDescent="0.25">
      <c r="A2427" s="25" t="s">
        <v>13523</v>
      </c>
      <c r="B2427" s="358" t="s">
        <v>13524</v>
      </c>
      <c r="C2427" s="358" t="s">
        <v>13525</v>
      </c>
      <c r="D2427" s="16" t="s">
        <v>4488</v>
      </c>
    </row>
    <row r="2428" spans="1:4" ht="15.95" customHeight="1" x14ac:dyDescent="0.25">
      <c r="A2428" s="25" t="s">
        <v>13526</v>
      </c>
      <c r="B2428" s="358" t="s">
        <v>13527</v>
      </c>
      <c r="C2428" s="358" t="s">
        <v>13528</v>
      </c>
      <c r="D2428" s="16" t="s">
        <v>4571</v>
      </c>
    </row>
    <row r="2429" spans="1:4" ht="15.95" customHeight="1" x14ac:dyDescent="0.25">
      <c r="A2429" s="25" t="s">
        <v>13529</v>
      </c>
      <c r="B2429" s="358" t="s">
        <v>13530</v>
      </c>
      <c r="C2429" s="358" t="s">
        <v>13531</v>
      </c>
      <c r="D2429" s="16" t="s">
        <v>4572</v>
      </c>
    </row>
    <row r="2430" spans="1:4" ht="15.95" customHeight="1" x14ac:dyDescent="0.25">
      <c r="A2430" s="25" t="s">
        <v>13532</v>
      </c>
      <c r="B2430" s="358" t="s">
        <v>13533</v>
      </c>
      <c r="C2430" s="358" t="s">
        <v>13534</v>
      </c>
      <c r="D2430" s="16" t="s">
        <v>4577</v>
      </c>
    </row>
    <row r="2431" spans="1:4" ht="15.95" customHeight="1" x14ac:dyDescent="0.25">
      <c r="A2431" s="25" t="s">
        <v>13535</v>
      </c>
      <c r="B2431" s="358" t="s">
        <v>13536</v>
      </c>
      <c r="C2431" s="358" t="s">
        <v>13537</v>
      </c>
      <c r="D2431" s="16" t="s">
        <v>4581</v>
      </c>
    </row>
    <row r="2432" spans="1:4" ht="15.95" customHeight="1" x14ac:dyDescent="0.25">
      <c r="A2432" s="25" t="s">
        <v>13538</v>
      </c>
      <c r="B2432" s="358" t="s">
        <v>13539</v>
      </c>
      <c r="C2432" s="358" t="s">
        <v>13540</v>
      </c>
      <c r="D2432" s="16" t="s">
        <v>4620</v>
      </c>
    </row>
    <row r="2433" spans="1:4" ht="15.95" customHeight="1" x14ac:dyDescent="0.25">
      <c r="A2433" s="25" t="s">
        <v>13541</v>
      </c>
      <c r="B2433" s="358" t="s">
        <v>1779</v>
      </c>
      <c r="C2433" s="358" t="s">
        <v>13542</v>
      </c>
      <c r="D2433" s="16" t="s">
        <v>5055</v>
      </c>
    </row>
    <row r="2434" spans="1:4" ht="15.95" customHeight="1" x14ac:dyDescent="0.25">
      <c r="A2434" s="25" t="s">
        <v>13543</v>
      </c>
      <c r="B2434" s="358" t="s">
        <v>13544</v>
      </c>
      <c r="C2434" s="358" t="s">
        <v>13545</v>
      </c>
      <c r="D2434" s="16" t="s">
        <v>4804</v>
      </c>
    </row>
    <row r="2435" spans="1:4" ht="15.95" customHeight="1" x14ac:dyDescent="0.25">
      <c r="A2435" s="25" t="s">
        <v>13546</v>
      </c>
      <c r="B2435" s="358" t="s">
        <v>13547</v>
      </c>
      <c r="C2435" s="358" t="s">
        <v>13548</v>
      </c>
      <c r="D2435" s="16" t="s">
        <v>4622</v>
      </c>
    </row>
    <row r="2436" spans="1:4" ht="15.95" customHeight="1" x14ac:dyDescent="0.25">
      <c r="A2436" s="25" t="s">
        <v>13549</v>
      </c>
      <c r="B2436" s="358" t="s">
        <v>13550</v>
      </c>
      <c r="C2436" s="358" t="s">
        <v>13551</v>
      </c>
      <c r="D2436" s="16" t="s">
        <v>4632</v>
      </c>
    </row>
    <row r="2437" spans="1:4" ht="15.95" customHeight="1" x14ac:dyDescent="0.25">
      <c r="A2437" s="25" t="s">
        <v>13552</v>
      </c>
      <c r="B2437" s="358" t="s">
        <v>13553</v>
      </c>
      <c r="C2437" s="358" t="s">
        <v>13554</v>
      </c>
      <c r="D2437" s="16" t="s">
        <v>4831</v>
      </c>
    </row>
    <row r="2438" spans="1:4" ht="15.95" customHeight="1" x14ac:dyDescent="0.25">
      <c r="A2438" s="25" t="s">
        <v>13555</v>
      </c>
      <c r="B2438" s="358" t="s">
        <v>13556</v>
      </c>
      <c r="C2438" s="358" t="s">
        <v>13557</v>
      </c>
      <c r="D2438" s="16" t="s">
        <v>4573</v>
      </c>
    </row>
    <row r="2439" spans="1:4" ht="15.95" customHeight="1" x14ac:dyDescent="0.25">
      <c r="A2439" s="25" t="s">
        <v>13558</v>
      </c>
      <c r="B2439" s="358" t="s">
        <v>13559</v>
      </c>
      <c r="C2439" s="358" t="s">
        <v>13560</v>
      </c>
      <c r="D2439" s="16" t="s">
        <v>4487</v>
      </c>
    </row>
    <row r="2440" spans="1:4" ht="15.95" customHeight="1" x14ac:dyDescent="0.25">
      <c r="A2440" s="25" t="s">
        <v>13561</v>
      </c>
      <c r="B2440" s="358" t="s">
        <v>13562</v>
      </c>
      <c r="C2440" s="358" t="s">
        <v>13563</v>
      </c>
      <c r="D2440" s="16" t="s">
        <v>4896</v>
      </c>
    </row>
    <row r="2441" spans="1:4" ht="15.95" customHeight="1" x14ac:dyDescent="0.25">
      <c r="A2441" s="25" t="s">
        <v>13564</v>
      </c>
      <c r="B2441" s="358" t="s">
        <v>13565</v>
      </c>
      <c r="C2441" s="358" t="s">
        <v>13566</v>
      </c>
      <c r="D2441" s="16" t="s">
        <v>4674</v>
      </c>
    </row>
    <row r="2442" spans="1:4" ht="15.95" customHeight="1" x14ac:dyDescent="0.25">
      <c r="A2442" s="25" t="s">
        <v>13567</v>
      </c>
      <c r="B2442" s="358" t="s">
        <v>13568</v>
      </c>
      <c r="C2442" s="358" t="s">
        <v>13569</v>
      </c>
      <c r="D2442" s="16" t="s">
        <v>4685</v>
      </c>
    </row>
    <row r="2443" spans="1:4" ht="15.95" customHeight="1" x14ac:dyDescent="0.25">
      <c r="A2443" s="25" t="s">
        <v>13570</v>
      </c>
      <c r="B2443" s="358" t="s">
        <v>13571</v>
      </c>
      <c r="C2443" s="358" t="s">
        <v>13572</v>
      </c>
      <c r="D2443" s="16" t="s">
        <v>4685</v>
      </c>
    </row>
    <row r="2444" spans="1:4" ht="15.95" customHeight="1" x14ac:dyDescent="0.25">
      <c r="A2444" s="25" t="s">
        <v>13573</v>
      </c>
      <c r="B2444" s="358" t="s">
        <v>13574</v>
      </c>
      <c r="C2444" s="358" t="s">
        <v>13575</v>
      </c>
      <c r="D2444" s="16" t="s">
        <v>4748</v>
      </c>
    </row>
    <row r="2445" spans="1:4" ht="15.95" customHeight="1" x14ac:dyDescent="0.25">
      <c r="A2445" s="25" t="s">
        <v>13576</v>
      </c>
      <c r="B2445" s="358" t="s">
        <v>13577</v>
      </c>
      <c r="C2445" s="358" t="s">
        <v>13578</v>
      </c>
      <c r="D2445" s="16" t="s">
        <v>4752</v>
      </c>
    </row>
    <row r="2446" spans="1:4" ht="15.95" customHeight="1" x14ac:dyDescent="0.25">
      <c r="A2446" s="25" t="s">
        <v>13579</v>
      </c>
      <c r="B2446" s="358" t="s">
        <v>1885</v>
      </c>
      <c r="C2446" s="358" t="s">
        <v>13580</v>
      </c>
      <c r="D2446" s="16" t="s">
        <v>5061</v>
      </c>
    </row>
    <row r="2447" spans="1:4" ht="15.95" customHeight="1" x14ac:dyDescent="0.25">
      <c r="A2447" s="25" t="s">
        <v>13581</v>
      </c>
      <c r="B2447" s="358" t="s">
        <v>13582</v>
      </c>
      <c r="C2447" s="358" t="s">
        <v>13583</v>
      </c>
      <c r="D2447" s="16" t="s">
        <v>4818</v>
      </c>
    </row>
    <row r="2448" spans="1:4" ht="15.95" customHeight="1" x14ac:dyDescent="0.25">
      <c r="A2448" s="25" t="s">
        <v>13584</v>
      </c>
      <c r="B2448" s="358" t="s">
        <v>13585</v>
      </c>
      <c r="C2448" s="358" t="s">
        <v>13586</v>
      </c>
      <c r="D2448" s="16" t="s">
        <v>4781</v>
      </c>
    </row>
    <row r="2449" spans="1:4" ht="15.95" customHeight="1" x14ac:dyDescent="0.25">
      <c r="A2449" s="25" t="s">
        <v>13587</v>
      </c>
      <c r="B2449" s="358" t="s">
        <v>13588</v>
      </c>
      <c r="C2449" s="358" t="s">
        <v>13589</v>
      </c>
      <c r="D2449" s="16" t="s">
        <v>4587</v>
      </c>
    </row>
    <row r="2450" spans="1:4" ht="15.95" customHeight="1" x14ac:dyDescent="0.25">
      <c r="A2450" s="25" t="s">
        <v>13590</v>
      </c>
      <c r="B2450" s="358" t="s">
        <v>13591</v>
      </c>
      <c r="C2450" s="358" t="s">
        <v>13592</v>
      </c>
      <c r="D2450" s="16" t="s">
        <v>4796</v>
      </c>
    </row>
    <row r="2451" spans="1:4" ht="15.95" customHeight="1" x14ac:dyDescent="0.25">
      <c r="A2451" s="25" t="s">
        <v>13593</v>
      </c>
      <c r="B2451" s="358" t="s">
        <v>13594</v>
      </c>
      <c r="C2451" s="358" t="s">
        <v>13595</v>
      </c>
      <c r="D2451" s="16" t="s">
        <v>4804</v>
      </c>
    </row>
    <row r="2452" spans="1:4" ht="15.95" customHeight="1" x14ac:dyDescent="0.25">
      <c r="A2452" s="25" t="s">
        <v>13596</v>
      </c>
      <c r="B2452" s="358" t="s">
        <v>13597</v>
      </c>
      <c r="C2452" s="358" t="s">
        <v>13598</v>
      </c>
      <c r="D2452" s="16" t="s">
        <v>4812</v>
      </c>
    </row>
    <row r="2453" spans="1:4" ht="15.95" customHeight="1" x14ac:dyDescent="0.25">
      <c r="A2453" s="25" t="s">
        <v>13599</v>
      </c>
      <c r="B2453" s="358" t="s">
        <v>13600</v>
      </c>
      <c r="C2453" s="358" t="s">
        <v>13601</v>
      </c>
      <c r="D2453" s="16" t="s">
        <v>4813</v>
      </c>
    </row>
    <row r="2454" spans="1:4" ht="15.95" customHeight="1" x14ac:dyDescent="0.25">
      <c r="A2454" s="25" t="s">
        <v>13602</v>
      </c>
      <c r="B2454" s="358" t="s">
        <v>13603</v>
      </c>
      <c r="C2454" s="358" t="s">
        <v>13604</v>
      </c>
      <c r="D2454" s="16" t="s">
        <v>4816</v>
      </c>
    </row>
    <row r="2455" spans="1:4" ht="15.95" customHeight="1" x14ac:dyDescent="0.25">
      <c r="A2455" s="25" t="s">
        <v>13605</v>
      </c>
      <c r="B2455" s="358" t="s">
        <v>13606</v>
      </c>
      <c r="C2455" s="358" t="s">
        <v>13607</v>
      </c>
      <c r="D2455" s="16" t="s">
        <v>4820</v>
      </c>
    </row>
    <row r="2456" spans="1:4" ht="15.95" customHeight="1" x14ac:dyDescent="0.25">
      <c r="A2456" s="25" t="s">
        <v>13608</v>
      </c>
      <c r="B2456" s="358" t="s">
        <v>13609</v>
      </c>
      <c r="C2456" s="358" t="s">
        <v>13610</v>
      </c>
      <c r="D2456" s="16" t="s">
        <v>4826</v>
      </c>
    </row>
    <row r="2457" spans="1:4" ht="15.95" customHeight="1" x14ac:dyDescent="0.25">
      <c r="A2457" s="25" t="s">
        <v>13611</v>
      </c>
      <c r="B2457" s="358" t="s">
        <v>13612</v>
      </c>
      <c r="C2457" s="358" t="s">
        <v>13613</v>
      </c>
      <c r="D2457" s="16" t="s">
        <v>4856</v>
      </c>
    </row>
    <row r="2458" spans="1:4" ht="15.95" customHeight="1" x14ac:dyDescent="0.25">
      <c r="A2458" s="25" t="s">
        <v>13614</v>
      </c>
      <c r="B2458" s="358" t="s">
        <v>13615</v>
      </c>
      <c r="C2458" s="358" t="s">
        <v>13616</v>
      </c>
      <c r="D2458" s="16" t="s">
        <v>4812</v>
      </c>
    </row>
    <row r="2459" spans="1:4" ht="15.95" customHeight="1" x14ac:dyDescent="0.25">
      <c r="A2459" s="25" t="s">
        <v>13617</v>
      </c>
      <c r="B2459" s="358" t="s">
        <v>13618</v>
      </c>
      <c r="C2459" s="358" t="s">
        <v>13619</v>
      </c>
      <c r="D2459" s="16" t="s">
        <v>4857</v>
      </c>
    </row>
    <row r="2460" spans="1:4" ht="15.95" customHeight="1" x14ac:dyDescent="0.25">
      <c r="A2460" s="25" t="s">
        <v>13620</v>
      </c>
      <c r="B2460" s="358" t="s">
        <v>13621</v>
      </c>
      <c r="C2460" s="358" t="s">
        <v>13622</v>
      </c>
      <c r="D2460" s="16" t="s">
        <v>4876</v>
      </c>
    </row>
    <row r="2461" spans="1:4" ht="15.95" customHeight="1" x14ac:dyDescent="0.25">
      <c r="A2461" s="25" t="s">
        <v>13623</v>
      </c>
      <c r="B2461" s="358" t="s">
        <v>13624</v>
      </c>
      <c r="C2461" s="358" t="s">
        <v>13625</v>
      </c>
      <c r="D2461" s="16" t="s">
        <v>4876</v>
      </c>
    </row>
    <row r="2462" spans="1:4" ht="15.95" customHeight="1" x14ac:dyDescent="0.25">
      <c r="A2462" s="25" t="s">
        <v>13626</v>
      </c>
      <c r="B2462" s="358" t="s">
        <v>13627</v>
      </c>
      <c r="C2462" s="358" t="s">
        <v>13628</v>
      </c>
      <c r="D2462" s="16" t="s">
        <v>4459</v>
      </c>
    </row>
    <row r="2463" spans="1:4" ht="15.95" customHeight="1" x14ac:dyDescent="0.25">
      <c r="A2463" s="25" t="s">
        <v>13629</v>
      </c>
      <c r="B2463" s="358" t="s">
        <v>13630</v>
      </c>
      <c r="C2463" s="358" t="s">
        <v>13631</v>
      </c>
      <c r="D2463" s="16" t="s">
        <v>4914</v>
      </c>
    </row>
    <row r="2464" spans="1:4" ht="15.95" customHeight="1" x14ac:dyDescent="0.25">
      <c r="A2464" s="25" t="s">
        <v>13632</v>
      </c>
      <c r="B2464" s="358" t="s">
        <v>13633</v>
      </c>
      <c r="C2464" s="358" t="s">
        <v>13634</v>
      </c>
      <c r="D2464" s="16" t="s">
        <v>4927</v>
      </c>
    </row>
    <row r="2465" spans="1:4" ht="15.95" customHeight="1" x14ac:dyDescent="0.25">
      <c r="A2465" s="25" t="s">
        <v>13635</v>
      </c>
      <c r="B2465" s="358" t="s">
        <v>13636</v>
      </c>
      <c r="C2465" s="358" t="s">
        <v>13637</v>
      </c>
      <c r="D2465" s="16" t="s">
        <v>4927</v>
      </c>
    </row>
    <row r="2466" spans="1:4" ht="15.95" customHeight="1" x14ac:dyDescent="0.25">
      <c r="A2466" s="25" t="s">
        <v>13638</v>
      </c>
      <c r="B2466" s="358" t="s">
        <v>13639</v>
      </c>
      <c r="C2466" s="358" t="s">
        <v>13640</v>
      </c>
      <c r="D2466" s="16" t="s">
        <v>4818</v>
      </c>
    </row>
    <row r="2467" spans="1:4" ht="15.95" customHeight="1" x14ac:dyDescent="0.25">
      <c r="A2467" s="25" t="s">
        <v>13641</v>
      </c>
      <c r="B2467" s="358" t="s">
        <v>13642</v>
      </c>
      <c r="C2467" s="358" t="s">
        <v>13643</v>
      </c>
      <c r="D2467" s="16" t="s">
        <v>4738</v>
      </c>
    </row>
    <row r="2468" spans="1:4" ht="15.95" customHeight="1" x14ac:dyDescent="0.25">
      <c r="A2468" s="25" t="s">
        <v>13644</v>
      </c>
      <c r="B2468" s="358" t="s">
        <v>2436</v>
      </c>
      <c r="C2468" s="358" t="s">
        <v>13645</v>
      </c>
      <c r="D2468" s="16" t="s">
        <v>4645</v>
      </c>
    </row>
    <row r="2469" spans="1:4" ht="15.95" customHeight="1" x14ac:dyDescent="0.25">
      <c r="A2469" s="25" t="s">
        <v>13646</v>
      </c>
      <c r="B2469" s="358" t="s">
        <v>13647</v>
      </c>
      <c r="C2469" s="358" t="s">
        <v>13648</v>
      </c>
      <c r="D2469" s="16" t="s">
        <v>4506</v>
      </c>
    </row>
    <row r="2470" spans="1:4" ht="15.95" customHeight="1" x14ac:dyDescent="0.25">
      <c r="A2470" s="25" t="s">
        <v>13649</v>
      </c>
      <c r="B2470" s="358" t="s">
        <v>13650</v>
      </c>
      <c r="C2470" s="358" t="s">
        <v>13651</v>
      </c>
      <c r="D2470" s="16" t="s">
        <v>4469</v>
      </c>
    </row>
    <row r="2471" spans="1:4" ht="15.95" customHeight="1" x14ac:dyDescent="0.25">
      <c r="A2471" s="25" t="s">
        <v>13652</v>
      </c>
      <c r="B2471" s="358" t="s">
        <v>13653</v>
      </c>
      <c r="C2471" s="358" t="s">
        <v>13654</v>
      </c>
      <c r="D2471" s="16" t="s">
        <v>4569</v>
      </c>
    </row>
    <row r="2472" spans="1:4" ht="15.95" customHeight="1" x14ac:dyDescent="0.25">
      <c r="A2472" s="25" t="s">
        <v>13655</v>
      </c>
      <c r="B2472" s="358" t="s">
        <v>13656</v>
      </c>
      <c r="C2472" s="358" t="s">
        <v>13657</v>
      </c>
      <c r="D2472" s="16" t="s">
        <v>4603</v>
      </c>
    </row>
    <row r="2473" spans="1:4" ht="15.95" customHeight="1" x14ac:dyDescent="0.25">
      <c r="A2473" s="25" t="s">
        <v>13658</v>
      </c>
      <c r="B2473" s="358" t="s">
        <v>13659</v>
      </c>
      <c r="C2473" s="358" t="s">
        <v>13660</v>
      </c>
      <c r="D2473" s="16" t="s">
        <v>4603</v>
      </c>
    </row>
    <row r="2474" spans="1:4" ht="15.95" customHeight="1" x14ac:dyDescent="0.25">
      <c r="A2474" s="25" t="s">
        <v>13661</v>
      </c>
      <c r="B2474" s="358" t="s">
        <v>13662</v>
      </c>
      <c r="C2474" s="358" t="s">
        <v>13663</v>
      </c>
      <c r="D2474" s="16" t="s">
        <v>4603</v>
      </c>
    </row>
    <row r="2475" spans="1:4" ht="15.95" customHeight="1" x14ac:dyDescent="0.25">
      <c r="A2475" s="25" t="s">
        <v>13664</v>
      </c>
      <c r="B2475" s="358" t="s">
        <v>13665</v>
      </c>
      <c r="C2475" s="358" t="s">
        <v>13666</v>
      </c>
      <c r="D2475" s="16" t="s">
        <v>4610</v>
      </c>
    </row>
    <row r="2476" spans="1:4" ht="15.95" customHeight="1" x14ac:dyDescent="0.25">
      <c r="A2476" s="25" t="s">
        <v>13667</v>
      </c>
      <c r="B2476" s="358" t="s">
        <v>2441</v>
      </c>
      <c r="C2476" s="358" t="s">
        <v>13668</v>
      </c>
      <c r="D2476" s="16" t="s">
        <v>4639</v>
      </c>
    </row>
    <row r="2477" spans="1:4" ht="15.95" customHeight="1" x14ac:dyDescent="0.25">
      <c r="A2477" s="25" t="s">
        <v>13669</v>
      </c>
      <c r="B2477" s="358" t="s">
        <v>13670</v>
      </c>
      <c r="C2477" s="358" t="s">
        <v>13671</v>
      </c>
      <c r="D2477" s="16" t="s">
        <v>5016</v>
      </c>
    </row>
    <row r="2478" spans="1:4" ht="15.95" customHeight="1" x14ac:dyDescent="0.25">
      <c r="A2478" s="25" t="s">
        <v>13672</v>
      </c>
      <c r="B2478" s="358" t="s">
        <v>13673</v>
      </c>
      <c r="C2478" s="358" t="s">
        <v>13674</v>
      </c>
      <c r="D2478" s="16" t="s">
        <v>4658</v>
      </c>
    </row>
    <row r="2479" spans="1:4" ht="15.95" customHeight="1" x14ac:dyDescent="0.25">
      <c r="A2479" s="25" t="s">
        <v>13675</v>
      </c>
      <c r="B2479" s="358" t="s">
        <v>13676</v>
      </c>
      <c r="C2479" s="358" t="s">
        <v>13677</v>
      </c>
      <c r="D2479" s="16" t="s">
        <v>4692</v>
      </c>
    </row>
    <row r="2480" spans="1:4" ht="15.95" customHeight="1" x14ac:dyDescent="0.25">
      <c r="A2480" s="25" t="s">
        <v>13678</v>
      </c>
      <c r="B2480" s="358" t="s">
        <v>13679</v>
      </c>
      <c r="C2480" s="358" t="s">
        <v>13680</v>
      </c>
      <c r="D2480" s="16" t="s">
        <v>4852</v>
      </c>
    </row>
    <row r="2481" spans="1:4" ht="15.95" customHeight="1" x14ac:dyDescent="0.25">
      <c r="A2481" s="25" t="s">
        <v>13681</v>
      </c>
      <c r="B2481" s="358" t="s">
        <v>13682</v>
      </c>
      <c r="C2481" s="358" t="s">
        <v>13683</v>
      </c>
      <c r="D2481" s="16" t="s">
        <v>4873</v>
      </c>
    </row>
    <row r="2482" spans="1:4" ht="15.95" customHeight="1" x14ac:dyDescent="0.25">
      <c r="A2482" s="25" t="s">
        <v>13684</v>
      </c>
      <c r="B2482" s="358" t="s">
        <v>13685</v>
      </c>
      <c r="C2482" s="358" t="s">
        <v>13686</v>
      </c>
      <c r="D2482" s="16" t="s">
        <v>4787</v>
      </c>
    </row>
    <row r="2483" spans="1:4" ht="15.95" customHeight="1" x14ac:dyDescent="0.25">
      <c r="A2483" s="25" t="s">
        <v>13687</v>
      </c>
      <c r="B2483" s="358" t="s">
        <v>13688</v>
      </c>
      <c r="C2483" s="358" t="s">
        <v>13689</v>
      </c>
      <c r="D2483" s="16" t="s">
        <v>4873</v>
      </c>
    </row>
    <row r="2484" spans="1:4" ht="15.95" customHeight="1" x14ac:dyDescent="0.25">
      <c r="A2484" s="25" t="s">
        <v>13690</v>
      </c>
      <c r="B2484" s="358" t="s">
        <v>13691</v>
      </c>
      <c r="C2484" s="358" t="s">
        <v>13692</v>
      </c>
      <c r="D2484" s="16" t="s">
        <v>4873</v>
      </c>
    </row>
    <row r="2485" spans="1:4" ht="15.95" customHeight="1" x14ac:dyDescent="0.25">
      <c r="A2485" s="25" t="s">
        <v>13693</v>
      </c>
      <c r="B2485" s="358" t="s">
        <v>13694</v>
      </c>
      <c r="C2485" s="358" t="s">
        <v>13695</v>
      </c>
      <c r="D2485" s="16" t="s">
        <v>4873</v>
      </c>
    </row>
    <row r="2486" spans="1:4" ht="15.95" customHeight="1" x14ac:dyDescent="0.25">
      <c r="A2486" s="25" t="s">
        <v>13696</v>
      </c>
      <c r="B2486" s="358" t="s">
        <v>13697</v>
      </c>
      <c r="C2486" s="358" t="s">
        <v>13698</v>
      </c>
      <c r="D2486" s="16" t="s">
        <v>4899</v>
      </c>
    </row>
    <row r="2487" spans="1:4" ht="15.95" customHeight="1" x14ac:dyDescent="0.25">
      <c r="A2487" s="25" t="s">
        <v>13699</v>
      </c>
      <c r="B2487" s="358" t="s">
        <v>13700</v>
      </c>
      <c r="C2487" s="358" t="s">
        <v>13701</v>
      </c>
      <c r="D2487" s="16" t="s">
        <v>4899</v>
      </c>
    </row>
    <row r="2488" spans="1:4" ht="15.95" customHeight="1" x14ac:dyDescent="0.25">
      <c r="A2488" s="25" t="s">
        <v>13702</v>
      </c>
      <c r="B2488" s="358" t="s">
        <v>13703</v>
      </c>
      <c r="C2488" s="358" t="s">
        <v>13704</v>
      </c>
      <c r="D2488" s="16" t="s">
        <v>4936</v>
      </c>
    </row>
    <row r="2489" spans="1:4" ht="15.95" customHeight="1" x14ac:dyDescent="0.25">
      <c r="A2489" s="25" t="s">
        <v>13705</v>
      </c>
      <c r="B2489" s="358" t="s">
        <v>13706</v>
      </c>
      <c r="C2489" s="358" t="s">
        <v>13707</v>
      </c>
      <c r="D2489" s="16" t="s">
        <v>4949</v>
      </c>
    </row>
    <row r="2490" spans="1:4" ht="15.95" customHeight="1" x14ac:dyDescent="0.25">
      <c r="A2490" s="25" t="s">
        <v>13708</v>
      </c>
      <c r="B2490" s="358" t="s">
        <v>13709</v>
      </c>
      <c r="C2490" s="358" t="s">
        <v>13710</v>
      </c>
      <c r="D2490" s="16" t="s">
        <v>4657</v>
      </c>
    </row>
    <row r="2491" spans="1:4" ht="15.95" customHeight="1" x14ac:dyDescent="0.25">
      <c r="A2491" s="25" t="s">
        <v>13711</v>
      </c>
      <c r="B2491" s="358" t="s">
        <v>13712</v>
      </c>
      <c r="C2491" s="358" t="s">
        <v>13713</v>
      </c>
      <c r="D2491" s="16" t="s">
        <v>5132</v>
      </c>
    </row>
    <row r="2492" spans="1:4" ht="15.95" customHeight="1" x14ac:dyDescent="0.25">
      <c r="A2492" s="25" t="s">
        <v>13714</v>
      </c>
      <c r="B2492" s="358" t="s">
        <v>13715</v>
      </c>
      <c r="C2492" s="358" t="s">
        <v>13716</v>
      </c>
      <c r="D2492" s="16" t="s">
        <v>5172</v>
      </c>
    </row>
    <row r="2493" spans="1:4" ht="15.95" customHeight="1" x14ac:dyDescent="0.25">
      <c r="A2493" s="25" t="s">
        <v>13717</v>
      </c>
      <c r="B2493" s="358" t="s">
        <v>13718</v>
      </c>
      <c r="C2493" s="358" t="s">
        <v>13719</v>
      </c>
      <c r="D2493" s="16" t="s">
        <v>4531</v>
      </c>
    </row>
    <row r="2494" spans="1:4" ht="15.95" customHeight="1" x14ac:dyDescent="0.25">
      <c r="A2494" s="25" t="s">
        <v>13720</v>
      </c>
      <c r="B2494" s="358" t="s">
        <v>13721</v>
      </c>
      <c r="C2494" s="358" t="s">
        <v>13722</v>
      </c>
      <c r="D2494" s="16" t="s">
        <v>4559</v>
      </c>
    </row>
    <row r="2495" spans="1:4" ht="15.95" customHeight="1" x14ac:dyDescent="0.25">
      <c r="A2495" s="25" t="s">
        <v>13723</v>
      </c>
      <c r="B2495" s="358" t="s">
        <v>13724</v>
      </c>
      <c r="C2495" s="358" t="s">
        <v>13725</v>
      </c>
      <c r="D2495" s="16" t="s">
        <v>4583</v>
      </c>
    </row>
    <row r="2496" spans="1:4" ht="15.95" customHeight="1" x14ac:dyDescent="0.25">
      <c r="A2496" s="25" t="s">
        <v>13726</v>
      </c>
      <c r="B2496" s="358" t="s">
        <v>13727</v>
      </c>
      <c r="C2496" s="358" t="s">
        <v>13728</v>
      </c>
      <c r="D2496" s="16" t="s">
        <v>4953</v>
      </c>
    </row>
    <row r="2497" spans="1:4" ht="15.95" customHeight="1" x14ac:dyDescent="0.25">
      <c r="A2497" s="25" t="s">
        <v>13729</v>
      </c>
      <c r="B2497" s="358" t="s">
        <v>13730</v>
      </c>
      <c r="C2497" s="358" t="s">
        <v>13731</v>
      </c>
      <c r="D2497" s="16" t="s">
        <v>4613</v>
      </c>
    </row>
    <row r="2498" spans="1:4" ht="15.95" customHeight="1" x14ac:dyDescent="0.25">
      <c r="A2498" s="25" t="s">
        <v>13732</v>
      </c>
      <c r="B2498" s="358" t="s">
        <v>13733</v>
      </c>
      <c r="C2498" s="358" t="s">
        <v>13734</v>
      </c>
      <c r="D2498" s="16" t="s">
        <v>4619</v>
      </c>
    </row>
    <row r="2499" spans="1:4" ht="15.95" customHeight="1" x14ac:dyDescent="0.25">
      <c r="A2499" s="25" t="s">
        <v>13735</v>
      </c>
      <c r="B2499" s="358" t="s">
        <v>13736</v>
      </c>
      <c r="C2499" s="358" t="s">
        <v>13737</v>
      </c>
      <c r="D2499" s="16" t="s">
        <v>4893</v>
      </c>
    </row>
    <row r="2500" spans="1:4" ht="15.95" customHeight="1" x14ac:dyDescent="0.25">
      <c r="A2500" s="25" t="s">
        <v>13738</v>
      </c>
      <c r="B2500" s="358" t="s">
        <v>13739</v>
      </c>
      <c r="C2500" s="358" t="s">
        <v>13740</v>
      </c>
      <c r="D2500" s="16" t="s">
        <v>4895</v>
      </c>
    </row>
    <row r="2501" spans="1:4" ht="15.95" customHeight="1" x14ac:dyDescent="0.25">
      <c r="A2501" s="25" t="s">
        <v>13741</v>
      </c>
      <c r="B2501" s="358" t="s">
        <v>13742</v>
      </c>
      <c r="C2501" s="358" t="s">
        <v>13743</v>
      </c>
      <c r="D2501" s="16" t="s">
        <v>4675</v>
      </c>
    </row>
    <row r="2502" spans="1:4" ht="15.95" customHeight="1" x14ac:dyDescent="0.25">
      <c r="A2502" s="25" t="s">
        <v>13744</v>
      </c>
      <c r="B2502" s="358" t="s">
        <v>13745</v>
      </c>
      <c r="C2502" s="358" t="s">
        <v>13746</v>
      </c>
      <c r="D2502" s="16" t="s">
        <v>4678</v>
      </c>
    </row>
    <row r="2503" spans="1:4" ht="15.95" customHeight="1" x14ac:dyDescent="0.25">
      <c r="A2503" s="25" t="s">
        <v>13747</v>
      </c>
      <c r="B2503" s="358" t="s">
        <v>13748</v>
      </c>
      <c r="C2503" s="358" t="s">
        <v>13749</v>
      </c>
      <c r="D2503" s="16" t="s">
        <v>4712</v>
      </c>
    </row>
    <row r="2504" spans="1:4" ht="15.95" customHeight="1" x14ac:dyDescent="0.25">
      <c r="A2504" s="25" t="s">
        <v>13750</v>
      </c>
      <c r="B2504" s="358" t="s">
        <v>13751</v>
      </c>
      <c r="C2504" s="358" t="s">
        <v>13752</v>
      </c>
      <c r="D2504" s="16" t="s">
        <v>5075</v>
      </c>
    </row>
    <row r="2505" spans="1:4" ht="15.95" customHeight="1" x14ac:dyDescent="0.25">
      <c r="A2505" s="25" t="s">
        <v>13753</v>
      </c>
      <c r="B2505" s="358" t="s">
        <v>13754</v>
      </c>
      <c r="C2505" s="358" t="s">
        <v>13755</v>
      </c>
      <c r="D2505" s="16" t="s">
        <v>4749</v>
      </c>
    </row>
    <row r="2506" spans="1:4" ht="15.95" customHeight="1" x14ac:dyDescent="0.25">
      <c r="A2506" s="25" t="s">
        <v>13756</v>
      </c>
      <c r="B2506" s="358" t="s">
        <v>13757</v>
      </c>
      <c r="C2506" s="358" t="s">
        <v>13758</v>
      </c>
      <c r="D2506" s="16" t="s">
        <v>4761</v>
      </c>
    </row>
    <row r="2507" spans="1:4" ht="15.95" customHeight="1" x14ac:dyDescent="0.25">
      <c r="A2507" s="25" t="s">
        <v>13759</v>
      </c>
      <c r="B2507" s="358" t="s">
        <v>13760</v>
      </c>
      <c r="C2507" s="358" t="s">
        <v>13761</v>
      </c>
      <c r="D2507" s="16" t="s">
        <v>4770</v>
      </c>
    </row>
    <row r="2508" spans="1:4" ht="15.95" customHeight="1" x14ac:dyDescent="0.25">
      <c r="A2508" s="25" t="s">
        <v>13762</v>
      </c>
      <c r="B2508" s="358" t="s">
        <v>13763</v>
      </c>
      <c r="C2508" s="358" t="s">
        <v>13764</v>
      </c>
      <c r="D2508" s="16" t="s">
        <v>4664</v>
      </c>
    </row>
    <row r="2509" spans="1:4" ht="15.95" customHeight="1" x14ac:dyDescent="0.25">
      <c r="A2509" s="25" t="s">
        <v>13765</v>
      </c>
      <c r="B2509" s="358" t="s">
        <v>13766</v>
      </c>
      <c r="C2509" s="358" t="s">
        <v>13767</v>
      </c>
      <c r="D2509" s="16" t="s">
        <v>4778</v>
      </c>
    </row>
    <row r="2510" spans="1:4" ht="15.95" customHeight="1" x14ac:dyDescent="0.25">
      <c r="A2510" s="25" t="s">
        <v>13768</v>
      </c>
      <c r="B2510" s="358" t="s">
        <v>1889</v>
      </c>
      <c r="C2510" s="358" t="s">
        <v>13769</v>
      </c>
      <c r="D2510" s="16" t="s">
        <v>5121</v>
      </c>
    </row>
    <row r="2511" spans="1:4" ht="15.95" customHeight="1" x14ac:dyDescent="0.25">
      <c r="A2511" s="25" t="s">
        <v>13770</v>
      </c>
      <c r="B2511" s="358" t="s">
        <v>13771</v>
      </c>
      <c r="C2511" s="358" t="s">
        <v>13772</v>
      </c>
      <c r="D2511" s="16" t="s">
        <v>4810</v>
      </c>
    </row>
    <row r="2512" spans="1:4" ht="15.95" customHeight="1" x14ac:dyDescent="0.25">
      <c r="A2512" s="25" t="s">
        <v>13773</v>
      </c>
      <c r="B2512" s="358" t="s">
        <v>13774</v>
      </c>
      <c r="C2512" s="358" t="s">
        <v>13775</v>
      </c>
      <c r="D2512" s="16" t="s">
        <v>4824</v>
      </c>
    </row>
    <row r="2513" spans="1:4" ht="15.95" customHeight="1" x14ac:dyDescent="0.25">
      <c r="A2513" s="25" t="s">
        <v>13776</v>
      </c>
      <c r="B2513" s="358" t="s">
        <v>13777</v>
      </c>
      <c r="C2513" s="358" t="s">
        <v>13778</v>
      </c>
      <c r="D2513" s="16" t="s">
        <v>4836</v>
      </c>
    </row>
    <row r="2514" spans="1:4" ht="15.95" customHeight="1" x14ac:dyDescent="0.25">
      <c r="A2514" s="25" t="s">
        <v>13779</v>
      </c>
      <c r="B2514" s="358" t="s">
        <v>13780</v>
      </c>
      <c r="C2514" s="358" t="s">
        <v>13781</v>
      </c>
      <c r="D2514" s="16" t="s">
        <v>4838</v>
      </c>
    </row>
    <row r="2515" spans="1:4" ht="15.95" customHeight="1" x14ac:dyDescent="0.25">
      <c r="A2515" s="25" t="s">
        <v>13782</v>
      </c>
      <c r="B2515" s="358" t="s">
        <v>13783</v>
      </c>
      <c r="C2515" s="358" t="s">
        <v>13784</v>
      </c>
      <c r="D2515" s="16" t="s">
        <v>4853</v>
      </c>
    </row>
    <row r="2516" spans="1:4" ht="15.95" customHeight="1" x14ac:dyDescent="0.25">
      <c r="A2516" s="25" t="s">
        <v>13785</v>
      </c>
      <c r="B2516" s="358" t="s">
        <v>13786</v>
      </c>
      <c r="C2516" s="358" t="s">
        <v>13787</v>
      </c>
      <c r="D2516" s="16" t="s">
        <v>4855</v>
      </c>
    </row>
    <row r="2517" spans="1:4" ht="15.95" customHeight="1" x14ac:dyDescent="0.25">
      <c r="A2517" s="25" t="s">
        <v>13788</v>
      </c>
      <c r="B2517" s="358" t="s">
        <v>13789</v>
      </c>
      <c r="C2517" s="358" t="s">
        <v>13790</v>
      </c>
      <c r="D2517" s="16" t="s">
        <v>4892</v>
      </c>
    </row>
    <row r="2518" spans="1:4" ht="15.95" customHeight="1" x14ac:dyDescent="0.25">
      <c r="A2518" s="25" t="s">
        <v>13791</v>
      </c>
      <c r="B2518" s="358" t="s">
        <v>13792</v>
      </c>
      <c r="C2518" s="358" t="s">
        <v>13793</v>
      </c>
      <c r="D2518" s="16" t="s">
        <v>4878</v>
      </c>
    </row>
    <row r="2519" spans="1:4" ht="15.95" customHeight="1" x14ac:dyDescent="0.25">
      <c r="A2519" s="25" t="s">
        <v>13794</v>
      </c>
      <c r="B2519" s="358" t="s">
        <v>13795</v>
      </c>
      <c r="C2519" s="358" t="s">
        <v>13796</v>
      </c>
      <c r="D2519" s="16" t="s">
        <v>4879</v>
      </c>
    </row>
    <row r="2520" spans="1:4" ht="15.95" customHeight="1" x14ac:dyDescent="0.25">
      <c r="A2520" s="25" t="s">
        <v>13797</v>
      </c>
      <c r="B2520" s="358" t="s">
        <v>13798</v>
      </c>
      <c r="C2520" s="358" t="s">
        <v>13799</v>
      </c>
      <c r="D2520" s="16" t="s">
        <v>4880</v>
      </c>
    </row>
    <row r="2521" spans="1:4" ht="15.95" customHeight="1" x14ac:dyDescent="0.25">
      <c r="A2521" s="25" t="s">
        <v>13800</v>
      </c>
      <c r="B2521" s="358" t="s">
        <v>13801</v>
      </c>
      <c r="C2521" s="358" t="s">
        <v>13802</v>
      </c>
      <c r="D2521" s="16" t="s">
        <v>4890</v>
      </c>
    </row>
    <row r="2522" spans="1:4" ht="15.95" customHeight="1" x14ac:dyDescent="0.25">
      <c r="A2522" s="25" t="s">
        <v>13803</v>
      </c>
      <c r="B2522" s="358" t="s">
        <v>13804</v>
      </c>
      <c r="C2522" s="358" t="s">
        <v>13805</v>
      </c>
      <c r="D2522" s="16" t="s">
        <v>4892</v>
      </c>
    </row>
    <row r="2523" spans="1:4" ht="15.95" customHeight="1" x14ac:dyDescent="0.25">
      <c r="A2523" s="25" t="s">
        <v>13806</v>
      </c>
      <c r="B2523" s="358" t="s">
        <v>13807</v>
      </c>
      <c r="C2523" s="358" t="s">
        <v>13808</v>
      </c>
      <c r="D2523" s="16" t="s">
        <v>4879</v>
      </c>
    </row>
    <row r="2524" spans="1:4" ht="15.95" customHeight="1" x14ac:dyDescent="0.25">
      <c r="A2524" s="25" t="s">
        <v>13809</v>
      </c>
      <c r="B2524" s="358" t="s">
        <v>13810</v>
      </c>
      <c r="C2524" s="358" t="s">
        <v>13811</v>
      </c>
      <c r="D2524" s="16" t="s">
        <v>4657</v>
      </c>
    </row>
    <row r="2525" spans="1:4" ht="15.95" customHeight="1" x14ac:dyDescent="0.25">
      <c r="A2525" s="25" t="s">
        <v>13812</v>
      </c>
      <c r="B2525" s="358" t="s">
        <v>1891</v>
      </c>
      <c r="C2525" s="358" t="s">
        <v>13813</v>
      </c>
      <c r="D2525" s="16" t="s">
        <v>4967</v>
      </c>
    </row>
    <row r="2526" spans="1:4" ht="15.95" customHeight="1" x14ac:dyDescent="0.25">
      <c r="A2526" s="25" t="s">
        <v>13814</v>
      </c>
      <c r="B2526" s="358" t="s">
        <v>13815</v>
      </c>
      <c r="C2526" s="358" t="s">
        <v>13816</v>
      </c>
      <c r="D2526" s="16" t="s">
        <v>4892</v>
      </c>
    </row>
    <row r="2527" spans="1:4" ht="15.95" customHeight="1" x14ac:dyDescent="0.25">
      <c r="A2527" s="25" t="s">
        <v>13817</v>
      </c>
      <c r="B2527" s="358" t="s">
        <v>13818</v>
      </c>
      <c r="C2527" s="358" t="s">
        <v>13819</v>
      </c>
      <c r="D2527" s="16" t="s">
        <v>4895</v>
      </c>
    </row>
    <row r="2528" spans="1:4" ht="15.95" customHeight="1" x14ac:dyDescent="0.25">
      <c r="A2528" s="25" t="s">
        <v>13820</v>
      </c>
      <c r="B2528" s="358" t="s">
        <v>13821</v>
      </c>
      <c r="C2528" s="358" t="s">
        <v>13822</v>
      </c>
      <c r="D2528" s="16" t="s">
        <v>4874</v>
      </c>
    </row>
    <row r="2529" spans="1:4" ht="15.95" customHeight="1" x14ac:dyDescent="0.25">
      <c r="A2529" s="25" t="s">
        <v>13823</v>
      </c>
      <c r="B2529" s="358" t="s">
        <v>13824</v>
      </c>
      <c r="C2529" s="358" t="s">
        <v>13825</v>
      </c>
      <c r="D2529" s="16" t="s">
        <v>4907</v>
      </c>
    </row>
    <row r="2530" spans="1:4" ht="15.95" customHeight="1" x14ac:dyDescent="0.25">
      <c r="A2530" s="25" t="s">
        <v>13826</v>
      </c>
      <c r="B2530" s="358" t="s">
        <v>13827</v>
      </c>
      <c r="C2530" s="358" t="s">
        <v>13828</v>
      </c>
      <c r="D2530" s="16" t="s">
        <v>4909</v>
      </c>
    </row>
    <row r="2531" spans="1:4" ht="15.95" customHeight="1" x14ac:dyDescent="0.25">
      <c r="A2531" s="25" t="s">
        <v>13829</v>
      </c>
      <c r="B2531" s="358" t="s">
        <v>13830</v>
      </c>
      <c r="C2531" s="358" t="s">
        <v>13831</v>
      </c>
      <c r="D2531" s="16" t="s">
        <v>4918</v>
      </c>
    </row>
    <row r="2532" spans="1:4" ht="15.95" customHeight="1" x14ac:dyDescent="0.25">
      <c r="A2532" s="25" t="s">
        <v>13832</v>
      </c>
      <c r="B2532" s="358" t="s">
        <v>13833</v>
      </c>
      <c r="C2532" s="358" t="s">
        <v>13834</v>
      </c>
      <c r="D2532" s="16" t="s">
        <v>4918</v>
      </c>
    </row>
    <row r="2533" spans="1:4" ht="15.95" customHeight="1" x14ac:dyDescent="0.25">
      <c r="A2533" s="25" t="s">
        <v>13835</v>
      </c>
      <c r="B2533" s="358" t="s">
        <v>13836</v>
      </c>
      <c r="C2533" s="358" t="s">
        <v>13837</v>
      </c>
      <c r="D2533" s="16" t="s">
        <v>4767</v>
      </c>
    </row>
    <row r="2534" spans="1:4" ht="15.95" customHeight="1" x14ac:dyDescent="0.25">
      <c r="A2534" s="25" t="s">
        <v>13838</v>
      </c>
      <c r="B2534" s="358" t="s">
        <v>13839</v>
      </c>
      <c r="C2534" s="358" t="s">
        <v>13840</v>
      </c>
      <c r="D2534" s="16" t="s">
        <v>4892</v>
      </c>
    </row>
    <row r="2535" spans="1:4" ht="15.95" customHeight="1" x14ac:dyDescent="0.25">
      <c r="A2535" s="25" t="s">
        <v>13841</v>
      </c>
      <c r="B2535" s="358" t="s">
        <v>13842</v>
      </c>
      <c r="C2535" s="358" t="s">
        <v>13843</v>
      </c>
      <c r="D2535" s="16" t="s">
        <v>4893</v>
      </c>
    </row>
    <row r="2536" spans="1:4" ht="15.95" customHeight="1" x14ac:dyDescent="0.25">
      <c r="A2536" s="25" t="s">
        <v>13844</v>
      </c>
      <c r="B2536" s="358" t="s">
        <v>13845</v>
      </c>
      <c r="C2536" s="358" t="s">
        <v>13846</v>
      </c>
      <c r="D2536" s="16" t="s">
        <v>4460</v>
      </c>
    </row>
    <row r="2537" spans="1:4" ht="15.95" customHeight="1" x14ac:dyDescent="0.25">
      <c r="A2537" s="25" t="s">
        <v>13847</v>
      </c>
      <c r="B2537" s="358" t="s">
        <v>13848</v>
      </c>
      <c r="C2537" s="358" t="s">
        <v>13849</v>
      </c>
      <c r="D2537" s="16" t="s">
        <v>4512</v>
      </c>
    </row>
    <row r="2538" spans="1:4" ht="15.95" customHeight="1" x14ac:dyDescent="0.25">
      <c r="A2538" s="25" t="s">
        <v>13850</v>
      </c>
      <c r="B2538" s="358" t="s">
        <v>13851</v>
      </c>
      <c r="C2538" s="358" t="s">
        <v>13852</v>
      </c>
      <c r="D2538" s="16" t="s">
        <v>4513</v>
      </c>
    </row>
    <row r="2539" spans="1:4" ht="15.95" customHeight="1" x14ac:dyDescent="0.25">
      <c r="A2539" s="25" t="s">
        <v>13853</v>
      </c>
      <c r="B2539" s="358" t="s">
        <v>13854</v>
      </c>
      <c r="C2539" s="358" t="s">
        <v>13855</v>
      </c>
      <c r="D2539" s="16" t="s">
        <v>4516</v>
      </c>
    </row>
    <row r="2540" spans="1:4" ht="15.95" customHeight="1" x14ac:dyDescent="0.25">
      <c r="A2540" s="25" t="s">
        <v>13856</v>
      </c>
      <c r="B2540" s="358" t="s">
        <v>13857</v>
      </c>
      <c r="C2540" s="358" t="s">
        <v>13858</v>
      </c>
      <c r="D2540" s="16" t="s">
        <v>4524</v>
      </c>
    </row>
    <row r="2541" spans="1:4" ht="15.95" customHeight="1" x14ac:dyDescent="0.25">
      <c r="A2541" s="25" t="s">
        <v>13859</v>
      </c>
      <c r="B2541" s="358" t="s">
        <v>13860</v>
      </c>
      <c r="C2541" s="358" t="s">
        <v>13861</v>
      </c>
      <c r="D2541" s="16" t="s">
        <v>4541</v>
      </c>
    </row>
    <row r="2542" spans="1:4" ht="15.95" customHeight="1" x14ac:dyDescent="0.25">
      <c r="A2542" s="25" t="s">
        <v>13862</v>
      </c>
      <c r="B2542" s="358" t="s">
        <v>13863</v>
      </c>
      <c r="C2542" s="358" t="s">
        <v>13864</v>
      </c>
      <c r="D2542" s="16" t="s">
        <v>4937</v>
      </c>
    </row>
    <row r="2543" spans="1:4" ht="15.95" customHeight="1" x14ac:dyDescent="0.25">
      <c r="A2543" s="25" t="s">
        <v>13865</v>
      </c>
      <c r="B2543" s="358" t="s">
        <v>13866</v>
      </c>
      <c r="C2543" s="358" t="s">
        <v>13867</v>
      </c>
      <c r="D2543" s="16" t="s">
        <v>4643</v>
      </c>
    </row>
    <row r="2544" spans="1:4" ht="15.95" customHeight="1" x14ac:dyDescent="0.25">
      <c r="A2544" s="25" t="s">
        <v>13868</v>
      </c>
      <c r="B2544" s="358" t="s">
        <v>13869</v>
      </c>
      <c r="C2544" s="358" t="s">
        <v>13870</v>
      </c>
      <c r="D2544" s="16" t="s">
        <v>4647</v>
      </c>
    </row>
    <row r="2545" spans="1:4" ht="15.95" customHeight="1" x14ac:dyDescent="0.25">
      <c r="A2545" s="25" t="s">
        <v>13871</v>
      </c>
      <c r="B2545" s="358" t="s">
        <v>13872</v>
      </c>
      <c r="C2545" s="358" t="s">
        <v>13873</v>
      </c>
      <c r="D2545" s="16" t="s">
        <v>4652</v>
      </c>
    </row>
    <row r="2546" spans="1:4" ht="15.95" customHeight="1" x14ac:dyDescent="0.25">
      <c r="A2546" s="25" t="s">
        <v>13874</v>
      </c>
      <c r="B2546" s="358" t="s">
        <v>13875</v>
      </c>
      <c r="C2546" s="358" t="s">
        <v>13876</v>
      </c>
      <c r="D2546" s="16" t="s">
        <v>4654</v>
      </c>
    </row>
    <row r="2547" spans="1:4" ht="15.95" customHeight="1" x14ac:dyDescent="0.25">
      <c r="A2547" s="25" t="s">
        <v>13877</v>
      </c>
      <c r="B2547" s="358" t="s">
        <v>13878</v>
      </c>
      <c r="C2547" s="358" t="s">
        <v>13879</v>
      </c>
      <c r="D2547" s="16" t="s">
        <v>5124</v>
      </c>
    </row>
    <row r="2548" spans="1:4" ht="15.95" customHeight="1" x14ac:dyDescent="0.25">
      <c r="A2548" s="25" t="s">
        <v>13880</v>
      </c>
      <c r="B2548" s="358" t="s">
        <v>13881</v>
      </c>
      <c r="C2548" s="358" t="s">
        <v>13882</v>
      </c>
      <c r="D2548" s="16" t="s">
        <v>4759</v>
      </c>
    </row>
    <row r="2549" spans="1:4" ht="15.95" customHeight="1" x14ac:dyDescent="0.25">
      <c r="A2549" s="25" t="s">
        <v>13883</v>
      </c>
      <c r="B2549" s="358" t="s">
        <v>13884</v>
      </c>
      <c r="C2549" s="358" t="s">
        <v>13885</v>
      </c>
      <c r="D2549" s="16" t="s">
        <v>4773</v>
      </c>
    </row>
    <row r="2550" spans="1:4" ht="15.95" customHeight="1" x14ac:dyDescent="0.25">
      <c r="A2550" s="25" t="s">
        <v>13886</v>
      </c>
      <c r="B2550" s="358" t="s">
        <v>13887</v>
      </c>
      <c r="C2550" s="358" t="s">
        <v>13888</v>
      </c>
      <c r="D2550" s="16" t="s">
        <v>4773</v>
      </c>
    </row>
    <row r="2551" spans="1:4" ht="15.95" customHeight="1" x14ac:dyDescent="0.25">
      <c r="A2551" s="25" t="s">
        <v>13889</v>
      </c>
      <c r="B2551" s="358" t="s">
        <v>13890</v>
      </c>
      <c r="C2551" s="358" t="s">
        <v>13891</v>
      </c>
      <c r="D2551" s="16" t="s">
        <v>4773</v>
      </c>
    </row>
    <row r="2552" spans="1:4" ht="15.95" customHeight="1" x14ac:dyDescent="0.25">
      <c r="A2552" s="25" t="s">
        <v>13892</v>
      </c>
      <c r="B2552" s="358" t="s">
        <v>13893</v>
      </c>
      <c r="C2552" s="358" t="s">
        <v>13894</v>
      </c>
      <c r="D2552" s="16" t="s">
        <v>4774</v>
      </c>
    </row>
    <row r="2553" spans="1:4" ht="15.95" customHeight="1" x14ac:dyDescent="0.25">
      <c r="A2553" s="25" t="s">
        <v>13895</v>
      </c>
      <c r="B2553" s="358" t="s">
        <v>13896</v>
      </c>
      <c r="C2553" s="358" t="s">
        <v>13897</v>
      </c>
      <c r="D2553" s="16" t="s">
        <v>4774</v>
      </c>
    </row>
    <row r="2554" spans="1:4" ht="15.95" customHeight="1" x14ac:dyDescent="0.25">
      <c r="A2554" s="25" t="s">
        <v>13898</v>
      </c>
      <c r="B2554" s="358" t="s">
        <v>13899</v>
      </c>
      <c r="C2554" s="358" t="s">
        <v>13900</v>
      </c>
      <c r="D2554" s="16" t="s">
        <v>4775</v>
      </c>
    </row>
    <row r="2555" spans="1:4" ht="15.95" customHeight="1" x14ac:dyDescent="0.25">
      <c r="A2555" s="25" t="s">
        <v>13901</v>
      </c>
      <c r="B2555" s="358" t="s">
        <v>13902</v>
      </c>
      <c r="C2555" s="358" t="s">
        <v>13903</v>
      </c>
      <c r="D2555" s="16" t="s">
        <v>4775</v>
      </c>
    </row>
    <row r="2556" spans="1:4" ht="15.95" customHeight="1" x14ac:dyDescent="0.25">
      <c r="A2556" s="25" t="s">
        <v>13904</v>
      </c>
      <c r="B2556" s="358" t="s">
        <v>13155</v>
      </c>
      <c r="C2556" s="358" t="s">
        <v>13905</v>
      </c>
      <c r="D2556" s="16" t="s">
        <v>4791</v>
      </c>
    </row>
    <row r="2557" spans="1:4" ht="15.95" customHeight="1" x14ac:dyDescent="0.25">
      <c r="A2557" s="25" t="s">
        <v>13906</v>
      </c>
      <c r="B2557" s="358" t="s">
        <v>13907</v>
      </c>
      <c r="C2557" s="358" t="s">
        <v>13908</v>
      </c>
      <c r="D2557" s="16" t="s">
        <v>4801</v>
      </c>
    </row>
    <row r="2558" spans="1:4" ht="15.95" customHeight="1" x14ac:dyDescent="0.25">
      <c r="A2558" s="25" t="s">
        <v>13909</v>
      </c>
      <c r="B2558" s="358" t="s">
        <v>13910</v>
      </c>
      <c r="C2558" s="358" t="s">
        <v>13911</v>
      </c>
      <c r="D2558" s="16" t="s">
        <v>4822</v>
      </c>
    </row>
    <row r="2559" spans="1:4" ht="15.95" customHeight="1" x14ac:dyDescent="0.25">
      <c r="A2559" s="25" t="s">
        <v>13912</v>
      </c>
      <c r="B2559" s="358" t="s">
        <v>13913</v>
      </c>
      <c r="C2559" s="358" t="s">
        <v>13914</v>
      </c>
      <c r="D2559" s="16" t="s">
        <v>4841</v>
      </c>
    </row>
    <row r="2560" spans="1:4" ht="15.95" customHeight="1" x14ac:dyDescent="0.25">
      <c r="A2560" s="25" t="s">
        <v>13915</v>
      </c>
      <c r="B2560" s="358" t="s">
        <v>13916</v>
      </c>
      <c r="C2560" s="358" t="s">
        <v>13917</v>
      </c>
      <c r="D2560" s="16" t="s">
        <v>4842</v>
      </c>
    </row>
    <row r="2561" spans="1:4" ht="15.95" customHeight="1" x14ac:dyDescent="0.25">
      <c r="A2561" s="25" t="s">
        <v>13918</v>
      </c>
      <c r="B2561" s="358" t="s">
        <v>13919</v>
      </c>
      <c r="C2561" s="358" t="s">
        <v>13920</v>
      </c>
      <c r="D2561" s="16" t="s">
        <v>4492</v>
      </c>
    </row>
    <row r="2562" spans="1:4" ht="15.95" customHeight="1" x14ac:dyDescent="0.25">
      <c r="A2562" s="25" t="s">
        <v>13921</v>
      </c>
      <c r="B2562" s="358" t="s">
        <v>13922</v>
      </c>
      <c r="C2562" s="358" t="s">
        <v>13923</v>
      </c>
      <c r="D2562" s="16" t="s">
        <v>4847</v>
      </c>
    </row>
    <row r="2563" spans="1:4" ht="15.95" customHeight="1" x14ac:dyDescent="0.25">
      <c r="A2563" s="25" t="s">
        <v>13924</v>
      </c>
      <c r="B2563" s="358" t="s">
        <v>13925</v>
      </c>
      <c r="C2563" s="358" t="s">
        <v>13926</v>
      </c>
      <c r="D2563" s="16" t="s">
        <v>4854</v>
      </c>
    </row>
    <row r="2564" spans="1:4" ht="15.95" customHeight="1" x14ac:dyDescent="0.25">
      <c r="A2564" s="25" t="s">
        <v>13927</v>
      </c>
      <c r="B2564" s="358" t="s">
        <v>13928</v>
      </c>
      <c r="C2564" s="358" t="s">
        <v>13929</v>
      </c>
      <c r="D2564" s="16" t="s">
        <v>4874</v>
      </c>
    </row>
    <row r="2565" spans="1:4" ht="15.95" customHeight="1" x14ac:dyDescent="0.25">
      <c r="A2565" s="25" t="s">
        <v>13930</v>
      </c>
      <c r="B2565" s="358" t="s">
        <v>13931</v>
      </c>
      <c r="C2565" s="358" t="s">
        <v>13932</v>
      </c>
      <c r="D2565" s="16" t="s">
        <v>4932</v>
      </c>
    </row>
    <row r="2566" spans="1:4" ht="15.95" customHeight="1" x14ac:dyDescent="0.25">
      <c r="A2566" s="25" t="s">
        <v>13933</v>
      </c>
      <c r="B2566" s="358" t="s">
        <v>13934</v>
      </c>
      <c r="C2566" s="358" t="s">
        <v>13935</v>
      </c>
      <c r="D2566" s="16" t="s">
        <v>4932</v>
      </c>
    </row>
    <row r="2567" spans="1:4" ht="15.95" customHeight="1" x14ac:dyDescent="0.25">
      <c r="A2567" s="25" t="s">
        <v>13936</v>
      </c>
      <c r="B2567" s="358" t="s">
        <v>13937</v>
      </c>
      <c r="C2567" s="358" t="s">
        <v>13938</v>
      </c>
      <c r="D2567" s="16" t="s">
        <v>4931</v>
      </c>
    </row>
    <row r="2568" spans="1:4" ht="15.95" customHeight="1" x14ac:dyDescent="0.25">
      <c r="A2568" s="25" t="s">
        <v>13939</v>
      </c>
      <c r="B2568" s="358" t="s">
        <v>13940</v>
      </c>
      <c r="C2568" s="358" t="s">
        <v>13941</v>
      </c>
      <c r="D2568" s="16" t="s">
        <v>4940</v>
      </c>
    </row>
    <row r="2569" spans="1:4" ht="15.95" customHeight="1" x14ac:dyDescent="0.25">
      <c r="A2569" s="25" t="s">
        <v>13942</v>
      </c>
      <c r="B2569" s="358" t="s">
        <v>13943</v>
      </c>
      <c r="C2569" s="358" t="s">
        <v>13944</v>
      </c>
      <c r="D2569" s="16" t="s">
        <v>4941</v>
      </c>
    </row>
    <row r="2570" spans="1:4" ht="15.95" customHeight="1" x14ac:dyDescent="0.25">
      <c r="A2570" s="25" t="s">
        <v>13945</v>
      </c>
      <c r="B2570" s="358" t="s">
        <v>13946</v>
      </c>
      <c r="C2570" s="358" t="s">
        <v>13947</v>
      </c>
      <c r="D2570" s="16" t="s">
        <v>4893</v>
      </c>
    </row>
    <row r="2571" spans="1:4" ht="15.95" customHeight="1" x14ac:dyDescent="0.25">
      <c r="A2571" s="25" t="s">
        <v>13948</v>
      </c>
      <c r="B2571" s="358" t="s">
        <v>13949</v>
      </c>
      <c r="C2571" s="358" t="s">
        <v>13950</v>
      </c>
      <c r="D2571" s="16" t="s">
        <v>4805</v>
      </c>
    </row>
    <row r="2572" spans="1:4" ht="15.95" customHeight="1" x14ac:dyDescent="0.25">
      <c r="A2572" s="25" t="s">
        <v>13951</v>
      </c>
      <c r="B2572" s="358" t="s">
        <v>13952</v>
      </c>
      <c r="C2572" s="358" t="s">
        <v>13953</v>
      </c>
      <c r="D2572" s="16" t="s">
        <v>4795</v>
      </c>
    </row>
    <row r="2573" spans="1:4" ht="15.95" customHeight="1" x14ac:dyDescent="0.25">
      <c r="A2573" s="25" t="s">
        <v>13954</v>
      </c>
      <c r="B2573" s="358" t="s">
        <v>13955</v>
      </c>
      <c r="C2573" s="358" t="s">
        <v>13956</v>
      </c>
      <c r="D2573" s="16" t="s">
        <v>4794</v>
      </c>
    </row>
    <row r="2574" spans="1:4" ht="15.95" customHeight="1" x14ac:dyDescent="0.25">
      <c r="A2574" s="25" t="s">
        <v>13957</v>
      </c>
      <c r="B2574" s="358" t="s">
        <v>1523</v>
      </c>
      <c r="C2574" s="358" t="s">
        <v>13958</v>
      </c>
      <c r="D2574" s="16" t="s">
        <v>5418</v>
      </c>
    </row>
    <row r="2575" spans="1:4" ht="15.95" customHeight="1" x14ac:dyDescent="0.25">
      <c r="A2575" s="25" t="s">
        <v>13959</v>
      </c>
      <c r="B2575" s="358" t="s">
        <v>1524</v>
      </c>
      <c r="C2575" s="358" t="s">
        <v>13960</v>
      </c>
      <c r="D2575" s="16" t="s">
        <v>5310</v>
      </c>
    </row>
    <row r="2576" spans="1:4" ht="15.95" customHeight="1" x14ac:dyDescent="0.25">
      <c r="A2576" s="25" t="s">
        <v>13961</v>
      </c>
      <c r="B2576" s="358" t="s">
        <v>1525</v>
      </c>
      <c r="C2576" s="358" t="s">
        <v>13962</v>
      </c>
      <c r="D2576" s="16" t="s">
        <v>5235</v>
      </c>
    </row>
    <row r="2577" spans="1:4" ht="15.95" customHeight="1" x14ac:dyDescent="0.25">
      <c r="A2577" s="25" t="s">
        <v>13963</v>
      </c>
      <c r="B2577" s="358" t="s">
        <v>1526</v>
      </c>
      <c r="C2577" s="358" t="s">
        <v>13964</v>
      </c>
      <c r="D2577" s="16" t="s">
        <v>5238</v>
      </c>
    </row>
    <row r="2578" spans="1:4" ht="15.95" customHeight="1" x14ac:dyDescent="0.25">
      <c r="A2578" s="25" t="s">
        <v>13965</v>
      </c>
      <c r="B2578" s="358" t="s">
        <v>1077</v>
      </c>
      <c r="C2578" s="358" t="s">
        <v>13966</v>
      </c>
      <c r="D2578" s="16" t="s">
        <v>5496</v>
      </c>
    </row>
    <row r="2579" spans="1:4" ht="15.95" customHeight="1" x14ac:dyDescent="0.25">
      <c r="A2579" s="25" t="s">
        <v>13967</v>
      </c>
      <c r="B2579" s="358" t="s">
        <v>1527</v>
      </c>
      <c r="C2579" s="358" t="s">
        <v>13968</v>
      </c>
      <c r="D2579" s="16" t="s">
        <v>5255</v>
      </c>
    </row>
    <row r="2580" spans="1:4" ht="15.95" customHeight="1" x14ac:dyDescent="0.25">
      <c r="A2580" s="25" t="s">
        <v>13969</v>
      </c>
      <c r="B2580" s="358" t="s">
        <v>1528</v>
      </c>
      <c r="C2580" s="358" t="s">
        <v>13970</v>
      </c>
      <c r="D2580" s="16" t="s">
        <v>5357</v>
      </c>
    </row>
    <row r="2581" spans="1:4" ht="15.95" customHeight="1" x14ac:dyDescent="0.25">
      <c r="A2581" s="25" t="s">
        <v>13971</v>
      </c>
      <c r="B2581" s="358" t="s">
        <v>1530</v>
      </c>
      <c r="C2581" s="358" t="s">
        <v>13972</v>
      </c>
      <c r="D2581" s="16" t="s">
        <v>5293</v>
      </c>
    </row>
    <row r="2582" spans="1:4" ht="15.95" customHeight="1" x14ac:dyDescent="0.25">
      <c r="A2582" s="25" t="s">
        <v>13973</v>
      </c>
      <c r="B2582" s="358" t="s">
        <v>281</v>
      </c>
      <c r="C2582" s="358" t="s">
        <v>13974</v>
      </c>
      <c r="D2582" s="16" t="s">
        <v>5239</v>
      </c>
    </row>
    <row r="2583" spans="1:4" ht="15.95" customHeight="1" x14ac:dyDescent="0.25">
      <c r="A2583" s="25" t="s">
        <v>13975</v>
      </c>
      <c r="B2583" s="358" t="s">
        <v>1531</v>
      </c>
      <c r="C2583" s="358" t="s">
        <v>13976</v>
      </c>
      <c r="D2583" s="16" t="s">
        <v>5238</v>
      </c>
    </row>
    <row r="2584" spans="1:4" ht="15.95" customHeight="1" x14ac:dyDescent="0.25">
      <c r="A2584" s="25" t="s">
        <v>13977</v>
      </c>
      <c r="B2584" s="358" t="s">
        <v>1724</v>
      </c>
      <c r="C2584" s="358" t="s">
        <v>13978</v>
      </c>
      <c r="D2584" s="16" t="s">
        <v>5235</v>
      </c>
    </row>
    <row r="2585" spans="1:4" ht="15.95" customHeight="1" x14ac:dyDescent="0.25">
      <c r="A2585" s="25" t="s">
        <v>13979</v>
      </c>
      <c r="B2585" s="358" t="s">
        <v>1532</v>
      </c>
      <c r="C2585" s="358" t="s">
        <v>13980</v>
      </c>
      <c r="D2585" s="16" t="s">
        <v>5356</v>
      </c>
    </row>
    <row r="2586" spans="1:4" ht="15.95" customHeight="1" x14ac:dyDescent="0.25">
      <c r="A2586" s="25" t="s">
        <v>13981</v>
      </c>
      <c r="B2586" s="358" t="s">
        <v>1533</v>
      </c>
      <c r="C2586" s="358" t="s">
        <v>13982</v>
      </c>
      <c r="D2586" s="16" t="s">
        <v>5389</v>
      </c>
    </row>
    <row r="2587" spans="1:4" ht="15.95" customHeight="1" x14ac:dyDescent="0.25">
      <c r="A2587" s="25" t="s">
        <v>13983</v>
      </c>
      <c r="B2587" s="358" t="s">
        <v>1534</v>
      </c>
      <c r="C2587" s="358" t="s">
        <v>13984</v>
      </c>
      <c r="D2587" s="16" t="s">
        <v>5357</v>
      </c>
    </row>
    <row r="2588" spans="1:4" ht="15.95" customHeight="1" x14ac:dyDescent="0.25">
      <c r="A2588" s="25" t="s">
        <v>13985</v>
      </c>
      <c r="B2588" s="358" t="s">
        <v>1535</v>
      </c>
      <c r="C2588" s="358" t="s">
        <v>13986</v>
      </c>
      <c r="D2588" s="16" t="s">
        <v>5376</v>
      </c>
    </row>
    <row r="2589" spans="1:4" ht="15.95" customHeight="1" x14ac:dyDescent="0.25">
      <c r="A2589" s="25" t="s">
        <v>13987</v>
      </c>
      <c r="B2589" s="358" t="s">
        <v>1536</v>
      </c>
      <c r="C2589" s="358" t="s">
        <v>13988</v>
      </c>
      <c r="D2589" s="16" t="s">
        <v>5235</v>
      </c>
    </row>
    <row r="2590" spans="1:4" ht="15.95" customHeight="1" x14ac:dyDescent="0.25">
      <c r="A2590" s="25" t="s">
        <v>13989</v>
      </c>
      <c r="B2590" s="358" t="s">
        <v>13990</v>
      </c>
      <c r="C2590" s="358" t="s">
        <v>13991</v>
      </c>
      <c r="D2590" s="16" t="s">
        <v>5416</v>
      </c>
    </row>
    <row r="2591" spans="1:4" ht="15.95" customHeight="1" x14ac:dyDescent="0.25">
      <c r="A2591" s="25" t="s">
        <v>13992</v>
      </c>
      <c r="B2591" s="358" t="s">
        <v>13993</v>
      </c>
      <c r="C2591" s="358" t="s">
        <v>13994</v>
      </c>
      <c r="D2591" s="16" t="s">
        <v>5376</v>
      </c>
    </row>
    <row r="2592" spans="1:4" ht="15.95" customHeight="1" x14ac:dyDescent="0.25">
      <c r="A2592" s="25" t="s">
        <v>13995</v>
      </c>
      <c r="B2592" s="358" t="s">
        <v>1538</v>
      </c>
      <c r="C2592" s="358" t="s">
        <v>13996</v>
      </c>
      <c r="D2592" s="16" t="s">
        <v>5255</v>
      </c>
    </row>
    <row r="2593" spans="1:4" ht="15.95" customHeight="1" x14ac:dyDescent="0.25">
      <c r="A2593" s="25" t="s">
        <v>13997</v>
      </c>
      <c r="B2593" s="358" t="s">
        <v>1725</v>
      </c>
      <c r="C2593" s="358" t="s">
        <v>13998</v>
      </c>
      <c r="D2593" s="16" t="s">
        <v>5355</v>
      </c>
    </row>
    <row r="2594" spans="1:4" ht="15.95" customHeight="1" x14ac:dyDescent="0.25">
      <c r="A2594" s="25" t="s">
        <v>13999</v>
      </c>
      <c r="B2594" s="358" t="s">
        <v>1447</v>
      </c>
      <c r="C2594" s="358" t="s">
        <v>14000</v>
      </c>
      <c r="D2594" s="16" t="s">
        <v>5525</v>
      </c>
    </row>
    <row r="2595" spans="1:4" ht="15.95" customHeight="1" x14ac:dyDescent="0.25">
      <c r="A2595" s="25" t="s">
        <v>14001</v>
      </c>
      <c r="B2595" s="358" t="s">
        <v>1269</v>
      </c>
      <c r="C2595" s="358" t="s">
        <v>14002</v>
      </c>
      <c r="D2595" s="16" t="s">
        <v>5473</v>
      </c>
    </row>
    <row r="2596" spans="1:4" ht="15.95" customHeight="1" x14ac:dyDescent="0.25">
      <c r="A2596" s="25" t="s">
        <v>14003</v>
      </c>
      <c r="B2596" s="358" t="s">
        <v>14004</v>
      </c>
      <c r="C2596" s="358" t="s">
        <v>14005</v>
      </c>
      <c r="D2596" s="16" t="s">
        <v>5238</v>
      </c>
    </row>
    <row r="2597" spans="1:4" ht="15.95" customHeight="1" x14ac:dyDescent="0.25">
      <c r="A2597" s="25" t="s">
        <v>14006</v>
      </c>
      <c r="B2597" s="358" t="s">
        <v>14007</v>
      </c>
      <c r="C2597" s="358" t="s">
        <v>14008</v>
      </c>
      <c r="D2597" s="16" t="s">
        <v>5235</v>
      </c>
    </row>
    <row r="2598" spans="1:4" ht="15.95" customHeight="1" x14ac:dyDescent="0.25">
      <c r="A2598" s="25" t="s">
        <v>14009</v>
      </c>
      <c r="B2598" s="358" t="s">
        <v>14010</v>
      </c>
      <c r="C2598" s="358" t="s">
        <v>14011</v>
      </c>
      <c r="D2598" s="16" t="s">
        <v>5293</v>
      </c>
    </row>
    <row r="2599" spans="1:4" ht="15.95" customHeight="1" x14ac:dyDescent="0.25">
      <c r="A2599" s="25" t="s">
        <v>14012</v>
      </c>
      <c r="B2599" s="358" t="s">
        <v>14013</v>
      </c>
      <c r="C2599" s="358" t="s">
        <v>14014</v>
      </c>
      <c r="D2599" s="16" t="s">
        <v>5389</v>
      </c>
    </row>
    <row r="2600" spans="1:4" ht="15.95" customHeight="1" x14ac:dyDescent="0.25">
      <c r="A2600" s="25" t="s">
        <v>14015</v>
      </c>
      <c r="B2600" s="358" t="s">
        <v>14016</v>
      </c>
      <c r="C2600" s="358" t="s">
        <v>14017</v>
      </c>
      <c r="D2600" s="16" t="s">
        <v>5235</v>
      </c>
    </row>
    <row r="2601" spans="1:4" ht="15.95" customHeight="1" x14ac:dyDescent="0.25">
      <c r="A2601" s="25" t="s">
        <v>14018</v>
      </c>
      <c r="B2601" s="358" t="s">
        <v>14019</v>
      </c>
      <c r="C2601" s="365" t="s">
        <v>14020</v>
      </c>
      <c r="D2601" s="16" t="s">
        <v>5219</v>
      </c>
    </row>
    <row r="2602" spans="1:4" ht="15.95" customHeight="1" x14ac:dyDescent="0.25">
      <c r="A2602" s="25" t="s">
        <v>14021</v>
      </c>
      <c r="B2602" s="358" t="s">
        <v>14022</v>
      </c>
      <c r="C2602" s="358" t="s">
        <v>14023</v>
      </c>
      <c r="D2602" s="16" t="s">
        <v>5219</v>
      </c>
    </row>
    <row r="2603" spans="1:4" ht="15.95" customHeight="1" x14ac:dyDescent="0.25">
      <c r="A2603" s="25" t="s">
        <v>14024</v>
      </c>
      <c r="B2603" s="358" t="s">
        <v>14025</v>
      </c>
      <c r="C2603" s="358" t="s">
        <v>14026</v>
      </c>
      <c r="D2603" s="16" t="s">
        <v>5309</v>
      </c>
    </row>
    <row r="2604" spans="1:4" ht="15.95" customHeight="1" x14ac:dyDescent="0.25">
      <c r="A2604" s="25" t="s">
        <v>14027</v>
      </c>
      <c r="B2604" s="358" t="s">
        <v>952</v>
      </c>
      <c r="C2604" s="358" t="s">
        <v>14028</v>
      </c>
      <c r="D2604" s="16" t="s">
        <v>5355</v>
      </c>
    </row>
    <row r="2605" spans="1:4" ht="15.95" customHeight="1" x14ac:dyDescent="0.25">
      <c r="A2605" s="25" t="s">
        <v>14029</v>
      </c>
      <c r="B2605" s="358" t="s">
        <v>14030</v>
      </c>
      <c r="C2605" s="358" t="s">
        <v>14031</v>
      </c>
      <c r="D2605" s="16" t="s">
        <v>5417</v>
      </c>
    </row>
    <row r="2606" spans="1:4" ht="15.95" customHeight="1" x14ac:dyDescent="0.25">
      <c r="A2606" s="25" t="s">
        <v>14032</v>
      </c>
      <c r="B2606" s="358" t="s">
        <v>14033</v>
      </c>
      <c r="C2606" s="358" t="s">
        <v>14034</v>
      </c>
      <c r="D2606" s="16" t="s">
        <v>5355</v>
      </c>
    </row>
    <row r="2607" spans="1:4" ht="15.95" customHeight="1" x14ac:dyDescent="0.25">
      <c r="A2607" s="25" t="s">
        <v>14035</v>
      </c>
      <c r="B2607" s="358" t="s">
        <v>14036</v>
      </c>
      <c r="C2607" s="358" t="s">
        <v>14037</v>
      </c>
      <c r="D2607" s="16" t="s">
        <v>5255</v>
      </c>
    </row>
    <row r="2608" spans="1:4" ht="15.95" customHeight="1" x14ac:dyDescent="0.25">
      <c r="A2608" s="25" t="s">
        <v>14038</v>
      </c>
      <c r="B2608" s="358" t="s">
        <v>992</v>
      </c>
      <c r="C2608" s="358" t="s">
        <v>14039</v>
      </c>
      <c r="D2608" s="16" t="s">
        <v>5488</v>
      </c>
    </row>
    <row r="2609" spans="1:4" ht="15.95" customHeight="1" x14ac:dyDescent="0.25">
      <c r="A2609" s="25" t="s">
        <v>14040</v>
      </c>
      <c r="B2609" s="358" t="s">
        <v>14041</v>
      </c>
      <c r="C2609" s="358" t="s">
        <v>14042</v>
      </c>
      <c r="D2609" s="16" t="s">
        <v>5376</v>
      </c>
    </row>
    <row r="2610" spans="1:4" ht="15.95" customHeight="1" x14ac:dyDescent="0.25">
      <c r="A2610" s="25" t="s">
        <v>14043</v>
      </c>
      <c r="B2610" s="358" t="s">
        <v>3884</v>
      </c>
      <c r="C2610" s="358" t="s">
        <v>14044</v>
      </c>
      <c r="D2610" s="16" t="s">
        <v>5470</v>
      </c>
    </row>
    <row r="2611" spans="1:4" ht="15.95" customHeight="1" x14ac:dyDescent="0.25">
      <c r="A2611" s="25" t="s">
        <v>14045</v>
      </c>
      <c r="B2611" s="358" t="s">
        <v>1271</v>
      </c>
      <c r="C2611" s="363" t="s">
        <v>14046</v>
      </c>
      <c r="D2611" s="16" t="s">
        <v>5488</v>
      </c>
    </row>
    <row r="2612" spans="1:4" ht="15.95" customHeight="1" x14ac:dyDescent="0.25">
      <c r="A2612" s="25" t="s">
        <v>14047</v>
      </c>
      <c r="B2612" s="358" t="s">
        <v>3885</v>
      </c>
      <c r="C2612" s="358" t="s">
        <v>14048</v>
      </c>
      <c r="D2612" s="16" t="s">
        <v>5470</v>
      </c>
    </row>
    <row r="2613" spans="1:4" ht="15.95" customHeight="1" x14ac:dyDescent="0.25">
      <c r="A2613" s="25" t="s">
        <v>14049</v>
      </c>
      <c r="B2613" s="358" t="s">
        <v>1893</v>
      </c>
      <c r="C2613" s="358" t="s">
        <v>14050</v>
      </c>
      <c r="D2613" s="16" t="s">
        <v>5113</v>
      </c>
    </row>
    <row r="2614" spans="1:4" ht="15.95" customHeight="1" x14ac:dyDescent="0.25">
      <c r="A2614" s="25" t="s">
        <v>14051</v>
      </c>
      <c r="B2614" s="358" t="s">
        <v>14052</v>
      </c>
      <c r="C2614" s="358" t="s">
        <v>14053</v>
      </c>
      <c r="D2614" s="16" t="s">
        <v>5126</v>
      </c>
    </row>
    <row r="2615" spans="1:4" ht="15.95" customHeight="1" x14ac:dyDescent="0.25">
      <c r="A2615" s="25" t="s">
        <v>14054</v>
      </c>
      <c r="B2615" s="358" t="s">
        <v>14055</v>
      </c>
      <c r="C2615" s="358" t="s">
        <v>14056</v>
      </c>
      <c r="D2615" s="16" t="s">
        <v>5195</v>
      </c>
    </row>
    <row r="2616" spans="1:4" ht="15.95" customHeight="1" x14ac:dyDescent="0.25">
      <c r="A2616" s="25" t="s">
        <v>14057</v>
      </c>
      <c r="B2616" s="358" t="s">
        <v>14058</v>
      </c>
      <c r="C2616" s="358" t="s">
        <v>14059</v>
      </c>
      <c r="D2616" s="16" t="s">
        <v>5117</v>
      </c>
    </row>
    <row r="2617" spans="1:4" ht="15.95" customHeight="1" x14ac:dyDescent="0.25">
      <c r="A2617" s="25" t="s">
        <v>14060</v>
      </c>
      <c r="B2617" s="358" t="s">
        <v>789</v>
      </c>
      <c r="C2617" s="358" t="s">
        <v>14061</v>
      </c>
      <c r="D2617" s="16" t="s">
        <v>5517</v>
      </c>
    </row>
    <row r="2618" spans="1:4" ht="15.95" customHeight="1" x14ac:dyDescent="0.25">
      <c r="A2618" s="25" t="s">
        <v>14062</v>
      </c>
      <c r="B2618" s="358" t="s">
        <v>1726</v>
      </c>
      <c r="C2618" s="358" t="s">
        <v>14063</v>
      </c>
      <c r="D2618" s="16" t="s">
        <v>5389</v>
      </c>
    </row>
    <row r="2619" spans="1:4" ht="15.95" customHeight="1" x14ac:dyDescent="0.25">
      <c r="A2619" s="25" t="s">
        <v>14064</v>
      </c>
      <c r="B2619" s="358" t="s">
        <v>1539</v>
      </c>
      <c r="C2619" s="358" t="s">
        <v>14065</v>
      </c>
      <c r="D2619" s="16" t="s">
        <v>5310</v>
      </c>
    </row>
    <row r="2620" spans="1:4" ht="15.95" customHeight="1" x14ac:dyDescent="0.25">
      <c r="A2620" s="25" t="s">
        <v>14066</v>
      </c>
      <c r="B2620" s="358" t="s">
        <v>14067</v>
      </c>
      <c r="C2620" s="358" t="s">
        <v>14068</v>
      </c>
      <c r="D2620" s="16" t="s">
        <v>4729</v>
      </c>
    </row>
    <row r="2621" spans="1:4" ht="15.95" customHeight="1" x14ac:dyDescent="0.25">
      <c r="A2621" s="25" t="s">
        <v>14069</v>
      </c>
      <c r="B2621" s="358" t="s">
        <v>14070</v>
      </c>
      <c r="C2621" s="358" t="s">
        <v>14071</v>
      </c>
      <c r="D2621" s="16" t="s">
        <v>5417</v>
      </c>
    </row>
    <row r="2622" spans="1:4" ht="15.95" customHeight="1" x14ac:dyDescent="0.25">
      <c r="A2622" s="25" t="s">
        <v>14072</v>
      </c>
      <c r="B2622" s="358" t="s">
        <v>1894</v>
      </c>
      <c r="C2622" s="358" t="s">
        <v>14073</v>
      </c>
      <c r="D2622" s="16" t="s">
        <v>5120</v>
      </c>
    </row>
    <row r="2623" spans="1:4" ht="15.95" customHeight="1" x14ac:dyDescent="0.25">
      <c r="A2623" s="25" t="s">
        <v>14074</v>
      </c>
      <c r="B2623" s="358" t="s">
        <v>1895</v>
      </c>
      <c r="C2623" s="358" t="s">
        <v>14075</v>
      </c>
      <c r="D2623" s="16" t="s">
        <v>5137</v>
      </c>
    </row>
    <row r="2624" spans="1:4" ht="15.95" customHeight="1" x14ac:dyDescent="0.25">
      <c r="A2624" s="25" t="s">
        <v>14076</v>
      </c>
      <c r="B2624" s="358" t="s">
        <v>14077</v>
      </c>
      <c r="C2624" s="358" t="s">
        <v>14078</v>
      </c>
      <c r="D2624" s="16" t="s">
        <v>5028</v>
      </c>
    </row>
    <row r="2625" spans="1:4" ht="15.95" customHeight="1" x14ac:dyDescent="0.25">
      <c r="A2625" s="25" t="s">
        <v>14079</v>
      </c>
      <c r="B2625" s="358" t="s">
        <v>14080</v>
      </c>
      <c r="C2625" s="358" t="s">
        <v>14081</v>
      </c>
      <c r="D2625" s="16" t="s">
        <v>4729</v>
      </c>
    </row>
    <row r="2626" spans="1:4" ht="15.95" customHeight="1" x14ac:dyDescent="0.25">
      <c r="A2626" s="25" t="s">
        <v>14082</v>
      </c>
      <c r="B2626" s="358" t="s">
        <v>1896</v>
      </c>
      <c r="C2626" s="358" t="s">
        <v>14083</v>
      </c>
      <c r="D2626" s="16" t="s">
        <v>5118</v>
      </c>
    </row>
    <row r="2627" spans="1:4" ht="15.95" customHeight="1" x14ac:dyDescent="0.25">
      <c r="A2627" s="25" t="s">
        <v>14084</v>
      </c>
      <c r="B2627" s="358" t="s">
        <v>1897</v>
      </c>
      <c r="C2627" s="358" t="s">
        <v>14085</v>
      </c>
      <c r="D2627" s="16" t="s">
        <v>4996</v>
      </c>
    </row>
    <row r="2628" spans="1:4" ht="15.95" customHeight="1" x14ac:dyDescent="0.25">
      <c r="A2628" s="25" t="s">
        <v>14086</v>
      </c>
      <c r="B2628" s="358" t="s">
        <v>14087</v>
      </c>
      <c r="C2628" s="358" t="s">
        <v>14088</v>
      </c>
      <c r="D2628" s="16" t="s">
        <v>4788</v>
      </c>
    </row>
    <row r="2629" spans="1:4" ht="15.95" customHeight="1" x14ac:dyDescent="0.25">
      <c r="A2629" s="25" t="s">
        <v>14089</v>
      </c>
      <c r="B2629" s="358" t="s">
        <v>14090</v>
      </c>
      <c r="C2629" s="358" t="s">
        <v>14091</v>
      </c>
      <c r="D2629" s="16" t="s">
        <v>4729</v>
      </c>
    </row>
    <row r="2630" spans="1:4" ht="15.95" customHeight="1" x14ac:dyDescent="0.25">
      <c r="A2630" s="25" t="s">
        <v>14092</v>
      </c>
      <c r="B2630" s="358" t="s">
        <v>1898</v>
      </c>
      <c r="C2630" s="358" t="s">
        <v>14093</v>
      </c>
      <c r="D2630" s="16" t="s">
        <v>5011</v>
      </c>
    </row>
    <row r="2631" spans="1:4" ht="15.95" customHeight="1" x14ac:dyDescent="0.25">
      <c r="A2631" s="25" t="s">
        <v>14094</v>
      </c>
      <c r="B2631" s="358" t="s">
        <v>461</v>
      </c>
      <c r="C2631" s="358" t="s">
        <v>14095</v>
      </c>
      <c r="D2631" s="16" t="s">
        <v>5496</v>
      </c>
    </row>
    <row r="2632" spans="1:4" ht="15.95" customHeight="1" x14ac:dyDescent="0.25">
      <c r="A2632" s="25" t="s">
        <v>14096</v>
      </c>
      <c r="B2632" s="358" t="s">
        <v>14097</v>
      </c>
      <c r="C2632" s="358" t="s">
        <v>14098</v>
      </c>
      <c r="D2632" s="16" t="s">
        <v>4729</v>
      </c>
    </row>
    <row r="2633" spans="1:4" ht="15.95" customHeight="1" x14ac:dyDescent="0.25">
      <c r="A2633" s="25" t="s">
        <v>14099</v>
      </c>
      <c r="B2633" s="358" t="s">
        <v>1900</v>
      </c>
      <c r="C2633" s="358" t="s">
        <v>14100</v>
      </c>
      <c r="D2633" s="16" t="s">
        <v>5165</v>
      </c>
    </row>
    <row r="2634" spans="1:4" ht="15.95" customHeight="1" x14ac:dyDescent="0.25">
      <c r="A2634" s="25" t="s">
        <v>14101</v>
      </c>
      <c r="B2634" s="358" t="s">
        <v>14102</v>
      </c>
      <c r="C2634" s="358" t="s">
        <v>14103</v>
      </c>
      <c r="D2634" s="16" t="s">
        <v>4729</v>
      </c>
    </row>
    <row r="2635" spans="1:4" ht="15.95" customHeight="1" x14ac:dyDescent="0.25">
      <c r="A2635" s="25" t="s">
        <v>14104</v>
      </c>
      <c r="B2635" s="358" t="s">
        <v>14105</v>
      </c>
      <c r="C2635" s="358" t="s">
        <v>14106</v>
      </c>
      <c r="D2635" s="16" t="s">
        <v>5007</v>
      </c>
    </row>
    <row r="2636" spans="1:4" ht="15.95" customHeight="1" x14ac:dyDescent="0.25">
      <c r="A2636" s="25" t="s">
        <v>14107</v>
      </c>
      <c r="B2636" s="358" t="s">
        <v>4401</v>
      </c>
      <c r="C2636" s="358" t="s">
        <v>14108</v>
      </c>
      <c r="D2636" s="16" t="s">
        <v>7021</v>
      </c>
    </row>
    <row r="2637" spans="1:4" ht="15.95" customHeight="1" x14ac:dyDescent="0.25">
      <c r="A2637" s="25" t="s">
        <v>14109</v>
      </c>
      <c r="B2637" s="358" t="s">
        <v>14110</v>
      </c>
      <c r="C2637" s="358" t="s">
        <v>14111</v>
      </c>
      <c r="D2637" s="16" t="s">
        <v>5492</v>
      </c>
    </row>
    <row r="2638" spans="1:4" ht="15.95" customHeight="1" x14ac:dyDescent="0.25">
      <c r="A2638" s="25" t="s">
        <v>14112</v>
      </c>
      <c r="B2638" s="358" t="s">
        <v>14113</v>
      </c>
      <c r="C2638" s="358" t="s">
        <v>14114</v>
      </c>
      <c r="D2638" s="16" t="s">
        <v>5356</v>
      </c>
    </row>
    <row r="2639" spans="1:4" ht="15.95" customHeight="1" x14ac:dyDescent="0.25">
      <c r="A2639" s="25" t="s">
        <v>14115</v>
      </c>
      <c r="B2639" s="358" t="s">
        <v>994</v>
      </c>
      <c r="C2639" s="358" t="s">
        <v>14116</v>
      </c>
      <c r="D2639" s="16" t="s">
        <v>5488</v>
      </c>
    </row>
    <row r="2640" spans="1:4" ht="15.95" customHeight="1" x14ac:dyDescent="0.25">
      <c r="A2640" s="25" t="s">
        <v>14117</v>
      </c>
      <c r="B2640" s="358" t="s">
        <v>14118</v>
      </c>
      <c r="C2640" s="358" t="s">
        <v>14119</v>
      </c>
      <c r="D2640" s="16" t="s">
        <v>5463</v>
      </c>
    </row>
    <row r="2641" spans="1:4" ht="15.95" customHeight="1" x14ac:dyDescent="0.25">
      <c r="A2641" s="25" t="s">
        <v>14120</v>
      </c>
      <c r="B2641" s="358" t="s">
        <v>14121</v>
      </c>
      <c r="C2641" s="358" t="s">
        <v>14122</v>
      </c>
      <c r="D2641" s="16" t="s">
        <v>5502</v>
      </c>
    </row>
    <row r="2642" spans="1:4" ht="15.95" customHeight="1" x14ac:dyDescent="0.25">
      <c r="A2642" s="25" t="s">
        <v>14123</v>
      </c>
      <c r="B2642" s="358" t="s">
        <v>14124</v>
      </c>
      <c r="C2642" s="358" t="s">
        <v>14125</v>
      </c>
      <c r="D2642" s="16" t="s">
        <v>5083</v>
      </c>
    </row>
    <row r="2643" spans="1:4" ht="15.95" customHeight="1" x14ac:dyDescent="0.25">
      <c r="A2643" s="25" t="s">
        <v>14126</v>
      </c>
      <c r="B2643" s="358" t="s">
        <v>14127</v>
      </c>
      <c r="C2643" s="358" t="s">
        <v>14128</v>
      </c>
      <c r="D2643" s="16" t="s">
        <v>5486</v>
      </c>
    </row>
    <row r="2644" spans="1:4" ht="15.95" customHeight="1" x14ac:dyDescent="0.25">
      <c r="A2644" s="25" t="s">
        <v>14129</v>
      </c>
      <c r="B2644" s="358" t="s">
        <v>14130</v>
      </c>
      <c r="C2644" s="358" t="s">
        <v>14131</v>
      </c>
      <c r="D2644" s="16" t="s">
        <v>5478</v>
      </c>
    </row>
    <row r="2645" spans="1:4" ht="15.95" customHeight="1" x14ac:dyDescent="0.25">
      <c r="A2645" s="25" t="s">
        <v>14132</v>
      </c>
      <c r="B2645" s="358" t="s">
        <v>995</v>
      </c>
      <c r="C2645" s="358" t="s">
        <v>14133</v>
      </c>
      <c r="D2645" s="16" t="s">
        <v>5524</v>
      </c>
    </row>
    <row r="2646" spans="1:4" ht="15.95" customHeight="1" x14ac:dyDescent="0.25">
      <c r="A2646" s="25" t="s">
        <v>14134</v>
      </c>
      <c r="B2646" s="358" t="s">
        <v>14135</v>
      </c>
      <c r="C2646" s="358" t="s">
        <v>14136</v>
      </c>
      <c r="D2646" s="16" t="s">
        <v>6578</v>
      </c>
    </row>
    <row r="2647" spans="1:4" ht="15.95" customHeight="1" x14ac:dyDescent="0.25">
      <c r="A2647" s="25" t="s">
        <v>14137</v>
      </c>
      <c r="B2647" s="358" t="s">
        <v>1272</v>
      </c>
      <c r="C2647" s="358" t="s">
        <v>14138</v>
      </c>
      <c r="D2647" s="16" t="s">
        <v>5488</v>
      </c>
    </row>
    <row r="2648" spans="1:4" ht="15.95" customHeight="1" x14ac:dyDescent="0.25">
      <c r="A2648" s="25" t="s">
        <v>14139</v>
      </c>
      <c r="B2648" s="358" t="s">
        <v>1273</v>
      </c>
      <c r="C2648" s="358" t="s">
        <v>14140</v>
      </c>
      <c r="D2648" s="16" t="s">
        <v>5524</v>
      </c>
    </row>
    <row r="2649" spans="1:4" ht="15.95" customHeight="1" x14ac:dyDescent="0.25">
      <c r="A2649" s="25" t="s">
        <v>14141</v>
      </c>
      <c r="B2649" s="358" t="s">
        <v>14142</v>
      </c>
      <c r="C2649" s="358" t="s">
        <v>14143</v>
      </c>
      <c r="D2649" s="16" t="s">
        <v>5239</v>
      </c>
    </row>
    <row r="2650" spans="1:4" ht="15.95" customHeight="1" x14ac:dyDescent="0.25">
      <c r="A2650" s="25" t="s">
        <v>14144</v>
      </c>
      <c r="B2650" s="358" t="s">
        <v>1659</v>
      </c>
      <c r="C2650" s="358" t="s">
        <v>14145</v>
      </c>
      <c r="D2650" s="16" t="s">
        <v>5309</v>
      </c>
    </row>
    <row r="2651" spans="1:4" ht="15.95" customHeight="1" x14ac:dyDescent="0.25">
      <c r="A2651" s="25" t="s">
        <v>14146</v>
      </c>
      <c r="B2651" s="358" t="s">
        <v>14147</v>
      </c>
      <c r="C2651" s="358" t="s">
        <v>14148</v>
      </c>
      <c r="D2651" s="16" t="s">
        <v>5528</v>
      </c>
    </row>
    <row r="2652" spans="1:4" ht="15.95" customHeight="1" x14ac:dyDescent="0.25">
      <c r="A2652" s="25" t="s">
        <v>14149</v>
      </c>
      <c r="B2652" s="358" t="s">
        <v>100</v>
      </c>
      <c r="C2652" s="358" t="s">
        <v>14150</v>
      </c>
      <c r="D2652" s="16" t="s">
        <v>5496</v>
      </c>
    </row>
    <row r="2653" spans="1:4" ht="15.95" customHeight="1" x14ac:dyDescent="0.25">
      <c r="A2653" s="25" t="s">
        <v>14151</v>
      </c>
      <c r="B2653" s="358" t="s">
        <v>14152</v>
      </c>
      <c r="C2653" s="358" t="s">
        <v>14153</v>
      </c>
      <c r="D2653" s="16" t="s">
        <v>5309</v>
      </c>
    </row>
    <row r="2654" spans="1:4" ht="15.95" customHeight="1" x14ac:dyDescent="0.25">
      <c r="A2654" s="25" t="s">
        <v>14154</v>
      </c>
      <c r="B2654" s="358" t="s">
        <v>14155</v>
      </c>
      <c r="C2654" s="358" t="s">
        <v>14156</v>
      </c>
      <c r="D2654" s="16" t="s">
        <v>5235</v>
      </c>
    </row>
    <row r="2655" spans="1:4" ht="15.95" customHeight="1" x14ac:dyDescent="0.25">
      <c r="A2655" s="25" t="s">
        <v>14157</v>
      </c>
      <c r="B2655" s="358" t="s">
        <v>14158</v>
      </c>
      <c r="C2655" s="358" t="s">
        <v>14159</v>
      </c>
      <c r="D2655" s="16" t="s">
        <v>5513</v>
      </c>
    </row>
    <row r="2656" spans="1:4" ht="15.95" customHeight="1" x14ac:dyDescent="0.25">
      <c r="A2656" s="25" t="s">
        <v>14160</v>
      </c>
      <c r="B2656" s="358" t="s">
        <v>4250</v>
      </c>
      <c r="C2656" s="358" t="s">
        <v>14161</v>
      </c>
      <c r="D2656" s="16" t="s">
        <v>5522</v>
      </c>
    </row>
    <row r="2657" spans="1:4" ht="15.95" customHeight="1" x14ac:dyDescent="0.25">
      <c r="A2657" s="25" t="s">
        <v>14162</v>
      </c>
      <c r="B2657" s="358" t="s">
        <v>14163</v>
      </c>
      <c r="C2657" s="358" t="s">
        <v>14164</v>
      </c>
      <c r="D2657" s="16" t="s">
        <v>5490</v>
      </c>
    </row>
    <row r="2658" spans="1:4" ht="15.95" customHeight="1" x14ac:dyDescent="0.25">
      <c r="A2658" s="25" t="s">
        <v>14165</v>
      </c>
      <c r="B2658" s="358" t="s">
        <v>4251</v>
      </c>
      <c r="C2658" s="358" t="s">
        <v>14166</v>
      </c>
      <c r="D2658" s="16" t="s">
        <v>5518</v>
      </c>
    </row>
    <row r="2659" spans="1:4" ht="15.95" customHeight="1" x14ac:dyDescent="0.25">
      <c r="A2659" s="25" t="s">
        <v>14167</v>
      </c>
      <c r="B2659" s="358" t="s">
        <v>14168</v>
      </c>
      <c r="C2659" s="358" t="s">
        <v>14169</v>
      </c>
      <c r="D2659" s="16" t="s">
        <v>5474</v>
      </c>
    </row>
    <row r="2660" spans="1:4" ht="15.95" customHeight="1" x14ac:dyDescent="0.25">
      <c r="A2660" s="25" t="s">
        <v>14170</v>
      </c>
      <c r="B2660" s="358" t="s">
        <v>14171</v>
      </c>
      <c r="C2660" s="358" t="s">
        <v>14172</v>
      </c>
      <c r="D2660" s="16" t="s">
        <v>5496</v>
      </c>
    </row>
    <row r="2661" spans="1:4" ht="15.95" customHeight="1" x14ac:dyDescent="0.25">
      <c r="A2661" s="25" t="s">
        <v>14173</v>
      </c>
      <c r="B2661" s="358" t="s">
        <v>14174</v>
      </c>
      <c r="C2661" s="358" t="s">
        <v>14175</v>
      </c>
      <c r="D2661" s="16" t="s">
        <v>5221</v>
      </c>
    </row>
    <row r="2662" spans="1:4" ht="15.95" customHeight="1" x14ac:dyDescent="0.25">
      <c r="A2662" s="25" t="s">
        <v>14176</v>
      </c>
      <c r="B2662" s="358" t="s">
        <v>14177</v>
      </c>
      <c r="C2662" s="358" t="s">
        <v>14178</v>
      </c>
      <c r="D2662" s="16" t="s">
        <v>5489</v>
      </c>
    </row>
    <row r="2663" spans="1:4" ht="15.95" customHeight="1" x14ac:dyDescent="0.25">
      <c r="A2663" s="25" t="s">
        <v>14179</v>
      </c>
      <c r="B2663" s="358" t="s">
        <v>14180</v>
      </c>
      <c r="C2663" s="358" t="s">
        <v>14181</v>
      </c>
      <c r="D2663" s="16" t="s">
        <v>5310</v>
      </c>
    </row>
    <row r="2664" spans="1:4" ht="15.95" customHeight="1" x14ac:dyDescent="0.25">
      <c r="A2664" s="25" t="s">
        <v>14182</v>
      </c>
      <c r="B2664" s="358" t="s">
        <v>14183</v>
      </c>
      <c r="C2664" s="358" t="s">
        <v>14184</v>
      </c>
      <c r="D2664" s="16" t="s">
        <v>5483</v>
      </c>
    </row>
    <row r="2665" spans="1:4" ht="15.95" customHeight="1" x14ac:dyDescent="0.25">
      <c r="A2665" s="25" t="s">
        <v>14185</v>
      </c>
      <c r="B2665" s="358" t="s">
        <v>14186</v>
      </c>
      <c r="C2665" s="358" t="s">
        <v>14187</v>
      </c>
      <c r="D2665" s="16" t="s">
        <v>5516</v>
      </c>
    </row>
    <row r="2666" spans="1:4" ht="15.95" customHeight="1" x14ac:dyDescent="0.25">
      <c r="A2666" s="25" t="s">
        <v>14188</v>
      </c>
      <c r="B2666" s="358" t="s">
        <v>14189</v>
      </c>
      <c r="C2666" s="358" t="s">
        <v>14190</v>
      </c>
      <c r="D2666" s="16" t="s">
        <v>5497</v>
      </c>
    </row>
    <row r="2667" spans="1:4" ht="15.95" customHeight="1" x14ac:dyDescent="0.25">
      <c r="A2667" s="25" t="s">
        <v>14191</v>
      </c>
      <c r="B2667" s="358" t="s">
        <v>462</v>
      </c>
      <c r="C2667" s="358" t="s">
        <v>14192</v>
      </c>
      <c r="D2667" s="16" t="s">
        <v>5496</v>
      </c>
    </row>
    <row r="2668" spans="1:4" ht="15.95" customHeight="1" x14ac:dyDescent="0.25">
      <c r="A2668" s="25" t="s">
        <v>14193</v>
      </c>
      <c r="B2668" s="358" t="s">
        <v>14194</v>
      </c>
      <c r="C2668" s="358" t="s">
        <v>14195</v>
      </c>
      <c r="D2668" s="16" t="s">
        <v>5255</v>
      </c>
    </row>
    <row r="2669" spans="1:4" ht="15.95" customHeight="1" x14ac:dyDescent="0.25">
      <c r="A2669" s="25" t="s">
        <v>14196</v>
      </c>
      <c r="B2669" s="358" t="s">
        <v>14197</v>
      </c>
      <c r="C2669" s="358" t="s">
        <v>14198</v>
      </c>
      <c r="D2669" s="16" t="s">
        <v>5310</v>
      </c>
    </row>
    <row r="2670" spans="1:4" ht="15.95" customHeight="1" x14ac:dyDescent="0.25">
      <c r="A2670" s="25" t="s">
        <v>14199</v>
      </c>
      <c r="B2670" s="358" t="s">
        <v>154</v>
      </c>
      <c r="C2670" s="358" t="s">
        <v>14200</v>
      </c>
      <c r="D2670" s="16" t="s">
        <v>5389</v>
      </c>
    </row>
    <row r="2671" spans="1:4" ht="15.95" customHeight="1" x14ac:dyDescent="0.25">
      <c r="A2671" s="25" t="s">
        <v>14201</v>
      </c>
      <c r="B2671" s="358" t="s">
        <v>156</v>
      </c>
      <c r="C2671" s="358" t="s">
        <v>14202</v>
      </c>
      <c r="D2671" s="16" t="s">
        <v>5418</v>
      </c>
    </row>
    <row r="2672" spans="1:4" ht="15.95" customHeight="1" x14ac:dyDescent="0.25">
      <c r="A2672" s="25" t="s">
        <v>14203</v>
      </c>
      <c r="B2672" s="358" t="s">
        <v>14204</v>
      </c>
      <c r="C2672" s="358" t="s">
        <v>14205</v>
      </c>
      <c r="D2672" s="16" t="s">
        <v>5490</v>
      </c>
    </row>
    <row r="2673" spans="1:4" ht="15.95" customHeight="1" x14ac:dyDescent="0.25">
      <c r="A2673" s="25" t="s">
        <v>14206</v>
      </c>
      <c r="B2673" s="358" t="s">
        <v>837</v>
      </c>
      <c r="C2673" s="358" t="s">
        <v>14207</v>
      </c>
      <c r="D2673" s="16" t="s">
        <v>5417</v>
      </c>
    </row>
    <row r="2674" spans="1:4" ht="15.95" customHeight="1" x14ac:dyDescent="0.25">
      <c r="A2674" s="25" t="s">
        <v>14208</v>
      </c>
      <c r="B2674" s="358" t="s">
        <v>14209</v>
      </c>
      <c r="C2674" s="358" t="s">
        <v>14210</v>
      </c>
      <c r="D2674" s="16" t="s">
        <v>5496</v>
      </c>
    </row>
    <row r="2675" spans="1:4" ht="15.95" customHeight="1" x14ac:dyDescent="0.25">
      <c r="A2675" s="25" t="s">
        <v>14211</v>
      </c>
      <c r="B2675" s="358" t="s">
        <v>14212</v>
      </c>
      <c r="C2675" s="358" t="s">
        <v>14213</v>
      </c>
      <c r="D2675" s="16" t="s">
        <v>5388</v>
      </c>
    </row>
    <row r="2676" spans="1:4" ht="15.95" customHeight="1" x14ac:dyDescent="0.25">
      <c r="A2676" s="25" t="s">
        <v>14214</v>
      </c>
      <c r="B2676" s="358" t="s">
        <v>14215</v>
      </c>
      <c r="C2676" s="358" t="s">
        <v>14216</v>
      </c>
      <c r="D2676" s="16" t="s">
        <v>5035</v>
      </c>
    </row>
    <row r="2677" spans="1:4" ht="15.95" customHeight="1" x14ac:dyDescent="0.25">
      <c r="A2677" s="25" t="s">
        <v>14217</v>
      </c>
      <c r="B2677" s="358" t="s">
        <v>14218</v>
      </c>
      <c r="C2677" s="358" t="s">
        <v>14219</v>
      </c>
      <c r="D2677" s="16" t="s">
        <v>5221</v>
      </c>
    </row>
    <row r="2678" spans="1:4" ht="15.95" customHeight="1" x14ac:dyDescent="0.25">
      <c r="A2678" s="25" t="s">
        <v>14220</v>
      </c>
      <c r="B2678" s="358" t="s">
        <v>14221</v>
      </c>
      <c r="C2678" s="358" t="s">
        <v>14222</v>
      </c>
      <c r="D2678" s="16" t="s">
        <v>5192</v>
      </c>
    </row>
    <row r="2679" spans="1:4" ht="15.95" customHeight="1" x14ac:dyDescent="0.25">
      <c r="A2679" s="25" t="s">
        <v>14223</v>
      </c>
      <c r="B2679" s="358" t="s">
        <v>14224</v>
      </c>
      <c r="C2679" s="358" t="s">
        <v>14225</v>
      </c>
      <c r="D2679" s="16" t="s">
        <v>5084</v>
      </c>
    </row>
    <row r="2680" spans="1:4" ht="15.95" customHeight="1" x14ac:dyDescent="0.25">
      <c r="A2680" s="25" t="s">
        <v>14226</v>
      </c>
      <c r="B2680" s="358" t="s">
        <v>14227</v>
      </c>
      <c r="C2680" s="358" t="s">
        <v>14228</v>
      </c>
      <c r="D2680" s="16" t="s">
        <v>4965</v>
      </c>
    </row>
    <row r="2681" spans="1:4" ht="15.95" customHeight="1" x14ac:dyDescent="0.25">
      <c r="A2681" s="25" t="s">
        <v>14229</v>
      </c>
      <c r="B2681" s="358" t="s">
        <v>1078</v>
      </c>
      <c r="C2681" s="358" t="s">
        <v>14230</v>
      </c>
      <c r="D2681" s="16" t="s">
        <v>5502</v>
      </c>
    </row>
    <row r="2682" spans="1:4" ht="15.95" customHeight="1" x14ac:dyDescent="0.25">
      <c r="A2682" s="25" t="s">
        <v>14231</v>
      </c>
      <c r="B2682" s="358" t="s">
        <v>1038</v>
      </c>
      <c r="C2682" s="358" t="s">
        <v>14232</v>
      </c>
      <c r="D2682" s="16" t="s">
        <v>5355</v>
      </c>
    </row>
    <row r="2683" spans="1:4" ht="15.95" customHeight="1" x14ac:dyDescent="0.25">
      <c r="A2683" s="25" t="s">
        <v>14233</v>
      </c>
      <c r="B2683" s="358" t="s">
        <v>1039</v>
      </c>
      <c r="C2683" s="358" t="s">
        <v>14234</v>
      </c>
      <c r="D2683" s="16" t="s">
        <v>5235</v>
      </c>
    </row>
    <row r="2684" spans="1:4" ht="15.95" customHeight="1" x14ac:dyDescent="0.25">
      <c r="A2684" s="25" t="s">
        <v>14235</v>
      </c>
      <c r="B2684" s="358" t="s">
        <v>1079</v>
      </c>
      <c r="C2684" s="358" t="s">
        <v>14236</v>
      </c>
      <c r="D2684" s="16" t="s">
        <v>5522</v>
      </c>
    </row>
    <row r="2685" spans="1:4" ht="15.95" customHeight="1" x14ac:dyDescent="0.25">
      <c r="A2685" s="25" t="s">
        <v>14237</v>
      </c>
      <c r="B2685" s="358" t="s">
        <v>1081</v>
      </c>
      <c r="C2685" s="358" t="s">
        <v>14238</v>
      </c>
      <c r="D2685" s="16" t="s">
        <v>5494</v>
      </c>
    </row>
    <row r="2686" spans="1:4" ht="15.95" customHeight="1" x14ac:dyDescent="0.25">
      <c r="A2686" s="25" t="s">
        <v>14239</v>
      </c>
      <c r="B2686" s="358" t="s">
        <v>1083</v>
      </c>
      <c r="C2686" s="358" t="s">
        <v>14240</v>
      </c>
      <c r="D2686" s="16" t="s">
        <v>5519</v>
      </c>
    </row>
    <row r="2687" spans="1:4" ht="15.95" customHeight="1" x14ac:dyDescent="0.25">
      <c r="A2687" s="25" t="s">
        <v>14241</v>
      </c>
      <c r="B2687" s="358" t="s">
        <v>1540</v>
      </c>
      <c r="C2687" s="358" t="s">
        <v>14242</v>
      </c>
      <c r="D2687" s="16" t="s">
        <v>5418</v>
      </c>
    </row>
    <row r="2688" spans="1:4" ht="15.95" customHeight="1" x14ac:dyDescent="0.25">
      <c r="A2688" s="25" t="s">
        <v>14243</v>
      </c>
      <c r="B2688" s="358" t="s">
        <v>1541</v>
      </c>
      <c r="C2688" s="358" t="s">
        <v>14244</v>
      </c>
      <c r="D2688" s="16" t="s">
        <v>5310</v>
      </c>
    </row>
    <row r="2689" spans="1:4" ht="15.95" customHeight="1" x14ac:dyDescent="0.25">
      <c r="A2689" s="25" t="s">
        <v>14245</v>
      </c>
      <c r="B2689" s="358" t="s">
        <v>14246</v>
      </c>
      <c r="C2689" s="358" t="s">
        <v>14247</v>
      </c>
      <c r="D2689" s="16" t="s">
        <v>5091</v>
      </c>
    </row>
    <row r="2690" spans="1:4" ht="15.95" customHeight="1" x14ac:dyDescent="0.25">
      <c r="A2690" s="25" t="s">
        <v>14248</v>
      </c>
      <c r="B2690" s="358" t="s">
        <v>1274</v>
      </c>
      <c r="C2690" s="358" t="s">
        <v>14249</v>
      </c>
      <c r="D2690" s="16" t="s">
        <v>5495</v>
      </c>
    </row>
    <row r="2691" spans="1:4" ht="15.95" customHeight="1" x14ac:dyDescent="0.25">
      <c r="A2691" s="25" t="s">
        <v>14250</v>
      </c>
      <c r="B2691" s="358" t="s">
        <v>1276</v>
      </c>
      <c r="C2691" s="358" t="s">
        <v>14251</v>
      </c>
      <c r="D2691" s="16" t="s">
        <v>5473</v>
      </c>
    </row>
    <row r="2692" spans="1:4" ht="15.95" customHeight="1" x14ac:dyDescent="0.25">
      <c r="A2692" s="25" t="s">
        <v>14252</v>
      </c>
      <c r="B2692" s="358" t="s">
        <v>464</v>
      </c>
      <c r="C2692" s="358" t="s">
        <v>14253</v>
      </c>
      <c r="D2692" s="16" t="s">
        <v>5502</v>
      </c>
    </row>
    <row r="2693" spans="1:4" ht="15.95" customHeight="1" x14ac:dyDescent="0.25">
      <c r="A2693" s="25" t="s">
        <v>14254</v>
      </c>
      <c r="B2693" s="358" t="s">
        <v>14255</v>
      </c>
      <c r="C2693" s="358" t="s">
        <v>14256</v>
      </c>
      <c r="D2693" s="16" t="s">
        <v>6578</v>
      </c>
    </row>
    <row r="2694" spans="1:4" ht="15.95" customHeight="1" x14ac:dyDescent="0.25">
      <c r="A2694" s="25" t="s">
        <v>14257</v>
      </c>
      <c r="B2694" s="358" t="s">
        <v>465</v>
      </c>
      <c r="C2694" s="358" t="s">
        <v>14258</v>
      </c>
      <c r="D2694" s="16" t="s">
        <v>5528</v>
      </c>
    </row>
    <row r="2695" spans="1:4" ht="15.95" customHeight="1" x14ac:dyDescent="0.25">
      <c r="A2695" s="25" t="s">
        <v>14259</v>
      </c>
      <c r="B2695" s="358" t="s">
        <v>1449</v>
      </c>
      <c r="C2695" s="358" t="s">
        <v>14260</v>
      </c>
      <c r="D2695" s="16" t="s">
        <v>5499</v>
      </c>
    </row>
    <row r="2696" spans="1:4" ht="15.95" customHeight="1" x14ac:dyDescent="0.25">
      <c r="A2696" s="25" t="s">
        <v>14261</v>
      </c>
      <c r="B2696" s="358" t="s">
        <v>467</v>
      </c>
      <c r="C2696" s="358" t="s">
        <v>14262</v>
      </c>
      <c r="D2696" s="16" t="s">
        <v>5483</v>
      </c>
    </row>
    <row r="2697" spans="1:4" ht="15.95" customHeight="1" x14ac:dyDescent="0.25">
      <c r="A2697" s="25" t="s">
        <v>14263</v>
      </c>
      <c r="B2697" s="358" t="s">
        <v>468</v>
      </c>
      <c r="C2697" s="358" t="s">
        <v>14264</v>
      </c>
      <c r="D2697" s="16" t="s">
        <v>5516</v>
      </c>
    </row>
    <row r="2698" spans="1:4" ht="15.95" customHeight="1" x14ac:dyDescent="0.25">
      <c r="A2698" s="25" t="s">
        <v>14265</v>
      </c>
      <c r="B2698" s="358" t="s">
        <v>470</v>
      </c>
      <c r="C2698" s="358" t="s">
        <v>14266</v>
      </c>
      <c r="D2698" s="16" t="s">
        <v>5516</v>
      </c>
    </row>
    <row r="2699" spans="1:4" ht="15.95" customHeight="1" x14ac:dyDescent="0.25">
      <c r="A2699" s="25" t="s">
        <v>14267</v>
      </c>
      <c r="B2699" s="358" t="s">
        <v>471</v>
      </c>
      <c r="C2699" s="358" t="s">
        <v>14268</v>
      </c>
      <c r="D2699" s="16" t="s">
        <v>5463</v>
      </c>
    </row>
    <row r="2700" spans="1:4" ht="15.95" customHeight="1" x14ac:dyDescent="0.25">
      <c r="A2700" s="25" t="s">
        <v>14269</v>
      </c>
      <c r="B2700" s="358" t="s">
        <v>472</v>
      </c>
      <c r="C2700" s="358" t="s">
        <v>14270</v>
      </c>
      <c r="D2700" s="16" t="s">
        <v>5513</v>
      </c>
    </row>
    <row r="2701" spans="1:4" ht="15.95" customHeight="1" x14ac:dyDescent="0.25">
      <c r="A2701" s="25" t="s">
        <v>14271</v>
      </c>
      <c r="B2701" s="358" t="s">
        <v>474</v>
      </c>
      <c r="C2701" s="358" t="s">
        <v>14272</v>
      </c>
      <c r="D2701" s="16" t="s">
        <v>5463</v>
      </c>
    </row>
    <row r="2702" spans="1:4" ht="15.95" customHeight="1" x14ac:dyDescent="0.25">
      <c r="A2702" s="25" t="s">
        <v>14273</v>
      </c>
      <c r="B2702" s="358" t="s">
        <v>475</v>
      </c>
      <c r="C2702" s="358" t="s">
        <v>14274</v>
      </c>
      <c r="D2702" s="16" t="s">
        <v>5528</v>
      </c>
    </row>
    <row r="2703" spans="1:4" ht="15.95" customHeight="1" x14ac:dyDescent="0.25">
      <c r="A2703" s="25" t="s">
        <v>14275</v>
      </c>
      <c r="B2703" s="358" t="s">
        <v>3886</v>
      </c>
      <c r="C2703" s="358" t="s">
        <v>14276</v>
      </c>
      <c r="D2703" s="16" t="s">
        <v>5496</v>
      </c>
    </row>
    <row r="2704" spans="1:4" ht="15.95" customHeight="1" x14ac:dyDescent="0.25">
      <c r="A2704" s="25" t="s">
        <v>14277</v>
      </c>
      <c r="B2704" s="358" t="s">
        <v>476</v>
      </c>
      <c r="C2704" s="358" t="s">
        <v>14278</v>
      </c>
      <c r="D2704" s="16" t="s">
        <v>5472</v>
      </c>
    </row>
    <row r="2705" spans="1:4" ht="15.95" customHeight="1" x14ac:dyDescent="0.25">
      <c r="A2705" s="25" t="s">
        <v>14279</v>
      </c>
      <c r="B2705" s="358" t="s">
        <v>478</v>
      </c>
      <c r="C2705" s="358" t="s">
        <v>14280</v>
      </c>
      <c r="D2705" s="16" t="s">
        <v>5472</v>
      </c>
    </row>
    <row r="2706" spans="1:4" ht="15.95" customHeight="1" x14ac:dyDescent="0.25">
      <c r="A2706" s="25" t="s">
        <v>14281</v>
      </c>
      <c r="B2706" s="358" t="s">
        <v>1277</v>
      </c>
      <c r="C2706" s="358" t="s">
        <v>14282</v>
      </c>
      <c r="D2706" s="16" t="s">
        <v>5473</v>
      </c>
    </row>
    <row r="2707" spans="1:4" ht="15.95" customHeight="1" x14ac:dyDescent="0.25">
      <c r="A2707" s="25" t="s">
        <v>14283</v>
      </c>
      <c r="B2707" s="358" t="s">
        <v>1085</v>
      </c>
      <c r="C2707" s="358" t="s">
        <v>14284</v>
      </c>
      <c r="D2707" s="16" t="s">
        <v>5523</v>
      </c>
    </row>
    <row r="2708" spans="1:4" ht="15.95" customHeight="1" x14ac:dyDescent="0.25">
      <c r="A2708" s="25" t="s">
        <v>14285</v>
      </c>
      <c r="B2708" s="358" t="s">
        <v>479</v>
      </c>
      <c r="C2708" s="358" t="s">
        <v>14286</v>
      </c>
      <c r="D2708" s="16" t="s">
        <v>5496</v>
      </c>
    </row>
    <row r="2709" spans="1:4" ht="15.95" customHeight="1" x14ac:dyDescent="0.25">
      <c r="A2709" s="25" t="s">
        <v>14287</v>
      </c>
      <c r="B2709" s="358" t="s">
        <v>480</v>
      </c>
      <c r="C2709" s="358" t="s">
        <v>14288</v>
      </c>
      <c r="D2709" s="16" t="s">
        <v>5496</v>
      </c>
    </row>
    <row r="2710" spans="1:4" ht="15.95" customHeight="1" x14ac:dyDescent="0.25">
      <c r="A2710" s="25" t="s">
        <v>14289</v>
      </c>
      <c r="B2710" s="358" t="s">
        <v>481</v>
      </c>
      <c r="C2710" s="358" t="s">
        <v>14290</v>
      </c>
      <c r="D2710" s="16" t="s">
        <v>5474</v>
      </c>
    </row>
    <row r="2711" spans="1:4" ht="15.95" customHeight="1" x14ac:dyDescent="0.25">
      <c r="A2711" s="25" t="s">
        <v>14291</v>
      </c>
      <c r="B2711" s="358" t="s">
        <v>483</v>
      </c>
      <c r="C2711" s="358" t="s">
        <v>14292</v>
      </c>
      <c r="D2711" s="16" t="s">
        <v>5474</v>
      </c>
    </row>
    <row r="2712" spans="1:4" ht="15.95" customHeight="1" x14ac:dyDescent="0.25">
      <c r="A2712" s="25" t="s">
        <v>14293</v>
      </c>
      <c r="B2712" s="358" t="s">
        <v>484</v>
      </c>
      <c r="C2712" s="358" t="s">
        <v>14294</v>
      </c>
      <c r="D2712" s="16" t="s">
        <v>5530</v>
      </c>
    </row>
    <row r="2713" spans="1:4" ht="15.95" customHeight="1" x14ac:dyDescent="0.25">
      <c r="A2713" s="25" t="s">
        <v>14295</v>
      </c>
      <c r="B2713" s="358" t="s">
        <v>1278</v>
      </c>
      <c r="C2713" s="358" t="s">
        <v>14296</v>
      </c>
      <c r="D2713" s="16" t="s">
        <v>5498</v>
      </c>
    </row>
    <row r="2714" spans="1:4" ht="15.95" customHeight="1" x14ac:dyDescent="0.25">
      <c r="A2714" s="25" t="s">
        <v>14297</v>
      </c>
      <c r="B2714" s="358" t="s">
        <v>1280</v>
      </c>
      <c r="C2714" s="358" t="s">
        <v>14298</v>
      </c>
      <c r="D2714" s="16" t="s">
        <v>5488</v>
      </c>
    </row>
    <row r="2715" spans="1:4" ht="15.95" customHeight="1" x14ac:dyDescent="0.25">
      <c r="A2715" s="25" t="s">
        <v>14299</v>
      </c>
      <c r="B2715" s="358" t="s">
        <v>158</v>
      </c>
      <c r="C2715" s="358" t="s">
        <v>14300</v>
      </c>
      <c r="D2715" s="16" t="s">
        <v>5255</v>
      </c>
    </row>
    <row r="2716" spans="1:4" ht="15.95" customHeight="1" x14ac:dyDescent="0.25">
      <c r="A2716" s="25" t="s">
        <v>14301</v>
      </c>
      <c r="B2716" s="358" t="s">
        <v>486</v>
      </c>
      <c r="C2716" s="358" t="s">
        <v>14302</v>
      </c>
      <c r="D2716" s="16" t="s">
        <v>5483</v>
      </c>
    </row>
    <row r="2717" spans="1:4" ht="15.95" customHeight="1" x14ac:dyDescent="0.25">
      <c r="A2717" s="25" t="s">
        <v>14303</v>
      </c>
      <c r="B2717" s="358" t="s">
        <v>14304</v>
      </c>
      <c r="C2717" s="358" t="s">
        <v>14305</v>
      </c>
      <c r="D2717" s="16" t="s">
        <v>4955</v>
      </c>
    </row>
    <row r="2718" spans="1:4" ht="15.95" customHeight="1" x14ac:dyDescent="0.25">
      <c r="A2718" s="25" t="s">
        <v>14306</v>
      </c>
      <c r="B2718" s="358" t="s">
        <v>1281</v>
      </c>
      <c r="C2718" s="358" t="s">
        <v>14307</v>
      </c>
      <c r="D2718" s="16" t="s">
        <v>5488</v>
      </c>
    </row>
    <row r="2719" spans="1:4" ht="15.95" customHeight="1" x14ac:dyDescent="0.25">
      <c r="A2719" s="25" t="s">
        <v>14308</v>
      </c>
      <c r="B2719" s="358" t="s">
        <v>818</v>
      </c>
      <c r="C2719" s="358" t="s">
        <v>14309</v>
      </c>
      <c r="D2719" s="16" t="s">
        <v>5235</v>
      </c>
    </row>
    <row r="2720" spans="1:4" ht="15.95" customHeight="1" x14ac:dyDescent="0.25">
      <c r="A2720" s="25" t="s">
        <v>14310</v>
      </c>
      <c r="B2720" s="358" t="s">
        <v>14311</v>
      </c>
      <c r="C2720" s="358" t="s">
        <v>14312</v>
      </c>
      <c r="D2720" s="16" t="s">
        <v>4728</v>
      </c>
    </row>
    <row r="2721" spans="1:4" ht="15.95" customHeight="1" x14ac:dyDescent="0.25">
      <c r="A2721" s="25" t="s">
        <v>14313</v>
      </c>
      <c r="B2721" s="358" t="s">
        <v>1451</v>
      </c>
      <c r="C2721" s="358" t="s">
        <v>14314</v>
      </c>
      <c r="D2721" s="16" t="s">
        <v>5500</v>
      </c>
    </row>
    <row r="2722" spans="1:4" ht="15.95" customHeight="1" x14ac:dyDescent="0.25">
      <c r="A2722" s="25" t="s">
        <v>14315</v>
      </c>
      <c r="B2722" s="358" t="s">
        <v>14316</v>
      </c>
      <c r="C2722" s="358" t="s">
        <v>14317</v>
      </c>
      <c r="D2722" s="16" t="s">
        <v>5221</v>
      </c>
    </row>
    <row r="2723" spans="1:4" ht="15.95" customHeight="1" x14ac:dyDescent="0.25">
      <c r="A2723" s="25" t="s">
        <v>14318</v>
      </c>
      <c r="B2723" s="358" t="s">
        <v>14319</v>
      </c>
      <c r="C2723" s="358" t="s">
        <v>14320</v>
      </c>
      <c r="D2723" s="16" t="s">
        <v>14321</v>
      </c>
    </row>
    <row r="2724" spans="1:4" ht="15.95" customHeight="1" x14ac:dyDescent="0.25">
      <c r="A2724" s="25" t="s">
        <v>14322</v>
      </c>
      <c r="B2724" s="358" t="s">
        <v>1727</v>
      </c>
      <c r="C2724" s="358" t="s">
        <v>14323</v>
      </c>
      <c r="D2724" s="16" t="s">
        <v>5355</v>
      </c>
    </row>
    <row r="2725" spans="1:4" ht="15.95" customHeight="1" x14ac:dyDescent="0.25">
      <c r="A2725" s="25" t="s">
        <v>14324</v>
      </c>
      <c r="B2725" s="358" t="s">
        <v>1710</v>
      </c>
      <c r="C2725" s="358" t="s">
        <v>14325</v>
      </c>
      <c r="D2725" s="16" t="s">
        <v>5465</v>
      </c>
    </row>
    <row r="2726" spans="1:4" ht="15.95" customHeight="1" x14ac:dyDescent="0.25">
      <c r="A2726" s="25" t="s">
        <v>14326</v>
      </c>
      <c r="B2726" s="358" t="s">
        <v>3930</v>
      </c>
      <c r="C2726" s="358" t="s">
        <v>14327</v>
      </c>
      <c r="D2726" s="16" t="s">
        <v>5417</v>
      </c>
    </row>
    <row r="2727" spans="1:4" ht="15.95" customHeight="1" x14ac:dyDescent="0.25">
      <c r="A2727" s="25" t="s">
        <v>14328</v>
      </c>
      <c r="B2727" s="358" t="s">
        <v>4252</v>
      </c>
      <c r="C2727" s="358" t="s">
        <v>14329</v>
      </c>
      <c r="D2727" s="16" t="s">
        <v>5517</v>
      </c>
    </row>
    <row r="2728" spans="1:4" ht="15.95" customHeight="1" x14ac:dyDescent="0.25">
      <c r="A2728" s="25" t="s">
        <v>14330</v>
      </c>
      <c r="B2728" s="358" t="s">
        <v>66</v>
      </c>
      <c r="C2728" s="358" t="s">
        <v>14331</v>
      </c>
      <c r="D2728" s="16" t="s">
        <v>5355</v>
      </c>
    </row>
    <row r="2729" spans="1:4" ht="15.95" customHeight="1" x14ac:dyDescent="0.25">
      <c r="A2729" s="25" t="s">
        <v>14332</v>
      </c>
      <c r="B2729" s="358" t="s">
        <v>3940</v>
      </c>
      <c r="C2729" s="359" t="s">
        <v>14333</v>
      </c>
      <c r="D2729" s="16" t="s">
        <v>5516</v>
      </c>
    </row>
    <row r="2730" spans="1:4" ht="15.95" customHeight="1" x14ac:dyDescent="0.25">
      <c r="A2730" s="25" t="s">
        <v>14334</v>
      </c>
      <c r="B2730" s="358" t="s">
        <v>14335</v>
      </c>
      <c r="C2730" s="358" t="s">
        <v>14336</v>
      </c>
      <c r="D2730" s="16" t="s">
        <v>5310</v>
      </c>
    </row>
    <row r="2731" spans="1:4" ht="15.95" customHeight="1" x14ac:dyDescent="0.25">
      <c r="A2731" s="25" t="s">
        <v>14337</v>
      </c>
      <c r="B2731" s="358" t="s">
        <v>159</v>
      </c>
      <c r="C2731" s="358" t="s">
        <v>14338</v>
      </c>
      <c r="D2731" s="16" t="s">
        <v>5310</v>
      </c>
    </row>
    <row r="2732" spans="1:4" ht="15.95" customHeight="1" x14ac:dyDescent="0.25">
      <c r="A2732" s="25" t="s">
        <v>14339</v>
      </c>
      <c r="B2732" s="358" t="s">
        <v>847</v>
      </c>
      <c r="C2732" s="358" t="s">
        <v>14340</v>
      </c>
      <c r="D2732" s="16" t="s">
        <v>5219</v>
      </c>
    </row>
    <row r="2733" spans="1:4" ht="15.95" customHeight="1" x14ac:dyDescent="0.25">
      <c r="A2733" s="25" t="s">
        <v>14341</v>
      </c>
      <c r="B2733" s="358" t="s">
        <v>102</v>
      </c>
      <c r="C2733" s="358" t="s">
        <v>14342</v>
      </c>
      <c r="D2733" s="16" t="s">
        <v>5463</v>
      </c>
    </row>
    <row r="2734" spans="1:4" ht="15.95" customHeight="1" x14ac:dyDescent="0.25">
      <c r="A2734" s="25" t="s">
        <v>14343</v>
      </c>
      <c r="B2734" s="358" t="s">
        <v>1542</v>
      </c>
      <c r="C2734" s="358" t="s">
        <v>14344</v>
      </c>
      <c r="D2734" s="16" t="s">
        <v>5389</v>
      </c>
    </row>
    <row r="2735" spans="1:4" ht="15.95" customHeight="1" x14ac:dyDescent="0.25">
      <c r="A2735" s="25" t="s">
        <v>14345</v>
      </c>
      <c r="B2735" s="358" t="s">
        <v>14346</v>
      </c>
      <c r="C2735" s="358" t="s">
        <v>14347</v>
      </c>
      <c r="D2735" s="16" t="s">
        <v>5309</v>
      </c>
    </row>
    <row r="2736" spans="1:4" ht="15.95" customHeight="1" x14ac:dyDescent="0.25">
      <c r="A2736" s="25" t="s">
        <v>14348</v>
      </c>
      <c r="B2736" s="358" t="s">
        <v>1728</v>
      </c>
      <c r="C2736" s="358" t="s">
        <v>14349</v>
      </c>
      <c r="D2736" s="16" t="s">
        <v>5309</v>
      </c>
    </row>
    <row r="2737" spans="1:4" ht="15.95" customHeight="1" x14ac:dyDescent="0.25">
      <c r="A2737" s="25" t="s">
        <v>14350</v>
      </c>
      <c r="B2737" s="358" t="s">
        <v>487</v>
      </c>
      <c r="C2737" s="358" t="s">
        <v>14351</v>
      </c>
      <c r="D2737" s="16" t="s">
        <v>5529</v>
      </c>
    </row>
    <row r="2738" spans="1:4" ht="15.95" customHeight="1" x14ac:dyDescent="0.25">
      <c r="A2738" s="25" t="s">
        <v>14352</v>
      </c>
      <c r="B2738" s="358" t="s">
        <v>1282</v>
      </c>
      <c r="C2738" s="358" t="s">
        <v>14353</v>
      </c>
      <c r="D2738" s="16" t="s">
        <v>5488</v>
      </c>
    </row>
    <row r="2739" spans="1:4" ht="15.95" customHeight="1" x14ac:dyDescent="0.25">
      <c r="A2739" s="25" t="s">
        <v>14354</v>
      </c>
      <c r="B2739" s="358" t="s">
        <v>14355</v>
      </c>
      <c r="C2739" s="358" t="s">
        <v>14356</v>
      </c>
      <c r="D2739" s="16" t="s">
        <v>5356</v>
      </c>
    </row>
    <row r="2740" spans="1:4" ht="15.95" customHeight="1" x14ac:dyDescent="0.25">
      <c r="A2740" s="25" t="s">
        <v>14357</v>
      </c>
      <c r="B2740" s="358" t="s">
        <v>791</v>
      </c>
      <c r="C2740" s="358" t="s">
        <v>14358</v>
      </c>
      <c r="D2740" s="16" t="s">
        <v>5516</v>
      </c>
    </row>
    <row r="2741" spans="1:4" ht="15.95" customHeight="1" x14ac:dyDescent="0.25">
      <c r="A2741" s="25" t="s">
        <v>14359</v>
      </c>
      <c r="B2741" s="358" t="s">
        <v>160</v>
      </c>
      <c r="C2741" s="358" t="s">
        <v>14360</v>
      </c>
      <c r="D2741" s="16" t="s">
        <v>5389</v>
      </c>
    </row>
    <row r="2742" spans="1:4" ht="15.95" customHeight="1" x14ac:dyDescent="0.25">
      <c r="A2742" s="25" t="s">
        <v>14361</v>
      </c>
      <c r="B2742" s="358" t="s">
        <v>489</v>
      </c>
      <c r="C2742" s="358" t="s">
        <v>14362</v>
      </c>
      <c r="D2742" s="16" t="s">
        <v>5501</v>
      </c>
    </row>
    <row r="2743" spans="1:4" ht="15.95" customHeight="1" x14ac:dyDescent="0.25">
      <c r="A2743" s="25" t="s">
        <v>14363</v>
      </c>
      <c r="B2743" s="358" t="s">
        <v>1729</v>
      </c>
      <c r="C2743" s="358" t="s">
        <v>14364</v>
      </c>
      <c r="D2743" s="16" t="s">
        <v>5417</v>
      </c>
    </row>
    <row r="2744" spans="1:4" ht="15.95" customHeight="1" x14ac:dyDescent="0.25">
      <c r="A2744" s="25" t="s">
        <v>14365</v>
      </c>
      <c r="B2744" s="358" t="s">
        <v>14366</v>
      </c>
      <c r="C2744" s="358" t="s">
        <v>14367</v>
      </c>
      <c r="D2744" s="16" t="s">
        <v>5355</v>
      </c>
    </row>
    <row r="2745" spans="1:4" ht="15.95" customHeight="1" x14ac:dyDescent="0.25">
      <c r="A2745" s="25" t="s">
        <v>14368</v>
      </c>
      <c r="B2745" s="358" t="s">
        <v>161</v>
      </c>
      <c r="C2745" s="358" t="s">
        <v>14369</v>
      </c>
      <c r="D2745" s="16" t="s">
        <v>5355</v>
      </c>
    </row>
    <row r="2746" spans="1:4" ht="15.95" customHeight="1" x14ac:dyDescent="0.25">
      <c r="A2746" s="25" t="s">
        <v>14370</v>
      </c>
      <c r="B2746" s="358" t="s">
        <v>162</v>
      </c>
      <c r="C2746" s="358" t="s">
        <v>14371</v>
      </c>
      <c r="D2746" s="16" t="s">
        <v>5355</v>
      </c>
    </row>
    <row r="2747" spans="1:4" ht="15.95" customHeight="1" x14ac:dyDescent="0.25">
      <c r="A2747" s="25" t="s">
        <v>14372</v>
      </c>
      <c r="B2747" s="358" t="s">
        <v>1543</v>
      </c>
      <c r="C2747" s="358" t="s">
        <v>14373</v>
      </c>
      <c r="D2747" s="16" t="s">
        <v>5221</v>
      </c>
    </row>
    <row r="2748" spans="1:4" ht="15.95" customHeight="1" x14ac:dyDescent="0.25">
      <c r="A2748" s="25" t="s">
        <v>14374</v>
      </c>
      <c r="B2748" s="358" t="s">
        <v>14375</v>
      </c>
      <c r="C2748" s="358" t="s">
        <v>14376</v>
      </c>
      <c r="D2748" s="16" t="s">
        <v>5376</v>
      </c>
    </row>
    <row r="2749" spans="1:4" ht="15.95" customHeight="1" x14ac:dyDescent="0.25">
      <c r="A2749" s="25" t="s">
        <v>14377</v>
      </c>
      <c r="B2749" s="358" t="s">
        <v>14378</v>
      </c>
      <c r="C2749" s="358" t="s">
        <v>14379</v>
      </c>
      <c r="D2749" s="16" t="s">
        <v>5376</v>
      </c>
    </row>
    <row r="2750" spans="1:4" ht="15.95" customHeight="1" x14ac:dyDescent="0.25">
      <c r="A2750" s="25" t="s">
        <v>14380</v>
      </c>
      <c r="B2750" s="358" t="s">
        <v>14381</v>
      </c>
      <c r="C2750" s="358" t="s">
        <v>14382</v>
      </c>
      <c r="D2750" s="16" t="s">
        <v>5376</v>
      </c>
    </row>
    <row r="2751" spans="1:4" ht="15.95" customHeight="1" x14ac:dyDescent="0.25">
      <c r="A2751" s="25" t="s">
        <v>14383</v>
      </c>
      <c r="B2751" s="358" t="s">
        <v>954</v>
      </c>
      <c r="C2751" s="358" t="s">
        <v>14384</v>
      </c>
      <c r="D2751" s="16" t="s">
        <v>5417</v>
      </c>
    </row>
    <row r="2752" spans="1:4" ht="15.95" customHeight="1" x14ac:dyDescent="0.25">
      <c r="A2752" s="25" t="s">
        <v>14385</v>
      </c>
      <c r="B2752" s="358" t="s">
        <v>955</v>
      </c>
      <c r="C2752" s="358" t="s">
        <v>14386</v>
      </c>
      <c r="D2752" s="16" t="s">
        <v>5417</v>
      </c>
    </row>
    <row r="2753" spans="1:4" ht="15.95" customHeight="1" x14ac:dyDescent="0.25">
      <c r="A2753" s="25" t="s">
        <v>14387</v>
      </c>
      <c r="B2753" s="358" t="s">
        <v>163</v>
      </c>
      <c r="C2753" s="358" t="s">
        <v>14388</v>
      </c>
      <c r="D2753" s="16" t="s">
        <v>5418</v>
      </c>
    </row>
    <row r="2754" spans="1:4" ht="15.95" customHeight="1" x14ac:dyDescent="0.25">
      <c r="A2754" s="25" t="s">
        <v>14389</v>
      </c>
      <c r="B2754" s="358" t="s">
        <v>3887</v>
      </c>
      <c r="C2754" s="358" t="s">
        <v>14390</v>
      </c>
      <c r="D2754" s="16" t="s">
        <v>5496</v>
      </c>
    </row>
    <row r="2755" spans="1:4" ht="15.95" customHeight="1" x14ac:dyDescent="0.25">
      <c r="A2755" s="25" t="s">
        <v>14391</v>
      </c>
      <c r="B2755" s="358" t="s">
        <v>283</v>
      </c>
      <c r="C2755" s="358" t="s">
        <v>14392</v>
      </c>
      <c r="D2755" s="16" t="s">
        <v>5239</v>
      </c>
    </row>
    <row r="2756" spans="1:4" ht="15.95" customHeight="1" x14ac:dyDescent="0.25">
      <c r="A2756" s="25" t="s">
        <v>14393</v>
      </c>
      <c r="B2756" s="358" t="s">
        <v>14394</v>
      </c>
      <c r="C2756" s="358" t="s">
        <v>14395</v>
      </c>
      <c r="D2756" s="16" t="s">
        <v>14321</v>
      </c>
    </row>
    <row r="2757" spans="1:4" ht="15.95" customHeight="1" x14ac:dyDescent="0.25">
      <c r="A2757" s="25" t="s">
        <v>14396</v>
      </c>
      <c r="B2757" s="358" t="s">
        <v>490</v>
      </c>
      <c r="C2757" s="358" t="s">
        <v>14397</v>
      </c>
      <c r="D2757" s="16" t="s">
        <v>5487</v>
      </c>
    </row>
    <row r="2758" spans="1:4" ht="15.95" customHeight="1" x14ac:dyDescent="0.25">
      <c r="A2758" s="25" t="s">
        <v>14398</v>
      </c>
      <c r="B2758" s="358" t="s">
        <v>492</v>
      </c>
      <c r="C2758" s="358" t="s">
        <v>14399</v>
      </c>
      <c r="D2758" s="16" t="s">
        <v>5527</v>
      </c>
    </row>
    <row r="2759" spans="1:4" ht="15.95" customHeight="1" x14ac:dyDescent="0.25">
      <c r="A2759" s="25" t="s">
        <v>14400</v>
      </c>
      <c r="B2759" s="358" t="s">
        <v>284</v>
      </c>
      <c r="C2759" s="358" t="s">
        <v>14401</v>
      </c>
      <c r="D2759" s="16" t="s">
        <v>5239</v>
      </c>
    </row>
    <row r="2760" spans="1:4" ht="15.95" customHeight="1" x14ac:dyDescent="0.25">
      <c r="A2760" s="25" t="s">
        <v>14402</v>
      </c>
      <c r="B2760" s="358" t="s">
        <v>493</v>
      </c>
      <c r="C2760" s="358" t="s">
        <v>14403</v>
      </c>
      <c r="D2760" s="16" t="s">
        <v>5486</v>
      </c>
    </row>
    <row r="2761" spans="1:4" ht="15.95" customHeight="1" x14ac:dyDescent="0.25">
      <c r="A2761" s="25" t="s">
        <v>14404</v>
      </c>
      <c r="B2761" s="358" t="s">
        <v>495</v>
      </c>
      <c r="C2761" s="358" t="s">
        <v>14405</v>
      </c>
      <c r="D2761" s="16" t="s">
        <v>5492</v>
      </c>
    </row>
    <row r="2762" spans="1:4" ht="15.95" customHeight="1" x14ac:dyDescent="0.25">
      <c r="A2762" s="25" t="s">
        <v>14406</v>
      </c>
      <c r="B2762" s="358" t="s">
        <v>497</v>
      </c>
      <c r="C2762" s="358" t="s">
        <v>14407</v>
      </c>
      <c r="D2762" s="16" t="s">
        <v>5489</v>
      </c>
    </row>
    <row r="2763" spans="1:4" ht="15.95" customHeight="1" x14ac:dyDescent="0.25">
      <c r="A2763" s="25" t="s">
        <v>14408</v>
      </c>
      <c r="B2763" s="358" t="s">
        <v>285</v>
      </c>
      <c r="C2763" s="358" t="s">
        <v>14409</v>
      </c>
      <c r="D2763" s="16" t="s">
        <v>5221</v>
      </c>
    </row>
    <row r="2764" spans="1:4" ht="15.95" customHeight="1" x14ac:dyDescent="0.25">
      <c r="A2764" s="25" t="s">
        <v>14410</v>
      </c>
      <c r="B2764" s="358" t="s">
        <v>288</v>
      </c>
      <c r="C2764" s="358" t="s">
        <v>14411</v>
      </c>
      <c r="D2764" s="16" t="s">
        <v>5356</v>
      </c>
    </row>
    <row r="2765" spans="1:4" ht="15.95" customHeight="1" x14ac:dyDescent="0.25">
      <c r="A2765" s="25" t="s">
        <v>14412</v>
      </c>
      <c r="B2765" s="358" t="s">
        <v>499</v>
      </c>
      <c r="C2765" s="358" t="s">
        <v>14413</v>
      </c>
      <c r="D2765" s="16" t="s">
        <v>5491</v>
      </c>
    </row>
    <row r="2766" spans="1:4" ht="15.95" customHeight="1" x14ac:dyDescent="0.25">
      <c r="A2766" s="25" t="s">
        <v>14414</v>
      </c>
      <c r="B2766" s="358" t="s">
        <v>290</v>
      </c>
      <c r="C2766" s="358" t="s">
        <v>14415</v>
      </c>
      <c r="D2766" s="16" t="s">
        <v>5388</v>
      </c>
    </row>
    <row r="2767" spans="1:4" ht="15.95" customHeight="1" x14ac:dyDescent="0.25">
      <c r="A2767" s="25" t="s">
        <v>14416</v>
      </c>
      <c r="B2767" s="358" t="s">
        <v>500</v>
      </c>
      <c r="C2767" s="358" t="s">
        <v>14417</v>
      </c>
      <c r="D2767" s="16" t="s">
        <v>5478</v>
      </c>
    </row>
    <row r="2768" spans="1:4" ht="15.95" customHeight="1" x14ac:dyDescent="0.25">
      <c r="A2768" s="25" t="s">
        <v>14418</v>
      </c>
      <c r="B2768" s="358" t="s">
        <v>292</v>
      </c>
      <c r="C2768" s="358" t="s">
        <v>14419</v>
      </c>
      <c r="D2768" s="16" t="s">
        <v>5310</v>
      </c>
    </row>
    <row r="2769" spans="1:4" ht="15.95" customHeight="1" x14ac:dyDescent="0.25">
      <c r="A2769" s="25" t="s">
        <v>14420</v>
      </c>
      <c r="B2769" s="358" t="s">
        <v>3888</v>
      </c>
      <c r="C2769" s="358" t="s">
        <v>14421</v>
      </c>
      <c r="D2769" s="16" t="s">
        <v>5488</v>
      </c>
    </row>
    <row r="2770" spans="1:4" ht="15.95" customHeight="1" x14ac:dyDescent="0.25">
      <c r="A2770" s="25" t="s">
        <v>14422</v>
      </c>
      <c r="B2770" s="358" t="s">
        <v>502</v>
      </c>
      <c r="C2770" s="358" t="s">
        <v>14423</v>
      </c>
      <c r="D2770" s="16" t="s">
        <v>5529</v>
      </c>
    </row>
    <row r="2771" spans="1:4" ht="15.95" customHeight="1" x14ac:dyDescent="0.25">
      <c r="A2771" s="25" t="s">
        <v>14424</v>
      </c>
      <c r="B2771" s="358" t="s">
        <v>14425</v>
      </c>
      <c r="C2771" s="358" t="s">
        <v>14426</v>
      </c>
      <c r="D2771" s="16" t="s">
        <v>5309</v>
      </c>
    </row>
    <row r="2772" spans="1:4" ht="15.95" customHeight="1" x14ac:dyDescent="0.25">
      <c r="A2772" s="25" t="s">
        <v>14427</v>
      </c>
      <c r="B2772" s="358" t="s">
        <v>14428</v>
      </c>
      <c r="C2772" s="358" t="s">
        <v>14429</v>
      </c>
      <c r="D2772" s="16" t="s">
        <v>5497</v>
      </c>
    </row>
    <row r="2773" spans="1:4" ht="15.95" customHeight="1" x14ac:dyDescent="0.25">
      <c r="A2773" s="25" t="s">
        <v>14430</v>
      </c>
      <c r="B2773" s="358" t="s">
        <v>14431</v>
      </c>
      <c r="C2773" s="358" t="s">
        <v>14432</v>
      </c>
      <c r="D2773" s="16" t="s">
        <v>5235</v>
      </c>
    </row>
    <row r="2774" spans="1:4" ht="15.95" customHeight="1" x14ac:dyDescent="0.25">
      <c r="A2774" s="25" t="s">
        <v>14433</v>
      </c>
      <c r="B2774" s="358" t="s">
        <v>3931</v>
      </c>
      <c r="C2774" s="358" t="s">
        <v>14434</v>
      </c>
      <c r="D2774" s="16" t="s">
        <v>5235</v>
      </c>
    </row>
    <row r="2775" spans="1:4" ht="15.95" customHeight="1" x14ac:dyDescent="0.25">
      <c r="A2775" s="25" t="s">
        <v>14435</v>
      </c>
      <c r="B2775" s="358" t="s">
        <v>504</v>
      </c>
      <c r="C2775" s="358" t="s">
        <v>14436</v>
      </c>
      <c r="D2775" s="16" t="s">
        <v>5514</v>
      </c>
    </row>
    <row r="2776" spans="1:4" ht="15.95" customHeight="1" x14ac:dyDescent="0.25">
      <c r="A2776" s="25" t="s">
        <v>14437</v>
      </c>
      <c r="B2776" s="358" t="s">
        <v>14438</v>
      </c>
      <c r="C2776" s="358" t="s">
        <v>14439</v>
      </c>
      <c r="D2776" s="16" t="s">
        <v>5484</v>
      </c>
    </row>
    <row r="2777" spans="1:4" ht="15.95" customHeight="1" x14ac:dyDescent="0.25">
      <c r="A2777" s="25" t="s">
        <v>14440</v>
      </c>
      <c r="B2777" s="358" t="s">
        <v>1730</v>
      </c>
      <c r="C2777" s="358" t="s">
        <v>14441</v>
      </c>
      <c r="D2777" s="16" t="s">
        <v>5355</v>
      </c>
    </row>
    <row r="2778" spans="1:4" ht="15.95" customHeight="1" x14ac:dyDescent="0.25">
      <c r="A2778" s="25" t="s">
        <v>14442</v>
      </c>
      <c r="B2778" s="358" t="s">
        <v>164</v>
      </c>
      <c r="C2778" s="358" t="s">
        <v>14443</v>
      </c>
      <c r="D2778" s="16" t="s">
        <v>5417</v>
      </c>
    </row>
    <row r="2779" spans="1:4" ht="15.95" customHeight="1" x14ac:dyDescent="0.25">
      <c r="A2779" s="25" t="s">
        <v>14444</v>
      </c>
      <c r="B2779" s="358" t="s">
        <v>506</v>
      </c>
      <c r="C2779" s="358" t="s">
        <v>14445</v>
      </c>
      <c r="D2779" s="16" t="s">
        <v>5486</v>
      </c>
    </row>
    <row r="2780" spans="1:4" ht="15.95" customHeight="1" x14ac:dyDescent="0.25">
      <c r="A2780" s="25" t="s">
        <v>14446</v>
      </c>
      <c r="B2780" s="358" t="s">
        <v>507</v>
      </c>
      <c r="C2780" s="358" t="s">
        <v>14447</v>
      </c>
      <c r="D2780" s="16" t="s">
        <v>5502</v>
      </c>
    </row>
    <row r="2781" spans="1:4" ht="15.95" customHeight="1" x14ac:dyDescent="0.25">
      <c r="A2781" s="25" t="s">
        <v>14448</v>
      </c>
      <c r="B2781" s="358" t="s">
        <v>508</v>
      </c>
      <c r="C2781" s="358" t="s">
        <v>14449</v>
      </c>
      <c r="D2781" s="16" t="s">
        <v>5513</v>
      </c>
    </row>
    <row r="2782" spans="1:4" ht="15.95" customHeight="1" x14ac:dyDescent="0.25">
      <c r="A2782" s="25" t="s">
        <v>14450</v>
      </c>
      <c r="B2782" s="358" t="s">
        <v>1731</v>
      </c>
      <c r="C2782" s="358" t="s">
        <v>14451</v>
      </c>
      <c r="D2782" s="16" t="s">
        <v>5309</v>
      </c>
    </row>
    <row r="2783" spans="1:4" ht="15.95" customHeight="1" x14ac:dyDescent="0.25">
      <c r="A2783" s="25" t="s">
        <v>14452</v>
      </c>
      <c r="B2783" s="358" t="s">
        <v>793</v>
      </c>
      <c r="C2783" s="358" t="s">
        <v>14453</v>
      </c>
      <c r="D2783" s="16" t="s">
        <v>5528</v>
      </c>
    </row>
    <row r="2784" spans="1:4" ht="15.95" customHeight="1" x14ac:dyDescent="0.25">
      <c r="A2784" s="25" t="s">
        <v>14454</v>
      </c>
      <c r="B2784" s="358" t="s">
        <v>3889</v>
      </c>
      <c r="C2784" s="358" t="s">
        <v>14455</v>
      </c>
      <c r="D2784" s="16" t="s">
        <v>5464</v>
      </c>
    </row>
    <row r="2785" spans="1:4" ht="15.95" customHeight="1" x14ac:dyDescent="0.25">
      <c r="A2785" s="25" t="s">
        <v>14456</v>
      </c>
      <c r="B2785" s="358" t="s">
        <v>509</v>
      </c>
      <c r="C2785" s="358" t="s">
        <v>14457</v>
      </c>
      <c r="D2785" s="16" t="s">
        <v>5471</v>
      </c>
    </row>
    <row r="2786" spans="1:4" ht="15.95" customHeight="1" x14ac:dyDescent="0.25">
      <c r="A2786" s="25" t="s">
        <v>14458</v>
      </c>
      <c r="B2786" s="358" t="s">
        <v>997</v>
      </c>
      <c r="C2786" s="358" t="s">
        <v>14459</v>
      </c>
      <c r="D2786" s="16" t="s">
        <v>5493</v>
      </c>
    </row>
    <row r="2787" spans="1:4" ht="15.95" customHeight="1" x14ac:dyDescent="0.25">
      <c r="A2787" s="25" t="s">
        <v>14460</v>
      </c>
      <c r="B2787" s="358" t="s">
        <v>104</v>
      </c>
      <c r="C2787" s="358" t="s">
        <v>14461</v>
      </c>
      <c r="D2787" s="16" t="s">
        <v>5502</v>
      </c>
    </row>
    <row r="2788" spans="1:4" ht="15.95" customHeight="1" x14ac:dyDescent="0.25">
      <c r="A2788" s="25" t="s">
        <v>14462</v>
      </c>
      <c r="B2788" s="358" t="s">
        <v>511</v>
      </c>
      <c r="C2788" s="358" t="s">
        <v>14463</v>
      </c>
      <c r="D2788" s="16" t="s">
        <v>5462</v>
      </c>
    </row>
    <row r="2789" spans="1:4" ht="15.95" customHeight="1" x14ac:dyDescent="0.25">
      <c r="A2789" s="25" t="s">
        <v>14464</v>
      </c>
      <c r="B2789" s="358" t="s">
        <v>14465</v>
      </c>
      <c r="C2789" s="358" t="s">
        <v>14466</v>
      </c>
      <c r="D2789" s="16" t="s">
        <v>5309</v>
      </c>
    </row>
    <row r="2790" spans="1:4" ht="15.95" customHeight="1" x14ac:dyDescent="0.25">
      <c r="A2790" s="25" t="s">
        <v>14467</v>
      </c>
      <c r="B2790" s="358" t="s">
        <v>14468</v>
      </c>
      <c r="C2790" s="358" t="s">
        <v>14469</v>
      </c>
      <c r="D2790" s="16" t="s">
        <v>5309</v>
      </c>
    </row>
    <row r="2791" spans="1:4" ht="15.95" customHeight="1" x14ac:dyDescent="0.25">
      <c r="A2791" s="25" t="s">
        <v>14470</v>
      </c>
      <c r="B2791" s="358" t="s">
        <v>14471</v>
      </c>
      <c r="C2791" s="358" t="s">
        <v>14472</v>
      </c>
      <c r="D2791" s="16" t="s">
        <v>5309</v>
      </c>
    </row>
    <row r="2792" spans="1:4" ht="15.95" customHeight="1" x14ac:dyDescent="0.25">
      <c r="A2792" s="25" t="s">
        <v>14473</v>
      </c>
      <c r="B2792" s="358" t="s">
        <v>14474</v>
      </c>
      <c r="C2792" s="358" t="s">
        <v>14475</v>
      </c>
      <c r="D2792" s="16" t="s">
        <v>5309</v>
      </c>
    </row>
    <row r="2793" spans="1:4" ht="15.95" customHeight="1" x14ac:dyDescent="0.25">
      <c r="A2793" s="25" t="s">
        <v>14476</v>
      </c>
      <c r="B2793" s="358" t="s">
        <v>14477</v>
      </c>
      <c r="C2793" s="358" t="s">
        <v>14478</v>
      </c>
      <c r="D2793" s="16" t="s">
        <v>5309</v>
      </c>
    </row>
    <row r="2794" spans="1:4" ht="15.95" customHeight="1" x14ac:dyDescent="0.25">
      <c r="A2794" s="25" t="s">
        <v>14479</v>
      </c>
      <c r="B2794" s="358" t="s">
        <v>14480</v>
      </c>
      <c r="C2794" s="363" t="s">
        <v>14481</v>
      </c>
      <c r="D2794" s="16" t="s">
        <v>5309</v>
      </c>
    </row>
    <row r="2795" spans="1:4" ht="15.95" customHeight="1" x14ac:dyDescent="0.25">
      <c r="A2795" s="25" t="s">
        <v>14482</v>
      </c>
      <c r="B2795" s="358" t="s">
        <v>14483</v>
      </c>
      <c r="C2795" s="358" t="s">
        <v>14484</v>
      </c>
      <c r="D2795" s="16" t="s">
        <v>5309</v>
      </c>
    </row>
    <row r="2796" spans="1:4" ht="15.95" customHeight="1" x14ac:dyDescent="0.25">
      <c r="A2796" s="25" t="s">
        <v>14485</v>
      </c>
      <c r="B2796" s="358" t="s">
        <v>14486</v>
      </c>
      <c r="C2796" s="358" t="s">
        <v>14487</v>
      </c>
      <c r="D2796" s="16" t="s">
        <v>5307</v>
      </c>
    </row>
    <row r="2797" spans="1:4" ht="15.95" customHeight="1" x14ac:dyDescent="0.25">
      <c r="A2797" s="25" t="s">
        <v>14488</v>
      </c>
      <c r="B2797" s="358" t="s">
        <v>14489</v>
      </c>
      <c r="C2797" s="358" t="s">
        <v>14490</v>
      </c>
      <c r="D2797" s="16" t="s">
        <v>5309</v>
      </c>
    </row>
    <row r="2798" spans="1:4" ht="15.95" customHeight="1" x14ac:dyDescent="0.25">
      <c r="A2798" s="25" t="s">
        <v>14491</v>
      </c>
      <c r="B2798" s="358" t="s">
        <v>14492</v>
      </c>
      <c r="C2798" s="358" t="s">
        <v>14493</v>
      </c>
      <c r="D2798" s="16" t="s">
        <v>5309</v>
      </c>
    </row>
    <row r="2799" spans="1:4" ht="15.95" customHeight="1" x14ac:dyDescent="0.25">
      <c r="A2799" s="25" t="s">
        <v>14494</v>
      </c>
      <c r="B2799" s="358" t="s">
        <v>1901</v>
      </c>
      <c r="C2799" s="358" t="s">
        <v>14495</v>
      </c>
      <c r="D2799" s="16" t="s">
        <v>5506</v>
      </c>
    </row>
    <row r="2800" spans="1:4" ht="15.95" customHeight="1" x14ac:dyDescent="0.25">
      <c r="A2800" s="25" t="s">
        <v>14496</v>
      </c>
      <c r="B2800" s="358" t="s">
        <v>14497</v>
      </c>
      <c r="C2800" s="358" t="s">
        <v>14498</v>
      </c>
      <c r="D2800" s="16" t="s">
        <v>5450</v>
      </c>
    </row>
    <row r="2801" spans="1:4" ht="15.95" customHeight="1" x14ac:dyDescent="0.25">
      <c r="A2801" s="25" t="s">
        <v>14499</v>
      </c>
      <c r="B2801" s="358" t="s">
        <v>14500</v>
      </c>
      <c r="C2801" s="358" t="s">
        <v>14501</v>
      </c>
      <c r="D2801" s="16" t="s">
        <v>5345</v>
      </c>
    </row>
    <row r="2802" spans="1:4" ht="15.95" customHeight="1" x14ac:dyDescent="0.25">
      <c r="A2802" s="25" t="s">
        <v>14502</v>
      </c>
      <c r="B2802" s="358" t="s">
        <v>14503</v>
      </c>
      <c r="C2802" s="358" t="s">
        <v>14504</v>
      </c>
      <c r="D2802" s="16" t="s">
        <v>5325</v>
      </c>
    </row>
    <row r="2803" spans="1:4" ht="15.95" customHeight="1" x14ac:dyDescent="0.25">
      <c r="A2803" s="25" t="s">
        <v>14505</v>
      </c>
      <c r="B2803" s="358" t="s">
        <v>14506</v>
      </c>
      <c r="C2803" s="358" t="s">
        <v>14507</v>
      </c>
      <c r="D2803" s="16" t="s">
        <v>5330</v>
      </c>
    </row>
    <row r="2804" spans="1:4" ht="15.95" customHeight="1" x14ac:dyDescent="0.25">
      <c r="A2804" s="25" t="s">
        <v>14508</v>
      </c>
      <c r="B2804" s="358" t="s">
        <v>14509</v>
      </c>
      <c r="C2804" s="358" t="s">
        <v>14510</v>
      </c>
      <c r="D2804" s="16" t="s">
        <v>5356</v>
      </c>
    </row>
    <row r="2805" spans="1:4" ht="15.95" customHeight="1" x14ac:dyDescent="0.25">
      <c r="A2805" s="25" t="s">
        <v>14511</v>
      </c>
      <c r="B2805" s="358" t="s">
        <v>14512</v>
      </c>
      <c r="C2805" s="358" t="s">
        <v>14513</v>
      </c>
      <c r="D2805" s="16" t="s">
        <v>5320</v>
      </c>
    </row>
    <row r="2806" spans="1:4" ht="15.95" customHeight="1" x14ac:dyDescent="0.25">
      <c r="A2806" s="25" t="s">
        <v>14514</v>
      </c>
      <c r="B2806" s="358" t="s">
        <v>1903</v>
      </c>
      <c r="C2806" s="358" t="s">
        <v>14515</v>
      </c>
      <c r="D2806" s="16" t="s">
        <v>5481</v>
      </c>
    </row>
    <row r="2807" spans="1:4" ht="15.95" customHeight="1" x14ac:dyDescent="0.25">
      <c r="A2807" s="25" t="s">
        <v>14516</v>
      </c>
      <c r="B2807" s="358" t="s">
        <v>1781</v>
      </c>
      <c r="C2807" s="358" t="s">
        <v>14517</v>
      </c>
      <c r="D2807" s="16" t="s">
        <v>5522</v>
      </c>
    </row>
    <row r="2808" spans="1:4" ht="15.95" customHeight="1" x14ac:dyDescent="0.25">
      <c r="A2808" s="25" t="s">
        <v>14518</v>
      </c>
      <c r="B2808" s="358" t="s">
        <v>14519</v>
      </c>
      <c r="C2808" s="358" t="s">
        <v>14520</v>
      </c>
      <c r="D2808" s="16" t="s">
        <v>5356</v>
      </c>
    </row>
    <row r="2809" spans="1:4" ht="15.95" customHeight="1" x14ac:dyDescent="0.25">
      <c r="A2809" s="25" t="s">
        <v>14521</v>
      </c>
      <c r="B2809" s="358" t="s">
        <v>14522</v>
      </c>
      <c r="C2809" s="358" t="s">
        <v>14523</v>
      </c>
      <c r="D2809" s="16" t="s">
        <v>5356</v>
      </c>
    </row>
    <row r="2810" spans="1:4" ht="15.95" customHeight="1" x14ac:dyDescent="0.25">
      <c r="A2810" s="25" t="s">
        <v>14524</v>
      </c>
      <c r="B2810" s="358" t="s">
        <v>14525</v>
      </c>
      <c r="C2810" s="358" t="s">
        <v>14526</v>
      </c>
      <c r="D2810" s="16" t="s">
        <v>5356</v>
      </c>
    </row>
    <row r="2811" spans="1:4" ht="15.95" customHeight="1" x14ac:dyDescent="0.25">
      <c r="A2811" s="25" t="s">
        <v>14527</v>
      </c>
      <c r="B2811" s="358" t="s">
        <v>14528</v>
      </c>
      <c r="C2811" s="363" t="s">
        <v>14529</v>
      </c>
      <c r="D2811" s="16" t="s">
        <v>5356</v>
      </c>
    </row>
    <row r="2812" spans="1:4" ht="15.95" customHeight="1" x14ac:dyDescent="0.25">
      <c r="A2812" s="25" t="s">
        <v>14530</v>
      </c>
      <c r="B2812" s="358" t="s">
        <v>14531</v>
      </c>
      <c r="C2812" s="358" t="s">
        <v>14532</v>
      </c>
      <c r="D2812" s="16" t="s">
        <v>5356</v>
      </c>
    </row>
    <row r="2813" spans="1:4" ht="15.95" customHeight="1" x14ac:dyDescent="0.25">
      <c r="A2813" s="25" t="s">
        <v>14533</v>
      </c>
      <c r="B2813" s="358" t="s">
        <v>14534</v>
      </c>
      <c r="C2813" s="358" t="s">
        <v>14535</v>
      </c>
      <c r="D2813" s="16" t="s">
        <v>5356</v>
      </c>
    </row>
    <row r="2814" spans="1:4" ht="15.95" customHeight="1" x14ac:dyDescent="0.25">
      <c r="A2814" s="25" t="s">
        <v>14536</v>
      </c>
      <c r="B2814" s="358" t="s">
        <v>14537</v>
      </c>
      <c r="C2814" s="358" t="s">
        <v>14538</v>
      </c>
      <c r="D2814" s="16" t="s">
        <v>5356</v>
      </c>
    </row>
    <row r="2815" spans="1:4" ht="15.95" customHeight="1" x14ac:dyDescent="0.25">
      <c r="A2815" s="25" t="s">
        <v>14539</v>
      </c>
      <c r="B2815" s="358" t="s">
        <v>14540</v>
      </c>
      <c r="C2815" s="358" t="s">
        <v>14541</v>
      </c>
      <c r="D2815" s="16" t="s">
        <v>5282</v>
      </c>
    </row>
    <row r="2816" spans="1:4" ht="15.95" customHeight="1" x14ac:dyDescent="0.25">
      <c r="A2816" s="25" t="s">
        <v>14542</v>
      </c>
      <c r="B2816" s="358" t="s">
        <v>14543</v>
      </c>
      <c r="C2816" s="358" t="s">
        <v>14544</v>
      </c>
      <c r="D2816" s="16" t="s">
        <v>5361</v>
      </c>
    </row>
    <row r="2817" spans="1:4" ht="15.95" customHeight="1" x14ac:dyDescent="0.25">
      <c r="A2817" s="25" t="s">
        <v>14545</v>
      </c>
      <c r="B2817" s="358" t="s">
        <v>14546</v>
      </c>
      <c r="C2817" s="363" t="s">
        <v>14547</v>
      </c>
      <c r="D2817" s="16" t="s">
        <v>5386</v>
      </c>
    </row>
    <row r="2818" spans="1:4" ht="15.95" customHeight="1" x14ac:dyDescent="0.25">
      <c r="A2818" s="25" t="s">
        <v>14548</v>
      </c>
      <c r="B2818" s="358" t="s">
        <v>14549</v>
      </c>
      <c r="C2818" s="358" t="s">
        <v>14550</v>
      </c>
      <c r="D2818" s="16" t="s">
        <v>5425</v>
      </c>
    </row>
    <row r="2819" spans="1:4" ht="15.95" customHeight="1" x14ac:dyDescent="0.25">
      <c r="A2819" s="25" t="s">
        <v>14551</v>
      </c>
      <c r="B2819" s="358" t="s">
        <v>2507</v>
      </c>
      <c r="C2819" s="358" t="s">
        <v>14552</v>
      </c>
      <c r="D2819" s="16" t="s">
        <v>5289</v>
      </c>
    </row>
    <row r="2820" spans="1:4" ht="15.95" customHeight="1" x14ac:dyDescent="0.25">
      <c r="A2820" s="25" t="s">
        <v>14553</v>
      </c>
      <c r="B2820" s="358" t="s">
        <v>14554</v>
      </c>
      <c r="C2820" s="358" t="s">
        <v>14555</v>
      </c>
      <c r="D2820" s="16" t="s">
        <v>5337</v>
      </c>
    </row>
    <row r="2821" spans="1:4" ht="15.95" customHeight="1" x14ac:dyDescent="0.25">
      <c r="A2821" s="25" t="s">
        <v>14556</v>
      </c>
      <c r="B2821" s="358" t="s">
        <v>14557</v>
      </c>
      <c r="C2821" s="358" t="s">
        <v>14558</v>
      </c>
      <c r="D2821" s="16" t="s">
        <v>5381</v>
      </c>
    </row>
    <row r="2822" spans="1:4" ht="15.95" customHeight="1" x14ac:dyDescent="0.25">
      <c r="A2822" s="25" t="s">
        <v>14559</v>
      </c>
      <c r="B2822" s="358" t="s">
        <v>14560</v>
      </c>
      <c r="C2822" s="358" t="s">
        <v>14561</v>
      </c>
      <c r="D2822" s="16" t="s">
        <v>5287</v>
      </c>
    </row>
    <row r="2823" spans="1:4" ht="15.95" customHeight="1" x14ac:dyDescent="0.25">
      <c r="A2823" s="25" t="s">
        <v>14562</v>
      </c>
      <c r="B2823" s="358" t="s">
        <v>14563</v>
      </c>
      <c r="C2823" s="358" t="s">
        <v>14564</v>
      </c>
      <c r="D2823" s="16" t="s">
        <v>5312</v>
      </c>
    </row>
    <row r="2824" spans="1:4" ht="15.95" customHeight="1" x14ac:dyDescent="0.25">
      <c r="A2824" s="25" t="s">
        <v>14565</v>
      </c>
      <c r="B2824" s="358" t="s">
        <v>14566</v>
      </c>
      <c r="C2824" s="358" t="s">
        <v>14567</v>
      </c>
      <c r="D2824" s="16" t="s">
        <v>5385</v>
      </c>
    </row>
    <row r="2825" spans="1:4" ht="15.95" customHeight="1" x14ac:dyDescent="0.25">
      <c r="A2825" s="25" t="s">
        <v>14568</v>
      </c>
      <c r="B2825" s="358" t="s">
        <v>14569</v>
      </c>
      <c r="C2825" s="358" t="s">
        <v>14570</v>
      </c>
      <c r="D2825" s="16" t="s">
        <v>5407</v>
      </c>
    </row>
    <row r="2826" spans="1:4" ht="15.95" customHeight="1" x14ac:dyDescent="0.25">
      <c r="A2826" s="25" t="s">
        <v>14571</v>
      </c>
      <c r="B2826" s="358" t="s">
        <v>14572</v>
      </c>
      <c r="C2826" s="358" t="s">
        <v>14573</v>
      </c>
      <c r="D2826" s="16" t="s">
        <v>5416</v>
      </c>
    </row>
    <row r="2827" spans="1:4" ht="15.95" customHeight="1" x14ac:dyDescent="0.25">
      <c r="A2827" s="25" t="s">
        <v>14574</v>
      </c>
      <c r="B2827" s="358" t="s">
        <v>14575</v>
      </c>
      <c r="C2827" s="358" t="s">
        <v>14576</v>
      </c>
      <c r="D2827" s="16" t="s">
        <v>5416</v>
      </c>
    </row>
    <row r="2828" spans="1:4" ht="15.95" customHeight="1" x14ac:dyDescent="0.25">
      <c r="A2828" s="25" t="s">
        <v>14577</v>
      </c>
      <c r="B2828" s="358" t="s">
        <v>14578</v>
      </c>
      <c r="C2828" s="358" t="s">
        <v>14579</v>
      </c>
      <c r="D2828" s="16" t="s">
        <v>5416</v>
      </c>
    </row>
    <row r="2829" spans="1:4" ht="15.95" customHeight="1" x14ac:dyDescent="0.25">
      <c r="A2829" s="25" t="s">
        <v>14580</v>
      </c>
      <c r="B2829" s="358" t="s">
        <v>14581</v>
      </c>
      <c r="C2829" s="358" t="s">
        <v>14582</v>
      </c>
      <c r="D2829" s="16" t="s">
        <v>5416</v>
      </c>
    </row>
    <row r="2830" spans="1:4" ht="15.95" customHeight="1" x14ac:dyDescent="0.25">
      <c r="A2830" s="25" t="s">
        <v>14583</v>
      </c>
      <c r="B2830" s="358" t="s">
        <v>14584</v>
      </c>
      <c r="C2830" s="358" t="s">
        <v>14585</v>
      </c>
      <c r="D2830" s="16" t="s">
        <v>5266</v>
      </c>
    </row>
    <row r="2831" spans="1:4" ht="15.95" customHeight="1" x14ac:dyDescent="0.25">
      <c r="A2831" s="25" t="s">
        <v>14586</v>
      </c>
      <c r="B2831" s="358" t="s">
        <v>14587</v>
      </c>
      <c r="C2831" s="358" t="s">
        <v>14588</v>
      </c>
      <c r="D2831" s="16" t="s">
        <v>5416</v>
      </c>
    </row>
    <row r="2832" spans="1:4" ht="15.95" customHeight="1" x14ac:dyDescent="0.25">
      <c r="A2832" s="25" t="s">
        <v>14589</v>
      </c>
      <c r="B2832" s="358" t="s">
        <v>14590</v>
      </c>
      <c r="C2832" s="358" t="s">
        <v>14591</v>
      </c>
      <c r="D2832" s="16" t="s">
        <v>5416</v>
      </c>
    </row>
    <row r="2833" spans="1:4" ht="15.95" customHeight="1" x14ac:dyDescent="0.25">
      <c r="A2833" s="25" t="s">
        <v>14592</v>
      </c>
      <c r="B2833" s="358" t="s">
        <v>14593</v>
      </c>
      <c r="C2833" s="358" t="s">
        <v>14594</v>
      </c>
      <c r="D2833" s="16" t="s">
        <v>5416</v>
      </c>
    </row>
    <row r="2834" spans="1:4" ht="15.95" customHeight="1" x14ac:dyDescent="0.25">
      <c r="A2834" s="25" t="s">
        <v>14595</v>
      </c>
      <c r="B2834" s="358" t="s">
        <v>14596</v>
      </c>
      <c r="C2834" s="358" t="s">
        <v>14597</v>
      </c>
      <c r="D2834" s="16" t="s">
        <v>5416</v>
      </c>
    </row>
    <row r="2835" spans="1:4" ht="15.95" customHeight="1" x14ac:dyDescent="0.25">
      <c r="A2835" s="25" t="s">
        <v>14598</v>
      </c>
      <c r="B2835" s="358" t="s">
        <v>14599</v>
      </c>
      <c r="C2835" s="358" t="s">
        <v>14600</v>
      </c>
      <c r="D2835" s="16" t="s">
        <v>5313</v>
      </c>
    </row>
    <row r="2836" spans="1:4" ht="15.95" customHeight="1" x14ac:dyDescent="0.25">
      <c r="A2836" s="25" t="s">
        <v>14601</v>
      </c>
      <c r="B2836" s="358" t="s">
        <v>14602</v>
      </c>
      <c r="C2836" s="358" t="s">
        <v>14603</v>
      </c>
      <c r="D2836" s="16" t="s">
        <v>5400</v>
      </c>
    </row>
    <row r="2837" spans="1:4" ht="15.95" customHeight="1" x14ac:dyDescent="0.25">
      <c r="A2837" s="25" t="s">
        <v>14604</v>
      </c>
      <c r="B2837" s="358" t="s">
        <v>14605</v>
      </c>
      <c r="C2837" s="358" t="s">
        <v>14606</v>
      </c>
      <c r="D2837" s="16" t="s">
        <v>5285</v>
      </c>
    </row>
    <row r="2838" spans="1:4" ht="15.95" customHeight="1" x14ac:dyDescent="0.25">
      <c r="A2838" s="25" t="s">
        <v>14607</v>
      </c>
      <c r="B2838" s="358" t="s">
        <v>14608</v>
      </c>
      <c r="C2838" s="358" t="s">
        <v>14609</v>
      </c>
      <c r="D2838" s="16" t="s">
        <v>5349</v>
      </c>
    </row>
    <row r="2839" spans="1:4" ht="15.95" customHeight="1" x14ac:dyDescent="0.25">
      <c r="A2839" s="25" t="s">
        <v>14610</v>
      </c>
      <c r="B2839" s="358" t="s">
        <v>14611</v>
      </c>
      <c r="C2839" s="358" t="s">
        <v>14612</v>
      </c>
      <c r="D2839" s="16" t="s">
        <v>5216</v>
      </c>
    </row>
    <row r="2840" spans="1:4" ht="15.95" customHeight="1" x14ac:dyDescent="0.25">
      <c r="A2840" s="25" t="s">
        <v>14613</v>
      </c>
      <c r="B2840" s="358" t="s">
        <v>14614</v>
      </c>
      <c r="C2840" s="358" t="s">
        <v>14615</v>
      </c>
      <c r="D2840" s="16" t="s">
        <v>5258</v>
      </c>
    </row>
    <row r="2841" spans="1:4" ht="15.95" customHeight="1" x14ac:dyDescent="0.25">
      <c r="A2841" s="25" t="s">
        <v>14616</v>
      </c>
      <c r="B2841" s="358" t="s">
        <v>14617</v>
      </c>
      <c r="C2841" s="358" t="s">
        <v>14618</v>
      </c>
      <c r="D2841" s="16" t="s">
        <v>5422</v>
      </c>
    </row>
    <row r="2842" spans="1:4" ht="15.95" customHeight="1" x14ac:dyDescent="0.25">
      <c r="A2842" s="25" t="s">
        <v>14619</v>
      </c>
      <c r="B2842" s="358" t="s">
        <v>14620</v>
      </c>
      <c r="C2842" s="358" t="s">
        <v>14621</v>
      </c>
      <c r="D2842" s="16" t="s">
        <v>5374</v>
      </c>
    </row>
    <row r="2843" spans="1:4" ht="15.95" customHeight="1" x14ac:dyDescent="0.25">
      <c r="A2843" s="25" t="s">
        <v>14622</v>
      </c>
      <c r="B2843" s="358" t="s">
        <v>14623</v>
      </c>
      <c r="C2843" s="358" t="s">
        <v>14624</v>
      </c>
      <c r="D2843" s="16" t="s">
        <v>5264</v>
      </c>
    </row>
    <row r="2844" spans="1:4" ht="15.95" customHeight="1" x14ac:dyDescent="0.25">
      <c r="A2844" s="25" t="s">
        <v>14625</v>
      </c>
      <c r="B2844" s="358" t="s">
        <v>14626</v>
      </c>
      <c r="C2844" s="358" t="s">
        <v>14627</v>
      </c>
      <c r="D2844" s="16" t="s">
        <v>5199</v>
      </c>
    </row>
    <row r="2845" spans="1:4" ht="15.95" customHeight="1" x14ac:dyDescent="0.25">
      <c r="A2845" s="25" t="s">
        <v>14628</v>
      </c>
      <c r="B2845" s="358" t="s">
        <v>14629</v>
      </c>
      <c r="C2845" s="358" t="s">
        <v>14630</v>
      </c>
      <c r="D2845" s="16" t="s">
        <v>5210</v>
      </c>
    </row>
    <row r="2846" spans="1:4" ht="15.95" customHeight="1" x14ac:dyDescent="0.25">
      <c r="A2846" s="25" t="s">
        <v>14631</v>
      </c>
      <c r="B2846" s="358" t="s">
        <v>14632</v>
      </c>
      <c r="C2846" s="358" t="s">
        <v>14633</v>
      </c>
      <c r="D2846" s="16" t="s">
        <v>5211</v>
      </c>
    </row>
    <row r="2847" spans="1:4" ht="15.95" customHeight="1" x14ac:dyDescent="0.25">
      <c r="A2847" s="25" t="s">
        <v>14634</v>
      </c>
      <c r="B2847" s="358" t="s">
        <v>14635</v>
      </c>
      <c r="C2847" s="358" t="s">
        <v>14636</v>
      </c>
      <c r="D2847" s="16" t="s">
        <v>5232</v>
      </c>
    </row>
    <row r="2848" spans="1:4" ht="15.95" customHeight="1" x14ac:dyDescent="0.25">
      <c r="A2848" s="25" t="s">
        <v>14637</v>
      </c>
      <c r="B2848" s="358" t="s">
        <v>14638</v>
      </c>
      <c r="C2848" s="358" t="s">
        <v>14639</v>
      </c>
      <c r="D2848" s="16" t="s">
        <v>5373</v>
      </c>
    </row>
    <row r="2849" spans="1:4" ht="15.95" customHeight="1" x14ac:dyDescent="0.25">
      <c r="A2849" s="25" t="s">
        <v>14640</v>
      </c>
      <c r="B2849" s="358" t="s">
        <v>14641</v>
      </c>
      <c r="C2849" s="358" t="s">
        <v>14642</v>
      </c>
      <c r="D2849" s="16" t="s">
        <v>5234</v>
      </c>
    </row>
    <row r="2850" spans="1:4" ht="15.95" customHeight="1" x14ac:dyDescent="0.25">
      <c r="A2850" s="25" t="s">
        <v>14643</v>
      </c>
      <c r="B2850" s="358" t="s">
        <v>14644</v>
      </c>
      <c r="C2850" s="358" t="s">
        <v>14645</v>
      </c>
      <c r="D2850" s="16" t="s">
        <v>5234</v>
      </c>
    </row>
    <row r="2851" spans="1:4" ht="15.95" customHeight="1" x14ac:dyDescent="0.25">
      <c r="A2851" s="25" t="s">
        <v>14646</v>
      </c>
      <c r="B2851" s="358" t="s">
        <v>14647</v>
      </c>
      <c r="C2851" s="358" t="s">
        <v>14648</v>
      </c>
      <c r="D2851" s="16" t="s">
        <v>5234</v>
      </c>
    </row>
    <row r="2852" spans="1:4" ht="15.95" customHeight="1" x14ac:dyDescent="0.25">
      <c r="A2852" s="25" t="s">
        <v>14649</v>
      </c>
      <c r="B2852" s="358" t="s">
        <v>14650</v>
      </c>
      <c r="C2852" s="358" t="s">
        <v>14651</v>
      </c>
      <c r="D2852" s="16" t="s">
        <v>5234</v>
      </c>
    </row>
    <row r="2853" spans="1:4" ht="15.95" customHeight="1" x14ac:dyDescent="0.25">
      <c r="A2853" s="25" t="s">
        <v>14652</v>
      </c>
      <c r="B2853" s="358" t="s">
        <v>14653</v>
      </c>
      <c r="C2853" s="358" t="s">
        <v>14654</v>
      </c>
      <c r="D2853" s="16" t="s">
        <v>5234</v>
      </c>
    </row>
    <row r="2854" spans="1:4" ht="15.95" customHeight="1" x14ac:dyDescent="0.25">
      <c r="A2854" s="25" t="s">
        <v>14655</v>
      </c>
      <c r="B2854" s="358" t="s">
        <v>13851</v>
      </c>
      <c r="C2854" s="358" t="s">
        <v>14656</v>
      </c>
      <c r="D2854" s="16" t="s">
        <v>5218</v>
      </c>
    </row>
    <row r="2855" spans="1:4" ht="15.95" customHeight="1" x14ac:dyDescent="0.25">
      <c r="A2855" s="25" t="s">
        <v>14657</v>
      </c>
      <c r="B2855" s="358" t="s">
        <v>14658</v>
      </c>
      <c r="C2855" s="358" t="s">
        <v>14659</v>
      </c>
      <c r="D2855" s="16" t="s">
        <v>5299</v>
      </c>
    </row>
    <row r="2856" spans="1:4" ht="15.95" customHeight="1" x14ac:dyDescent="0.25">
      <c r="A2856" s="25" t="s">
        <v>14660</v>
      </c>
      <c r="B2856" s="358" t="s">
        <v>14661</v>
      </c>
      <c r="C2856" s="358" t="s">
        <v>14662</v>
      </c>
      <c r="D2856" s="16" t="s">
        <v>5269</v>
      </c>
    </row>
    <row r="2857" spans="1:4" ht="15.95" customHeight="1" x14ac:dyDescent="0.25">
      <c r="A2857" s="25" t="s">
        <v>14663</v>
      </c>
      <c r="B2857" s="358" t="s">
        <v>14664</v>
      </c>
      <c r="C2857" s="358" t="s">
        <v>14665</v>
      </c>
      <c r="D2857" s="16" t="s">
        <v>5401</v>
      </c>
    </row>
    <row r="2858" spans="1:4" ht="15.95" customHeight="1" x14ac:dyDescent="0.25">
      <c r="A2858" s="25" t="s">
        <v>14666</v>
      </c>
      <c r="B2858" s="358" t="s">
        <v>14667</v>
      </c>
      <c r="C2858" s="358" t="s">
        <v>14668</v>
      </c>
      <c r="D2858" s="16" t="s">
        <v>5277</v>
      </c>
    </row>
    <row r="2859" spans="1:4" ht="15.95" customHeight="1" x14ac:dyDescent="0.25">
      <c r="A2859" s="25" t="s">
        <v>14669</v>
      </c>
      <c r="B2859" s="358" t="s">
        <v>14670</v>
      </c>
      <c r="C2859" s="358" t="s">
        <v>14671</v>
      </c>
      <c r="D2859" s="16" t="s">
        <v>5278</v>
      </c>
    </row>
    <row r="2860" spans="1:4" ht="15.95" customHeight="1" x14ac:dyDescent="0.25">
      <c r="A2860" s="25" t="s">
        <v>14672</v>
      </c>
      <c r="B2860" s="358" t="s">
        <v>14673</v>
      </c>
      <c r="C2860" s="358" t="s">
        <v>14674</v>
      </c>
      <c r="D2860" s="16" t="s">
        <v>5286</v>
      </c>
    </row>
    <row r="2861" spans="1:4" ht="15.95" customHeight="1" x14ac:dyDescent="0.25">
      <c r="A2861" s="25" t="s">
        <v>14675</v>
      </c>
      <c r="B2861" s="358" t="s">
        <v>14676</v>
      </c>
      <c r="C2861" s="358" t="s">
        <v>14677</v>
      </c>
      <c r="D2861" s="16" t="s">
        <v>5354</v>
      </c>
    </row>
    <row r="2862" spans="1:4" ht="15.95" customHeight="1" x14ac:dyDescent="0.25">
      <c r="A2862" s="25" t="s">
        <v>14678</v>
      </c>
      <c r="B2862" s="358" t="s">
        <v>14679</v>
      </c>
      <c r="C2862" s="358" t="s">
        <v>14680</v>
      </c>
      <c r="D2862" s="16" t="s">
        <v>5331</v>
      </c>
    </row>
    <row r="2863" spans="1:4" ht="15.95" customHeight="1" x14ac:dyDescent="0.25">
      <c r="A2863" s="25" t="s">
        <v>14681</v>
      </c>
      <c r="B2863" s="358" t="s">
        <v>14682</v>
      </c>
      <c r="C2863" s="358" t="s">
        <v>14683</v>
      </c>
      <c r="D2863" s="16" t="s">
        <v>5326</v>
      </c>
    </row>
    <row r="2864" spans="1:4" ht="15.95" customHeight="1" x14ac:dyDescent="0.25">
      <c r="A2864" s="25" t="s">
        <v>14684</v>
      </c>
      <c r="B2864" s="358" t="s">
        <v>14685</v>
      </c>
      <c r="C2864" s="358" t="s">
        <v>14686</v>
      </c>
      <c r="D2864" s="16" t="s">
        <v>5234</v>
      </c>
    </row>
    <row r="2865" spans="1:4" ht="15.95" customHeight="1" x14ac:dyDescent="0.25">
      <c r="A2865" s="25" t="s">
        <v>14687</v>
      </c>
      <c r="B2865" s="358" t="s">
        <v>14688</v>
      </c>
      <c r="C2865" s="358" t="s">
        <v>14689</v>
      </c>
      <c r="D2865" s="16" t="s">
        <v>5234</v>
      </c>
    </row>
    <row r="2866" spans="1:4" ht="15.95" customHeight="1" x14ac:dyDescent="0.25">
      <c r="A2866" s="25" t="s">
        <v>14690</v>
      </c>
      <c r="B2866" s="358" t="s">
        <v>1905</v>
      </c>
      <c r="C2866" s="358" t="s">
        <v>14691</v>
      </c>
      <c r="D2866" s="16" t="s">
        <v>5509</v>
      </c>
    </row>
    <row r="2867" spans="1:4" ht="15.95" customHeight="1" x14ac:dyDescent="0.25">
      <c r="A2867" s="25" t="s">
        <v>14692</v>
      </c>
      <c r="B2867" s="358" t="s">
        <v>14693</v>
      </c>
      <c r="C2867" s="358" t="s">
        <v>14694</v>
      </c>
      <c r="D2867" s="16" t="s">
        <v>5348</v>
      </c>
    </row>
    <row r="2868" spans="1:4" ht="15.95" customHeight="1" x14ac:dyDescent="0.25">
      <c r="A2868" s="25" t="s">
        <v>14695</v>
      </c>
      <c r="B2868" s="358" t="s">
        <v>14696</v>
      </c>
      <c r="C2868" s="358" t="s">
        <v>14697</v>
      </c>
      <c r="D2868" s="16" t="s">
        <v>5415</v>
      </c>
    </row>
    <row r="2869" spans="1:4" ht="15.95" customHeight="1" x14ac:dyDescent="0.25">
      <c r="A2869" s="25" t="s">
        <v>14698</v>
      </c>
      <c r="B2869" s="358" t="s">
        <v>14699</v>
      </c>
      <c r="C2869" s="358" t="s">
        <v>14700</v>
      </c>
      <c r="D2869" s="16" t="s">
        <v>5351</v>
      </c>
    </row>
    <row r="2870" spans="1:4" ht="15.95" customHeight="1" x14ac:dyDescent="0.25">
      <c r="A2870" s="25" t="s">
        <v>14701</v>
      </c>
      <c r="B2870" s="358" t="s">
        <v>14702</v>
      </c>
      <c r="C2870" s="358" t="s">
        <v>14703</v>
      </c>
      <c r="D2870" s="16" t="s">
        <v>5305</v>
      </c>
    </row>
    <row r="2871" spans="1:4" ht="15.95" customHeight="1" x14ac:dyDescent="0.25">
      <c r="A2871" s="25" t="s">
        <v>14704</v>
      </c>
      <c r="B2871" s="358" t="s">
        <v>14705</v>
      </c>
      <c r="C2871" s="358" t="s">
        <v>14706</v>
      </c>
      <c r="D2871" s="16" t="s">
        <v>5352</v>
      </c>
    </row>
    <row r="2872" spans="1:4" ht="15.95" customHeight="1" x14ac:dyDescent="0.25">
      <c r="A2872" s="25" t="s">
        <v>14707</v>
      </c>
      <c r="B2872" s="358" t="s">
        <v>14708</v>
      </c>
      <c r="C2872" s="358" t="s">
        <v>14709</v>
      </c>
      <c r="D2872" s="16" t="s">
        <v>5367</v>
      </c>
    </row>
    <row r="2873" spans="1:4" ht="15.95" customHeight="1" x14ac:dyDescent="0.25">
      <c r="A2873" s="25" t="s">
        <v>14710</v>
      </c>
      <c r="B2873" s="358" t="s">
        <v>14711</v>
      </c>
      <c r="C2873" s="358" t="s">
        <v>14712</v>
      </c>
      <c r="D2873" s="16" t="s">
        <v>5406</v>
      </c>
    </row>
    <row r="2874" spans="1:4" ht="15.95" customHeight="1" x14ac:dyDescent="0.25">
      <c r="A2874" s="25" t="s">
        <v>14713</v>
      </c>
      <c r="B2874" s="358" t="s">
        <v>14714</v>
      </c>
      <c r="C2874" s="358" t="s">
        <v>14715</v>
      </c>
      <c r="D2874" s="16" t="s">
        <v>5366</v>
      </c>
    </row>
    <row r="2875" spans="1:4" ht="15.95" customHeight="1" x14ac:dyDescent="0.25">
      <c r="A2875" s="25" t="s">
        <v>14716</v>
      </c>
      <c r="B2875" s="358" t="s">
        <v>14717</v>
      </c>
      <c r="C2875" s="358" t="s">
        <v>14718</v>
      </c>
      <c r="D2875" s="16" t="s">
        <v>5284</v>
      </c>
    </row>
    <row r="2876" spans="1:4" ht="15.95" customHeight="1" x14ac:dyDescent="0.25">
      <c r="A2876" s="25" t="s">
        <v>14719</v>
      </c>
      <c r="B2876" s="358" t="s">
        <v>14720</v>
      </c>
      <c r="C2876" s="358" t="s">
        <v>14721</v>
      </c>
      <c r="D2876" s="16" t="s">
        <v>5402</v>
      </c>
    </row>
    <row r="2877" spans="1:4" ht="15.95" customHeight="1" x14ac:dyDescent="0.25">
      <c r="A2877" s="25" t="s">
        <v>14722</v>
      </c>
      <c r="B2877" s="358" t="s">
        <v>14723</v>
      </c>
      <c r="C2877" s="358" t="s">
        <v>14724</v>
      </c>
      <c r="D2877" s="16" t="s">
        <v>5403</v>
      </c>
    </row>
    <row r="2878" spans="1:4" ht="15.95" customHeight="1" x14ac:dyDescent="0.25">
      <c r="A2878" s="25" t="s">
        <v>14725</v>
      </c>
      <c r="B2878" s="358" t="s">
        <v>14726</v>
      </c>
      <c r="C2878" s="358" t="s">
        <v>14727</v>
      </c>
      <c r="D2878" s="16" t="s">
        <v>5438</v>
      </c>
    </row>
    <row r="2879" spans="1:4" ht="15.95" customHeight="1" x14ac:dyDescent="0.25">
      <c r="A2879" s="25" t="s">
        <v>14728</v>
      </c>
      <c r="B2879" s="358" t="s">
        <v>14729</v>
      </c>
      <c r="C2879" s="358" t="s">
        <v>14730</v>
      </c>
      <c r="D2879" s="16" t="s">
        <v>5414</v>
      </c>
    </row>
    <row r="2880" spans="1:4" ht="15.95" customHeight="1" x14ac:dyDescent="0.25">
      <c r="A2880" s="25" t="s">
        <v>14731</v>
      </c>
      <c r="B2880" s="358" t="s">
        <v>14732</v>
      </c>
      <c r="C2880" s="358" t="s">
        <v>14733</v>
      </c>
      <c r="D2880" s="16" t="s">
        <v>5443</v>
      </c>
    </row>
    <row r="2881" spans="1:4" ht="15.95" customHeight="1" x14ac:dyDescent="0.25">
      <c r="A2881" s="25" t="s">
        <v>14734</v>
      </c>
      <c r="B2881" s="358" t="s">
        <v>14735</v>
      </c>
      <c r="C2881" s="358" t="s">
        <v>14736</v>
      </c>
      <c r="D2881" s="16" t="s">
        <v>5451</v>
      </c>
    </row>
    <row r="2882" spans="1:4" ht="15.95" customHeight="1" x14ac:dyDescent="0.25">
      <c r="A2882" s="25" t="s">
        <v>14737</v>
      </c>
      <c r="B2882" s="358" t="s">
        <v>14738</v>
      </c>
      <c r="C2882" s="358" t="s">
        <v>14739</v>
      </c>
      <c r="D2882" s="16" t="s">
        <v>5327</v>
      </c>
    </row>
    <row r="2883" spans="1:4" ht="15.95" customHeight="1" x14ac:dyDescent="0.25">
      <c r="A2883" s="25" t="s">
        <v>14740</v>
      </c>
      <c r="B2883" s="358" t="s">
        <v>1782</v>
      </c>
      <c r="C2883" s="358" t="s">
        <v>14741</v>
      </c>
      <c r="D2883" s="16" t="s">
        <v>5461</v>
      </c>
    </row>
    <row r="2884" spans="1:4" ht="15.95" customHeight="1" x14ac:dyDescent="0.25">
      <c r="A2884" s="25" t="s">
        <v>14742</v>
      </c>
      <c r="B2884" s="358" t="s">
        <v>14743</v>
      </c>
      <c r="C2884" s="358" t="s">
        <v>14744</v>
      </c>
      <c r="D2884" s="16" t="s">
        <v>5350</v>
      </c>
    </row>
    <row r="2885" spans="1:4" ht="15.95" customHeight="1" x14ac:dyDescent="0.25">
      <c r="A2885" s="25" t="s">
        <v>14745</v>
      </c>
      <c r="B2885" s="358" t="s">
        <v>14746</v>
      </c>
      <c r="C2885" s="358" t="s">
        <v>14747</v>
      </c>
      <c r="D2885" s="16" t="s">
        <v>5328</v>
      </c>
    </row>
    <row r="2886" spans="1:4" ht="15.95" customHeight="1" x14ac:dyDescent="0.25">
      <c r="A2886" s="25" t="s">
        <v>14748</v>
      </c>
      <c r="B2886" s="358" t="s">
        <v>14749</v>
      </c>
      <c r="C2886" s="358" t="s">
        <v>14750</v>
      </c>
      <c r="D2886" s="16" t="s">
        <v>5412</v>
      </c>
    </row>
    <row r="2887" spans="1:4" ht="15.95" customHeight="1" x14ac:dyDescent="0.25">
      <c r="A2887" s="25" t="s">
        <v>14751</v>
      </c>
      <c r="B2887" s="358" t="s">
        <v>14752</v>
      </c>
      <c r="C2887" s="358" t="s">
        <v>14753</v>
      </c>
      <c r="D2887" s="16" t="s">
        <v>5272</v>
      </c>
    </row>
    <row r="2888" spans="1:4" ht="15.95" customHeight="1" x14ac:dyDescent="0.25">
      <c r="A2888" s="25" t="s">
        <v>14754</v>
      </c>
      <c r="B2888" s="358" t="s">
        <v>14755</v>
      </c>
      <c r="C2888" s="358" t="s">
        <v>14756</v>
      </c>
      <c r="D2888" s="16" t="s">
        <v>5442</v>
      </c>
    </row>
    <row r="2889" spans="1:4" ht="15.95" customHeight="1" x14ac:dyDescent="0.25">
      <c r="A2889" s="25" t="s">
        <v>14757</v>
      </c>
      <c r="B2889" s="358" t="s">
        <v>1907</v>
      </c>
      <c r="C2889" s="358" t="s">
        <v>14758</v>
      </c>
      <c r="D2889" s="16" t="s">
        <v>5510</v>
      </c>
    </row>
    <row r="2890" spans="1:4" ht="15.95" customHeight="1" x14ac:dyDescent="0.25">
      <c r="A2890" s="25" t="s">
        <v>14759</v>
      </c>
      <c r="B2890" s="358" t="s">
        <v>14760</v>
      </c>
      <c r="C2890" s="358" t="s">
        <v>14761</v>
      </c>
      <c r="D2890" s="16" t="s">
        <v>5254</v>
      </c>
    </row>
    <row r="2891" spans="1:4" ht="15.95" customHeight="1" x14ac:dyDescent="0.25">
      <c r="A2891" s="25" t="s">
        <v>14762</v>
      </c>
      <c r="B2891" s="358" t="s">
        <v>14763</v>
      </c>
      <c r="C2891" s="358" t="s">
        <v>14764</v>
      </c>
      <c r="D2891" s="16" t="s">
        <v>5253</v>
      </c>
    </row>
    <row r="2892" spans="1:4" ht="15.95" customHeight="1" x14ac:dyDescent="0.25">
      <c r="A2892" s="25" t="s">
        <v>14765</v>
      </c>
      <c r="B2892" s="358" t="s">
        <v>14766</v>
      </c>
      <c r="C2892" s="358" t="s">
        <v>14767</v>
      </c>
      <c r="D2892" s="16" t="s">
        <v>5268</v>
      </c>
    </row>
    <row r="2893" spans="1:4" ht="15.95" customHeight="1" x14ac:dyDescent="0.25">
      <c r="A2893" s="25" t="s">
        <v>14768</v>
      </c>
      <c r="B2893" s="358" t="s">
        <v>14769</v>
      </c>
      <c r="C2893" s="358" t="s">
        <v>14770</v>
      </c>
      <c r="D2893" s="16" t="s">
        <v>5268</v>
      </c>
    </row>
    <row r="2894" spans="1:4" ht="15.95" customHeight="1" x14ac:dyDescent="0.25">
      <c r="A2894" s="25" t="s">
        <v>14771</v>
      </c>
      <c r="B2894" s="358" t="s">
        <v>14772</v>
      </c>
      <c r="C2894" s="358" t="s">
        <v>14773</v>
      </c>
      <c r="D2894" s="16" t="s">
        <v>5416</v>
      </c>
    </row>
    <row r="2895" spans="1:4" ht="15.95" customHeight="1" x14ac:dyDescent="0.25">
      <c r="A2895" s="25" t="s">
        <v>14774</v>
      </c>
      <c r="B2895" s="358" t="s">
        <v>14775</v>
      </c>
      <c r="C2895" s="358" t="s">
        <v>14776</v>
      </c>
      <c r="D2895" s="16" t="s">
        <v>5416</v>
      </c>
    </row>
    <row r="2896" spans="1:4" ht="15.95" customHeight="1" x14ac:dyDescent="0.25">
      <c r="A2896" s="25" t="s">
        <v>14777</v>
      </c>
      <c r="B2896" s="358" t="s">
        <v>14778</v>
      </c>
      <c r="C2896" s="358" t="s">
        <v>14779</v>
      </c>
      <c r="D2896" s="16" t="s">
        <v>5268</v>
      </c>
    </row>
    <row r="2897" spans="1:4" ht="15.95" customHeight="1" x14ac:dyDescent="0.25">
      <c r="A2897" s="25" t="s">
        <v>14780</v>
      </c>
      <c r="B2897" s="358" t="s">
        <v>2563</v>
      </c>
      <c r="C2897" s="358" t="s">
        <v>14781</v>
      </c>
      <c r="D2897" s="16" t="s">
        <v>5280</v>
      </c>
    </row>
    <row r="2898" spans="1:4" ht="15.95" customHeight="1" x14ac:dyDescent="0.25">
      <c r="A2898" s="25" t="s">
        <v>14782</v>
      </c>
      <c r="B2898" s="358" t="s">
        <v>14783</v>
      </c>
      <c r="C2898" s="358" t="s">
        <v>14784</v>
      </c>
      <c r="D2898" s="16" t="s">
        <v>5288</v>
      </c>
    </row>
    <row r="2899" spans="1:4" ht="15.95" customHeight="1" x14ac:dyDescent="0.25">
      <c r="A2899" s="25" t="s">
        <v>14785</v>
      </c>
      <c r="B2899" s="358" t="s">
        <v>2566</v>
      </c>
      <c r="C2899" s="358" t="s">
        <v>14786</v>
      </c>
      <c r="D2899" s="16" t="s">
        <v>5289</v>
      </c>
    </row>
    <row r="2900" spans="1:4" ht="15.95" customHeight="1" x14ac:dyDescent="0.25">
      <c r="A2900" s="25" t="s">
        <v>14787</v>
      </c>
      <c r="B2900" s="358" t="s">
        <v>14788</v>
      </c>
      <c r="C2900" s="358" t="s">
        <v>14789</v>
      </c>
      <c r="D2900" s="16" t="s">
        <v>5442</v>
      </c>
    </row>
    <row r="2901" spans="1:4" ht="15.95" customHeight="1" x14ac:dyDescent="0.25">
      <c r="A2901" s="25" t="s">
        <v>14790</v>
      </c>
      <c r="B2901" s="358" t="s">
        <v>14791</v>
      </c>
      <c r="C2901" s="358" t="s">
        <v>14792</v>
      </c>
      <c r="D2901" s="16" t="s">
        <v>5226</v>
      </c>
    </row>
    <row r="2902" spans="1:4" ht="15.95" customHeight="1" x14ac:dyDescent="0.25">
      <c r="A2902" s="25" t="s">
        <v>14793</v>
      </c>
      <c r="B2902" s="358" t="s">
        <v>14794</v>
      </c>
      <c r="C2902" s="358" t="s">
        <v>14795</v>
      </c>
      <c r="D2902" s="16" t="s">
        <v>5324</v>
      </c>
    </row>
    <row r="2903" spans="1:4" ht="15.95" customHeight="1" x14ac:dyDescent="0.25">
      <c r="A2903" s="25" t="s">
        <v>14796</v>
      </c>
      <c r="B2903" s="358" t="s">
        <v>14797</v>
      </c>
      <c r="C2903" s="358" t="s">
        <v>14798</v>
      </c>
      <c r="D2903" s="16" t="s">
        <v>5447</v>
      </c>
    </row>
    <row r="2904" spans="1:4" ht="15.95" customHeight="1" x14ac:dyDescent="0.25">
      <c r="A2904" s="25" t="s">
        <v>14799</v>
      </c>
      <c r="B2904" s="358" t="s">
        <v>14800</v>
      </c>
      <c r="C2904" s="358" t="s">
        <v>14801</v>
      </c>
      <c r="D2904" s="16" t="s">
        <v>5337</v>
      </c>
    </row>
    <row r="2905" spans="1:4" ht="15.95" customHeight="1" x14ac:dyDescent="0.25">
      <c r="A2905" s="25" t="s">
        <v>14802</v>
      </c>
      <c r="B2905" s="358" t="s">
        <v>14803</v>
      </c>
      <c r="C2905" s="358" t="s">
        <v>14804</v>
      </c>
      <c r="D2905" s="16" t="s">
        <v>5361</v>
      </c>
    </row>
    <row r="2906" spans="1:4" ht="15.95" customHeight="1" x14ac:dyDescent="0.25">
      <c r="A2906" s="25" t="s">
        <v>14805</v>
      </c>
      <c r="B2906" s="358" t="s">
        <v>14806</v>
      </c>
      <c r="C2906" s="358" t="s">
        <v>14807</v>
      </c>
      <c r="D2906" s="16" t="s">
        <v>5384</v>
      </c>
    </row>
    <row r="2907" spans="1:4" ht="15.95" customHeight="1" x14ac:dyDescent="0.25">
      <c r="A2907" s="25" t="s">
        <v>14808</v>
      </c>
      <c r="B2907" s="358" t="s">
        <v>14809</v>
      </c>
      <c r="C2907" s="358" t="s">
        <v>14810</v>
      </c>
      <c r="D2907" s="16" t="s">
        <v>5386</v>
      </c>
    </row>
    <row r="2908" spans="1:4" ht="15.95" customHeight="1" x14ac:dyDescent="0.25">
      <c r="A2908" s="25" t="s">
        <v>14811</v>
      </c>
      <c r="B2908" s="358" t="s">
        <v>14812</v>
      </c>
      <c r="C2908" s="358" t="s">
        <v>14813</v>
      </c>
      <c r="D2908" s="16" t="s">
        <v>5411</v>
      </c>
    </row>
    <row r="2909" spans="1:4" ht="15.95" customHeight="1" x14ac:dyDescent="0.25">
      <c r="A2909" s="25" t="s">
        <v>14814</v>
      </c>
      <c r="B2909" s="358" t="s">
        <v>14815</v>
      </c>
      <c r="C2909" s="358" t="s">
        <v>14816</v>
      </c>
      <c r="D2909" s="16" t="s">
        <v>5338</v>
      </c>
    </row>
    <row r="2910" spans="1:4" ht="15.95" customHeight="1" x14ac:dyDescent="0.25">
      <c r="A2910" s="25" t="s">
        <v>14817</v>
      </c>
      <c r="B2910" s="358" t="s">
        <v>14818</v>
      </c>
      <c r="C2910" s="358" t="s">
        <v>14819</v>
      </c>
      <c r="D2910" s="16" t="s">
        <v>5405</v>
      </c>
    </row>
    <row r="2911" spans="1:4" ht="15.95" customHeight="1" x14ac:dyDescent="0.25">
      <c r="A2911" s="25" t="s">
        <v>14820</v>
      </c>
      <c r="B2911" s="358" t="s">
        <v>14821</v>
      </c>
      <c r="C2911" s="358" t="s">
        <v>14822</v>
      </c>
      <c r="D2911" s="16" t="s">
        <v>5410</v>
      </c>
    </row>
    <row r="2912" spans="1:4" ht="15.95" customHeight="1" x14ac:dyDescent="0.25">
      <c r="A2912" s="25" t="s">
        <v>14823</v>
      </c>
      <c r="B2912" s="358" t="s">
        <v>14824</v>
      </c>
      <c r="C2912" s="358" t="s">
        <v>14825</v>
      </c>
      <c r="D2912" s="16" t="s">
        <v>5442</v>
      </c>
    </row>
    <row r="2913" spans="1:4" ht="15.95" customHeight="1" x14ac:dyDescent="0.25">
      <c r="A2913" s="25" t="s">
        <v>14826</v>
      </c>
      <c r="B2913" s="358" t="s">
        <v>14827</v>
      </c>
      <c r="C2913" s="358" t="s">
        <v>14828</v>
      </c>
      <c r="D2913" s="16" t="s">
        <v>5442</v>
      </c>
    </row>
    <row r="2914" spans="1:4" ht="15.95" customHeight="1" x14ac:dyDescent="0.25">
      <c r="A2914" s="25" t="s">
        <v>14829</v>
      </c>
      <c r="B2914" s="358" t="s">
        <v>14830</v>
      </c>
      <c r="C2914" s="358" t="s">
        <v>14831</v>
      </c>
      <c r="D2914" s="16" t="s">
        <v>5442</v>
      </c>
    </row>
    <row r="2915" spans="1:4" ht="15.95" customHeight="1" x14ac:dyDescent="0.25">
      <c r="A2915" s="25" t="s">
        <v>14832</v>
      </c>
      <c r="B2915" s="358" t="s">
        <v>14833</v>
      </c>
      <c r="C2915" s="358" t="s">
        <v>14834</v>
      </c>
      <c r="D2915" s="16" t="s">
        <v>5356</v>
      </c>
    </row>
    <row r="2916" spans="1:4" ht="15.95" customHeight="1" x14ac:dyDescent="0.25">
      <c r="A2916" s="25" t="s">
        <v>14835</v>
      </c>
      <c r="B2916" s="358" t="s">
        <v>14836</v>
      </c>
      <c r="C2916" s="358" t="s">
        <v>14837</v>
      </c>
      <c r="D2916" s="16" t="s">
        <v>5356</v>
      </c>
    </row>
    <row r="2917" spans="1:4" ht="15.95" customHeight="1" x14ac:dyDescent="0.25">
      <c r="A2917" s="25" t="s">
        <v>14838</v>
      </c>
      <c r="B2917" s="358" t="s">
        <v>14839</v>
      </c>
      <c r="C2917" s="358" t="s">
        <v>14840</v>
      </c>
      <c r="D2917" s="16" t="s">
        <v>5405</v>
      </c>
    </row>
    <row r="2918" spans="1:4" ht="15.95" customHeight="1" x14ac:dyDescent="0.25">
      <c r="A2918" s="25" t="s">
        <v>14841</v>
      </c>
      <c r="B2918" s="358" t="s">
        <v>14842</v>
      </c>
      <c r="C2918" s="358" t="s">
        <v>14843</v>
      </c>
      <c r="D2918" s="16" t="s">
        <v>5224</v>
      </c>
    </row>
    <row r="2919" spans="1:4" ht="15.95" customHeight="1" x14ac:dyDescent="0.25">
      <c r="A2919" s="25" t="s">
        <v>14844</v>
      </c>
      <c r="B2919" s="358" t="s">
        <v>14845</v>
      </c>
      <c r="C2919" s="358" t="s">
        <v>14846</v>
      </c>
      <c r="D2919" s="16" t="s">
        <v>5303</v>
      </c>
    </row>
    <row r="2920" spans="1:4" ht="15.95" customHeight="1" x14ac:dyDescent="0.25">
      <c r="A2920" s="25" t="s">
        <v>14847</v>
      </c>
      <c r="B2920" s="358" t="s">
        <v>14848</v>
      </c>
      <c r="C2920" s="358" t="s">
        <v>14849</v>
      </c>
      <c r="D2920" s="16" t="s">
        <v>5260</v>
      </c>
    </row>
    <row r="2921" spans="1:4" ht="15.95" customHeight="1" x14ac:dyDescent="0.25">
      <c r="A2921" s="25" t="s">
        <v>14850</v>
      </c>
      <c r="B2921" s="358" t="s">
        <v>14851</v>
      </c>
      <c r="C2921" s="358" t="s">
        <v>14852</v>
      </c>
      <c r="D2921" s="16" t="s">
        <v>5195</v>
      </c>
    </row>
    <row r="2922" spans="1:4" ht="15.95" customHeight="1" x14ac:dyDescent="0.25">
      <c r="A2922" s="25" t="s">
        <v>14853</v>
      </c>
      <c r="B2922" s="358" t="s">
        <v>14854</v>
      </c>
      <c r="C2922" s="358" t="s">
        <v>14855</v>
      </c>
      <c r="D2922" s="16" t="s">
        <v>5195</v>
      </c>
    </row>
    <row r="2923" spans="1:4" ht="15.95" customHeight="1" x14ac:dyDescent="0.25">
      <c r="A2923" s="25" t="s">
        <v>14856</v>
      </c>
      <c r="B2923" s="358" t="s">
        <v>14857</v>
      </c>
      <c r="C2923" s="358" t="s">
        <v>14858</v>
      </c>
      <c r="D2923" s="16" t="s">
        <v>5202</v>
      </c>
    </row>
    <row r="2924" spans="1:4" ht="15.95" customHeight="1" x14ac:dyDescent="0.25">
      <c r="A2924" s="25" t="s">
        <v>14859</v>
      </c>
      <c r="B2924" s="358" t="s">
        <v>14860</v>
      </c>
      <c r="C2924" s="358" t="s">
        <v>14861</v>
      </c>
      <c r="D2924" s="16" t="s">
        <v>5212</v>
      </c>
    </row>
    <row r="2925" spans="1:4" ht="15.95" customHeight="1" x14ac:dyDescent="0.25">
      <c r="A2925" s="25" t="s">
        <v>14862</v>
      </c>
      <c r="B2925" s="358" t="s">
        <v>14863</v>
      </c>
      <c r="C2925" s="358" t="s">
        <v>14864</v>
      </c>
      <c r="D2925" s="16" t="s">
        <v>5273</v>
      </c>
    </row>
    <row r="2926" spans="1:4" ht="15.95" customHeight="1" x14ac:dyDescent="0.25">
      <c r="A2926" s="25" t="s">
        <v>14865</v>
      </c>
      <c r="B2926" s="358" t="s">
        <v>14866</v>
      </c>
      <c r="C2926" s="358" t="s">
        <v>14867</v>
      </c>
      <c r="D2926" s="16" t="s">
        <v>5265</v>
      </c>
    </row>
    <row r="2927" spans="1:4" ht="15.95" customHeight="1" x14ac:dyDescent="0.25">
      <c r="A2927" s="25" t="s">
        <v>14868</v>
      </c>
      <c r="B2927" s="358" t="s">
        <v>14869</v>
      </c>
      <c r="C2927" s="358" t="s">
        <v>14870</v>
      </c>
      <c r="D2927" s="16" t="s">
        <v>5287</v>
      </c>
    </row>
    <row r="2928" spans="1:4" ht="15.95" customHeight="1" x14ac:dyDescent="0.25">
      <c r="A2928" s="25" t="s">
        <v>14871</v>
      </c>
      <c r="B2928" s="358" t="s">
        <v>14872</v>
      </c>
      <c r="C2928" s="358" t="s">
        <v>14873</v>
      </c>
      <c r="D2928" s="16" t="s">
        <v>5294</v>
      </c>
    </row>
    <row r="2929" spans="1:4" ht="15.95" customHeight="1" x14ac:dyDescent="0.25">
      <c r="A2929" s="25" t="s">
        <v>14874</v>
      </c>
      <c r="B2929" s="358" t="s">
        <v>14875</v>
      </c>
      <c r="C2929" s="358" t="s">
        <v>14876</v>
      </c>
      <c r="D2929" s="16" t="s">
        <v>5294</v>
      </c>
    </row>
    <row r="2930" spans="1:4" ht="15.95" customHeight="1" x14ac:dyDescent="0.25">
      <c r="A2930" s="25" t="s">
        <v>14877</v>
      </c>
      <c r="B2930" s="358" t="s">
        <v>14878</v>
      </c>
      <c r="C2930" s="358" t="s">
        <v>14879</v>
      </c>
      <c r="D2930" s="16" t="s">
        <v>5294</v>
      </c>
    </row>
    <row r="2931" spans="1:4" ht="15.95" customHeight="1" x14ac:dyDescent="0.25">
      <c r="A2931" s="25" t="s">
        <v>14880</v>
      </c>
      <c r="B2931" s="358" t="s">
        <v>14881</v>
      </c>
      <c r="C2931" s="358" t="s">
        <v>14882</v>
      </c>
      <c r="D2931" s="16" t="s">
        <v>5294</v>
      </c>
    </row>
    <row r="2932" spans="1:4" ht="15.95" customHeight="1" x14ac:dyDescent="0.25">
      <c r="A2932" s="25" t="s">
        <v>14883</v>
      </c>
      <c r="B2932" s="358" t="s">
        <v>14884</v>
      </c>
      <c r="C2932" s="358" t="s">
        <v>14885</v>
      </c>
      <c r="D2932" s="16" t="s">
        <v>5312</v>
      </c>
    </row>
    <row r="2933" spans="1:4" ht="15.95" customHeight="1" x14ac:dyDescent="0.25">
      <c r="A2933" s="25" t="s">
        <v>14886</v>
      </c>
      <c r="B2933" s="358" t="s">
        <v>14887</v>
      </c>
      <c r="C2933" s="358" t="s">
        <v>14888</v>
      </c>
      <c r="D2933" s="16" t="s">
        <v>5317</v>
      </c>
    </row>
    <row r="2934" spans="1:4" ht="15.95" customHeight="1" x14ac:dyDescent="0.25">
      <c r="A2934" s="25" t="s">
        <v>14889</v>
      </c>
      <c r="B2934" s="358" t="s">
        <v>14890</v>
      </c>
      <c r="C2934" s="358" t="s">
        <v>14891</v>
      </c>
      <c r="D2934" s="16" t="s">
        <v>5316</v>
      </c>
    </row>
    <row r="2935" spans="1:4" ht="15.95" customHeight="1" x14ac:dyDescent="0.25">
      <c r="A2935" s="25" t="s">
        <v>14892</v>
      </c>
      <c r="B2935" s="358" t="s">
        <v>14893</v>
      </c>
      <c r="C2935" s="358" t="s">
        <v>14894</v>
      </c>
      <c r="D2935" s="16" t="s">
        <v>5317</v>
      </c>
    </row>
    <row r="2936" spans="1:4" ht="15.95" customHeight="1" x14ac:dyDescent="0.25">
      <c r="A2936" s="25" t="s">
        <v>14895</v>
      </c>
      <c r="B2936" s="358" t="s">
        <v>14896</v>
      </c>
      <c r="C2936" s="358" t="s">
        <v>14897</v>
      </c>
      <c r="D2936" s="16" t="s">
        <v>5229</v>
      </c>
    </row>
    <row r="2937" spans="1:4" ht="15.95" customHeight="1" x14ac:dyDescent="0.25">
      <c r="A2937" s="25" t="s">
        <v>14898</v>
      </c>
      <c r="B2937" s="358" t="s">
        <v>14899</v>
      </c>
      <c r="C2937" s="358" t="s">
        <v>14900</v>
      </c>
      <c r="D2937" s="16" t="s">
        <v>5339</v>
      </c>
    </row>
    <row r="2938" spans="1:4" ht="15.95" customHeight="1" x14ac:dyDescent="0.25">
      <c r="A2938" s="25" t="s">
        <v>14901</v>
      </c>
      <c r="B2938" s="358" t="s">
        <v>14902</v>
      </c>
      <c r="C2938" s="358" t="s">
        <v>14903</v>
      </c>
      <c r="D2938" s="16" t="s">
        <v>5364</v>
      </c>
    </row>
    <row r="2939" spans="1:4" ht="15.95" customHeight="1" x14ac:dyDescent="0.25">
      <c r="A2939" s="25" t="s">
        <v>14904</v>
      </c>
      <c r="B2939" s="358" t="s">
        <v>14905</v>
      </c>
      <c r="C2939" s="358" t="s">
        <v>14906</v>
      </c>
      <c r="D2939" s="16" t="s">
        <v>5196</v>
      </c>
    </row>
    <row r="2940" spans="1:4" ht="15.95" customHeight="1" x14ac:dyDescent="0.25">
      <c r="A2940" s="25" t="s">
        <v>14907</v>
      </c>
      <c r="B2940" s="358" t="s">
        <v>14908</v>
      </c>
      <c r="C2940" s="358" t="s">
        <v>14909</v>
      </c>
      <c r="D2940" s="16" t="s">
        <v>5353</v>
      </c>
    </row>
    <row r="2941" spans="1:4" ht="15.95" customHeight="1" x14ac:dyDescent="0.25">
      <c r="A2941" s="25" t="s">
        <v>14910</v>
      </c>
      <c r="B2941" s="358" t="s">
        <v>14911</v>
      </c>
      <c r="C2941" s="358" t="s">
        <v>14912</v>
      </c>
      <c r="D2941" s="16" t="s">
        <v>5390</v>
      </c>
    </row>
    <row r="2942" spans="1:4" ht="15.95" customHeight="1" x14ac:dyDescent="0.25">
      <c r="A2942" s="25" t="s">
        <v>14913</v>
      </c>
      <c r="B2942" s="358" t="s">
        <v>14914</v>
      </c>
      <c r="C2942" s="358" t="s">
        <v>14915</v>
      </c>
      <c r="D2942" s="16" t="s">
        <v>5245</v>
      </c>
    </row>
    <row r="2943" spans="1:4" ht="15.95" customHeight="1" x14ac:dyDescent="0.25">
      <c r="A2943" s="25" t="s">
        <v>14916</v>
      </c>
      <c r="B2943" s="358" t="s">
        <v>14917</v>
      </c>
      <c r="C2943" s="358" t="s">
        <v>14918</v>
      </c>
      <c r="D2943" s="16" t="s">
        <v>5398</v>
      </c>
    </row>
    <row r="2944" spans="1:4" ht="15.95" customHeight="1" x14ac:dyDescent="0.25">
      <c r="A2944" s="25" t="s">
        <v>14919</v>
      </c>
      <c r="B2944" s="358" t="s">
        <v>14920</v>
      </c>
      <c r="C2944" s="358" t="s">
        <v>14921</v>
      </c>
      <c r="D2944" s="16" t="s">
        <v>5279</v>
      </c>
    </row>
    <row r="2945" spans="1:4" ht="15.95" customHeight="1" x14ac:dyDescent="0.25">
      <c r="A2945" s="25" t="s">
        <v>14922</v>
      </c>
      <c r="B2945" s="358" t="s">
        <v>14923</v>
      </c>
      <c r="C2945" s="358" t="s">
        <v>14924</v>
      </c>
      <c r="D2945" s="16" t="s">
        <v>5407</v>
      </c>
    </row>
    <row r="2946" spans="1:4" ht="15.95" customHeight="1" x14ac:dyDescent="0.25">
      <c r="A2946" s="25" t="s">
        <v>14925</v>
      </c>
      <c r="B2946" s="358" t="s">
        <v>14926</v>
      </c>
      <c r="C2946" s="358" t="s">
        <v>14927</v>
      </c>
      <c r="D2946" s="16" t="s">
        <v>5434</v>
      </c>
    </row>
    <row r="2947" spans="1:4" ht="15.95" customHeight="1" x14ac:dyDescent="0.25">
      <c r="A2947" s="25" t="s">
        <v>14928</v>
      </c>
      <c r="B2947" s="358" t="s">
        <v>14929</v>
      </c>
      <c r="C2947" s="358" t="s">
        <v>14930</v>
      </c>
      <c r="D2947" s="16" t="s">
        <v>5424</v>
      </c>
    </row>
    <row r="2948" spans="1:4" ht="15.95" customHeight="1" x14ac:dyDescent="0.25">
      <c r="A2948" s="25" t="s">
        <v>14931</v>
      </c>
      <c r="B2948" s="358" t="s">
        <v>14932</v>
      </c>
      <c r="C2948" s="358" t="s">
        <v>14933</v>
      </c>
      <c r="D2948" s="16" t="s">
        <v>5230</v>
      </c>
    </row>
    <row r="2949" spans="1:4" ht="15.95" customHeight="1" x14ac:dyDescent="0.25">
      <c r="A2949" s="25" t="s">
        <v>14934</v>
      </c>
      <c r="B2949" s="358" t="s">
        <v>14935</v>
      </c>
      <c r="C2949" s="358" t="s">
        <v>14936</v>
      </c>
      <c r="D2949" s="16" t="s">
        <v>5430</v>
      </c>
    </row>
    <row r="2950" spans="1:4" ht="15.95" customHeight="1" x14ac:dyDescent="0.25">
      <c r="A2950" s="25" t="s">
        <v>14937</v>
      </c>
      <c r="B2950" s="358" t="s">
        <v>14938</v>
      </c>
      <c r="C2950" s="358" t="s">
        <v>14939</v>
      </c>
      <c r="D2950" s="16" t="s">
        <v>5441</v>
      </c>
    </row>
    <row r="2951" spans="1:4" ht="15.95" customHeight="1" x14ac:dyDescent="0.25">
      <c r="A2951" s="25" t="s">
        <v>14940</v>
      </c>
      <c r="B2951" s="358" t="s">
        <v>1908</v>
      </c>
      <c r="C2951" s="358" t="s">
        <v>14941</v>
      </c>
      <c r="D2951" s="16" t="s">
        <v>5505</v>
      </c>
    </row>
    <row r="2952" spans="1:4" ht="15.95" customHeight="1" x14ac:dyDescent="0.25">
      <c r="A2952" s="25" t="s">
        <v>14942</v>
      </c>
      <c r="B2952" s="358" t="s">
        <v>14943</v>
      </c>
      <c r="C2952" s="358" t="s">
        <v>14944</v>
      </c>
      <c r="D2952" s="16" t="s">
        <v>5448</v>
      </c>
    </row>
    <row r="2953" spans="1:4" ht="15.95" customHeight="1" x14ac:dyDescent="0.25">
      <c r="A2953" s="25" t="s">
        <v>14945</v>
      </c>
      <c r="B2953" s="358" t="s">
        <v>14946</v>
      </c>
      <c r="C2953" s="358" t="s">
        <v>14947</v>
      </c>
      <c r="D2953" s="16" t="s">
        <v>5339</v>
      </c>
    </row>
    <row r="2954" spans="1:4" ht="15.95" customHeight="1" x14ac:dyDescent="0.25">
      <c r="A2954" s="25" t="s">
        <v>14948</v>
      </c>
      <c r="B2954" s="358" t="s">
        <v>14949</v>
      </c>
      <c r="C2954" s="358" t="s">
        <v>14950</v>
      </c>
      <c r="D2954" s="16" t="s">
        <v>5381</v>
      </c>
    </row>
    <row r="2955" spans="1:4" ht="15.95" customHeight="1" x14ac:dyDescent="0.25">
      <c r="A2955" s="25" t="s">
        <v>14951</v>
      </c>
      <c r="B2955" s="358" t="s">
        <v>14952</v>
      </c>
      <c r="C2955" s="358" t="s">
        <v>14953</v>
      </c>
      <c r="D2955" s="16" t="s">
        <v>5398</v>
      </c>
    </row>
    <row r="2956" spans="1:4" ht="15.95" customHeight="1" x14ac:dyDescent="0.25">
      <c r="A2956" s="25" t="s">
        <v>14954</v>
      </c>
      <c r="B2956" s="358" t="s">
        <v>14955</v>
      </c>
      <c r="C2956" s="358" t="s">
        <v>14956</v>
      </c>
      <c r="D2956" s="16" t="s">
        <v>5212</v>
      </c>
    </row>
    <row r="2957" spans="1:4" ht="15.95" customHeight="1" x14ac:dyDescent="0.25">
      <c r="A2957" s="25" t="s">
        <v>14957</v>
      </c>
      <c r="B2957" s="358" t="s">
        <v>14958</v>
      </c>
      <c r="C2957" s="358" t="s">
        <v>14959</v>
      </c>
      <c r="D2957" s="16" t="s">
        <v>5228</v>
      </c>
    </row>
    <row r="2958" spans="1:4" ht="15.95" customHeight="1" x14ac:dyDescent="0.25">
      <c r="A2958" s="25" t="s">
        <v>14960</v>
      </c>
      <c r="B2958" s="358" t="s">
        <v>14961</v>
      </c>
      <c r="C2958" s="358" t="s">
        <v>14962</v>
      </c>
      <c r="D2958" s="16" t="s">
        <v>5197</v>
      </c>
    </row>
    <row r="2959" spans="1:4" ht="15.95" customHeight="1" x14ac:dyDescent="0.25">
      <c r="A2959" s="25" t="s">
        <v>14963</v>
      </c>
      <c r="B2959" s="358" t="s">
        <v>14964</v>
      </c>
      <c r="C2959" s="358" t="s">
        <v>14965</v>
      </c>
      <c r="D2959" s="16" t="s">
        <v>5198</v>
      </c>
    </row>
    <row r="2960" spans="1:4" ht="15.95" customHeight="1" x14ac:dyDescent="0.25">
      <c r="A2960" s="25" t="s">
        <v>14966</v>
      </c>
      <c r="B2960" s="358" t="s">
        <v>14967</v>
      </c>
      <c r="C2960" s="358" t="s">
        <v>14968</v>
      </c>
      <c r="D2960" s="16" t="s">
        <v>5205</v>
      </c>
    </row>
    <row r="2961" spans="1:4" ht="15.95" customHeight="1" x14ac:dyDescent="0.25">
      <c r="A2961" s="25" t="s">
        <v>14969</v>
      </c>
      <c r="B2961" s="358" t="s">
        <v>14970</v>
      </c>
      <c r="C2961" s="358" t="s">
        <v>14971</v>
      </c>
      <c r="D2961" s="16" t="s">
        <v>5206</v>
      </c>
    </row>
    <row r="2962" spans="1:4" ht="15.95" customHeight="1" x14ac:dyDescent="0.25">
      <c r="A2962" s="25" t="s">
        <v>14972</v>
      </c>
      <c r="B2962" s="358" t="s">
        <v>14973</v>
      </c>
      <c r="C2962" s="358" t="s">
        <v>14974</v>
      </c>
      <c r="D2962" s="16" t="s">
        <v>5217</v>
      </c>
    </row>
    <row r="2963" spans="1:4" ht="15.95" customHeight="1" x14ac:dyDescent="0.25">
      <c r="A2963" s="25" t="s">
        <v>14975</v>
      </c>
      <c r="B2963" s="358" t="s">
        <v>14976</v>
      </c>
      <c r="C2963" s="358" t="s">
        <v>14977</v>
      </c>
      <c r="D2963" s="16" t="s">
        <v>5224</v>
      </c>
    </row>
    <row r="2964" spans="1:4" ht="15.95" customHeight="1" x14ac:dyDescent="0.25">
      <c r="A2964" s="25" t="s">
        <v>14978</v>
      </c>
      <c r="B2964" s="358" t="s">
        <v>14979</v>
      </c>
      <c r="C2964" s="358" t="s">
        <v>14980</v>
      </c>
      <c r="D2964" s="16" t="s">
        <v>5303</v>
      </c>
    </row>
    <row r="2965" spans="1:4" ht="15.95" customHeight="1" x14ac:dyDescent="0.25">
      <c r="A2965" s="25" t="s">
        <v>14981</v>
      </c>
      <c r="B2965" s="358" t="s">
        <v>14982</v>
      </c>
      <c r="C2965" s="358" t="s">
        <v>14983</v>
      </c>
      <c r="D2965" s="16" t="s">
        <v>5246</v>
      </c>
    </row>
    <row r="2966" spans="1:4" ht="15.95" customHeight="1" x14ac:dyDescent="0.25">
      <c r="A2966" s="25" t="s">
        <v>14984</v>
      </c>
      <c r="B2966" s="358" t="s">
        <v>14985</v>
      </c>
      <c r="C2966" s="358" t="s">
        <v>14986</v>
      </c>
      <c r="D2966" s="16" t="s">
        <v>5246</v>
      </c>
    </row>
    <row r="2967" spans="1:4" ht="15.95" customHeight="1" x14ac:dyDescent="0.25">
      <c r="A2967" s="25" t="s">
        <v>14987</v>
      </c>
      <c r="B2967" s="358" t="s">
        <v>14988</v>
      </c>
      <c r="C2967" s="358" t="s">
        <v>14989</v>
      </c>
      <c r="D2967" s="16" t="s">
        <v>5247</v>
      </c>
    </row>
    <row r="2968" spans="1:4" ht="15.95" customHeight="1" x14ac:dyDescent="0.25">
      <c r="A2968" s="25" t="s">
        <v>14990</v>
      </c>
      <c r="B2968" s="358" t="s">
        <v>14991</v>
      </c>
      <c r="C2968" s="358" t="s">
        <v>14992</v>
      </c>
      <c r="D2968" s="16" t="s">
        <v>5247</v>
      </c>
    </row>
    <row r="2969" spans="1:4" ht="15.95" customHeight="1" x14ac:dyDescent="0.25">
      <c r="A2969" s="25" t="s">
        <v>14993</v>
      </c>
      <c r="B2969" s="358" t="s">
        <v>14994</v>
      </c>
      <c r="C2969" s="358" t="s">
        <v>14995</v>
      </c>
      <c r="D2969" s="16" t="s">
        <v>5249</v>
      </c>
    </row>
    <row r="2970" spans="1:4" ht="15.95" customHeight="1" x14ac:dyDescent="0.25">
      <c r="A2970" s="25" t="s">
        <v>14996</v>
      </c>
      <c r="B2970" s="358" t="s">
        <v>14997</v>
      </c>
      <c r="C2970" s="358" t="s">
        <v>14998</v>
      </c>
      <c r="D2970" s="16" t="s">
        <v>5309</v>
      </c>
    </row>
    <row r="2971" spans="1:4" ht="15.95" customHeight="1" x14ac:dyDescent="0.25">
      <c r="A2971" s="25" t="s">
        <v>14999</v>
      </c>
      <c r="B2971" s="358" t="s">
        <v>15000</v>
      </c>
      <c r="C2971" s="358" t="s">
        <v>15001</v>
      </c>
      <c r="D2971" s="16" t="s">
        <v>5260</v>
      </c>
    </row>
    <row r="2972" spans="1:4" ht="15.95" customHeight="1" x14ac:dyDescent="0.25">
      <c r="A2972" s="25" t="s">
        <v>15002</v>
      </c>
      <c r="B2972" s="358" t="s">
        <v>15003</v>
      </c>
      <c r="C2972" s="358" t="s">
        <v>15004</v>
      </c>
      <c r="D2972" s="16" t="s">
        <v>5265</v>
      </c>
    </row>
    <row r="2973" spans="1:4" ht="15.95" customHeight="1" x14ac:dyDescent="0.25">
      <c r="A2973" s="25" t="s">
        <v>15005</v>
      </c>
      <c r="B2973" s="358" t="s">
        <v>15006</v>
      </c>
      <c r="C2973" s="358" t="s">
        <v>15007</v>
      </c>
      <c r="D2973" s="16" t="s">
        <v>5266</v>
      </c>
    </row>
    <row r="2974" spans="1:4" ht="15.95" customHeight="1" x14ac:dyDescent="0.25">
      <c r="A2974" s="25" t="s">
        <v>15008</v>
      </c>
      <c r="B2974" s="358" t="s">
        <v>15009</v>
      </c>
      <c r="C2974" s="358" t="s">
        <v>15010</v>
      </c>
      <c r="D2974" s="16" t="s">
        <v>5229</v>
      </c>
    </row>
    <row r="2975" spans="1:4" ht="15.95" customHeight="1" x14ac:dyDescent="0.25">
      <c r="A2975" s="25" t="s">
        <v>15011</v>
      </c>
      <c r="B2975" s="358" t="s">
        <v>15012</v>
      </c>
      <c r="C2975" s="358" t="s">
        <v>15013</v>
      </c>
      <c r="D2975" s="16" t="s">
        <v>5243</v>
      </c>
    </row>
    <row r="2976" spans="1:4" ht="15.95" customHeight="1" x14ac:dyDescent="0.25">
      <c r="A2976" s="25" t="s">
        <v>15014</v>
      </c>
      <c r="B2976" s="358" t="s">
        <v>15015</v>
      </c>
      <c r="C2976" s="358" t="s">
        <v>15016</v>
      </c>
      <c r="D2976" s="16" t="s">
        <v>5283</v>
      </c>
    </row>
    <row r="2977" spans="1:4" ht="15.95" customHeight="1" x14ac:dyDescent="0.25">
      <c r="A2977" s="25" t="s">
        <v>15017</v>
      </c>
      <c r="B2977" s="358" t="s">
        <v>15018</v>
      </c>
      <c r="C2977" s="358" t="s">
        <v>15019</v>
      </c>
      <c r="D2977" s="16" t="s">
        <v>5396</v>
      </c>
    </row>
    <row r="2978" spans="1:4" ht="15.95" customHeight="1" x14ac:dyDescent="0.25">
      <c r="A2978" s="25" t="s">
        <v>15020</v>
      </c>
      <c r="B2978" s="358" t="s">
        <v>15021</v>
      </c>
      <c r="C2978" s="358" t="s">
        <v>15022</v>
      </c>
      <c r="D2978" s="16" t="s">
        <v>5296</v>
      </c>
    </row>
    <row r="2979" spans="1:4" ht="15.95" customHeight="1" x14ac:dyDescent="0.25">
      <c r="A2979" s="25" t="s">
        <v>15023</v>
      </c>
      <c r="B2979" s="358" t="s">
        <v>15024</v>
      </c>
      <c r="C2979" s="358" t="s">
        <v>15025</v>
      </c>
      <c r="D2979" s="16" t="s">
        <v>5304</v>
      </c>
    </row>
    <row r="2980" spans="1:4" ht="15.95" customHeight="1" x14ac:dyDescent="0.25">
      <c r="A2980" s="25" t="s">
        <v>15026</v>
      </c>
      <c r="B2980" s="358" t="s">
        <v>15027</v>
      </c>
      <c r="C2980" s="358" t="s">
        <v>15028</v>
      </c>
      <c r="D2980" s="16" t="s">
        <v>5242</v>
      </c>
    </row>
    <row r="2981" spans="1:4" ht="15.95" customHeight="1" x14ac:dyDescent="0.25">
      <c r="A2981" s="25" t="s">
        <v>15029</v>
      </c>
      <c r="B2981" s="358" t="s">
        <v>15030</v>
      </c>
      <c r="C2981" s="358" t="s">
        <v>15031</v>
      </c>
      <c r="D2981" s="16" t="s">
        <v>5333</v>
      </c>
    </row>
    <row r="2982" spans="1:4" ht="15.95" customHeight="1" x14ac:dyDescent="0.25">
      <c r="A2982" s="25" t="s">
        <v>15032</v>
      </c>
      <c r="B2982" s="358" t="s">
        <v>14693</v>
      </c>
      <c r="C2982" s="358" t="s">
        <v>15033</v>
      </c>
      <c r="D2982" s="16" t="s">
        <v>5446</v>
      </c>
    </row>
    <row r="2983" spans="1:4" ht="15.95" customHeight="1" x14ac:dyDescent="0.25">
      <c r="A2983" s="25" t="s">
        <v>15034</v>
      </c>
      <c r="B2983" s="358" t="s">
        <v>15035</v>
      </c>
      <c r="C2983" s="358" t="s">
        <v>15036</v>
      </c>
      <c r="D2983" s="16" t="s">
        <v>5341</v>
      </c>
    </row>
    <row r="2984" spans="1:4" ht="15.95" customHeight="1" x14ac:dyDescent="0.25">
      <c r="A2984" s="25" t="s">
        <v>15037</v>
      </c>
      <c r="B2984" s="358" t="s">
        <v>15038</v>
      </c>
      <c r="C2984" s="358" t="s">
        <v>15039</v>
      </c>
      <c r="D2984" s="16" t="s">
        <v>5427</v>
      </c>
    </row>
    <row r="2985" spans="1:4" ht="15.95" customHeight="1" x14ac:dyDescent="0.25">
      <c r="A2985" s="25" t="s">
        <v>15040</v>
      </c>
      <c r="B2985" s="358" t="s">
        <v>1784</v>
      </c>
      <c r="C2985" s="358" t="s">
        <v>15041</v>
      </c>
      <c r="D2985" s="16" t="s">
        <v>5521</v>
      </c>
    </row>
    <row r="2986" spans="1:4" ht="15.95" customHeight="1" x14ac:dyDescent="0.25">
      <c r="A2986" s="25" t="s">
        <v>15042</v>
      </c>
      <c r="B2986" s="358" t="s">
        <v>15043</v>
      </c>
      <c r="C2986" s="358" t="s">
        <v>15044</v>
      </c>
      <c r="D2986" s="16" t="s">
        <v>5347</v>
      </c>
    </row>
    <row r="2987" spans="1:4" ht="15.95" customHeight="1" x14ac:dyDescent="0.25">
      <c r="A2987" s="25" t="s">
        <v>15045</v>
      </c>
      <c r="B2987" s="358" t="s">
        <v>15046</v>
      </c>
      <c r="C2987" s="358" t="s">
        <v>15047</v>
      </c>
      <c r="D2987" s="16" t="s">
        <v>5249</v>
      </c>
    </row>
    <row r="2988" spans="1:4" ht="15.95" customHeight="1" x14ac:dyDescent="0.25">
      <c r="A2988" s="25" t="s">
        <v>15048</v>
      </c>
      <c r="B2988" s="358" t="s">
        <v>15049</v>
      </c>
      <c r="C2988" s="358" t="s">
        <v>15050</v>
      </c>
      <c r="D2988" s="16" t="s">
        <v>5359</v>
      </c>
    </row>
    <row r="2989" spans="1:4" ht="15.95" customHeight="1" x14ac:dyDescent="0.25">
      <c r="A2989" s="25" t="s">
        <v>15051</v>
      </c>
      <c r="B2989" s="358" t="s">
        <v>15052</v>
      </c>
      <c r="C2989" s="358" t="s">
        <v>15053</v>
      </c>
      <c r="D2989" s="16" t="s">
        <v>5364</v>
      </c>
    </row>
    <row r="2990" spans="1:4" ht="15.95" customHeight="1" x14ac:dyDescent="0.25">
      <c r="A2990" s="25" t="s">
        <v>15054</v>
      </c>
      <c r="B2990" s="358" t="s">
        <v>15055</v>
      </c>
      <c r="C2990" s="358" t="s">
        <v>15056</v>
      </c>
      <c r="D2990" s="16" t="s">
        <v>5370</v>
      </c>
    </row>
    <row r="2991" spans="1:4" ht="15.95" customHeight="1" x14ac:dyDescent="0.25">
      <c r="A2991" s="25" t="s">
        <v>15057</v>
      </c>
      <c r="B2991" s="358" t="s">
        <v>15058</v>
      </c>
      <c r="C2991" s="358" t="s">
        <v>15059</v>
      </c>
      <c r="D2991" s="16" t="s">
        <v>5390</v>
      </c>
    </row>
    <row r="2992" spans="1:4" ht="15.95" customHeight="1" x14ac:dyDescent="0.25">
      <c r="A2992" s="25" t="s">
        <v>15060</v>
      </c>
      <c r="B2992" s="358" t="s">
        <v>15061</v>
      </c>
      <c r="C2992" s="358" t="s">
        <v>15062</v>
      </c>
      <c r="D2992" s="16" t="s">
        <v>5434</v>
      </c>
    </row>
    <row r="2993" spans="1:4" ht="15.95" customHeight="1" x14ac:dyDescent="0.25">
      <c r="A2993" s="25" t="s">
        <v>15063</v>
      </c>
      <c r="B2993" s="358" t="s">
        <v>15064</v>
      </c>
      <c r="C2993" s="358" t="s">
        <v>15065</v>
      </c>
      <c r="D2993" s="16" t="s">
        <v>5437</v>
      </c>
    </row>
    <row r="2994" spans="1:4" ht="15.95" customHeight="1" x14ac:dyDescent="0.25">
      <c r="A2994" s="25" t="s">
        <v>15066</v>
      </c>
      <c r="B2994" s="358" t="s">
        <v>15067</v>
      </c>
      <c r="C2994" s="358" t="s">
        <v>15068</v>
      </c>
      <c r="D2994" s="16" t="s">
        <v>5437</v>
      </c>
    </row>
    <row r="2995" spans="1:4" ht="15.95" customHeight="1" x14ac:dyDescent="0.25">
      <c r="A2995" s="25" t="s">
        <v>15069</v>
      </c>
      <c r="B2995" s="358" t="s">
        <v>15070</v>
      </c>
      <c r="C2995" s="358" t="s">
        <v>15071</v>
      </c>
      <c r="D2995" s="16" t="s">
        <v>5231</v>
      </c>
    </row>
    <row r="2996" spans="1:4" ht="15.95" customHeight="1" x14ac:dyDescent="0.25">
      <c r="A2996" s="25" t="s">
        <v>15072</v>
      </c>
      <c r="B2996" s="358" t="s">
        <v>15073</v>
      </c>
      <c r="C2996" s="358" t="s">
        <v>15074</v>
      </c>
      <c r="D2996" s="16" t="s">
        <v>5205</v>
      </c>
    </row>
    <row r="2997" spans="1:4" ht="15.95" customHeight="1" x14ac:dyDescent="0.25">
      <c r="A2997" s="25" t="s">
        <v>15075</v>
      </c>
      <c r="B2997" s="358" t="s">
        <v>15076</v>
      </c>
      <c r="C2997" s="358" t="s">
        <v>15077</v>
      </c>
      <c r="D2997" s="16" t="s">
        <v>5429</v>
      </c>
    </row>
    <row r="2998" spans="1:4" ht="15.95" customHeight="1" x14ac:dyDescent="0.25">
      <c r="A2998" s="25" t="s">
        <v>15078</v>
      </c>
      <c r="B2998" s="358" t="s">
        <v>15079</v>
      </c>
      <c r="C2998" s="358" t="s">
        <v>15080</v>
      </c>
      <c r="D2998" s="16" t="s">
        <v>5433</v>
      </c>
    </row>
    <row r="2999" spans="1:4" ht="15.95" customHeight="1" x14ac:dyDescent="0.25">
      <c r="A2999" s="25" t="s">
        <v>15081</v>
      </c>
      <c r="B2999" s="358" t="s">
        <v>15082</v>
      </c>
      <c r="C2999" s="358" t="s">
        <v>15083</v>
      </c>
      <c r="D2999" s="16" t="s">
        <v>5482</v>
      </c>
    </row>
    <row r="3000" spans="1:4" ht="15.95" customHeight="1" x14ac:dyDescent="0.25">
      <c r="A3000" s="25" t="s">
        <v>15084</v>
      </c>
      <c r="B3000" s="358" t="s">
        <v>15085</v>
      </c>
      <c r="C3000" s="358" t="s">
        <v>15086</v>
      </c>
      <c r="D3000" s="16" t="s">
        <v>5200</v>
      </c>
    </row>
    <row r="3001" spans="1:4" ht="15.95" customHeight="1" x14ac:dyDescent="0.25">
      <c r="A3001" s="25" t="s">
        <v>15087</v>
      </c>
      <c r="B3001" s="358" t="s">
        <v>15088</v>
      </c>
      <c r="C3001" s="358" t="s">
        <v>15089</v>
      </c>
      <c r="D3001" s="16" t="s">
        <v>5201</v>
      </c>
    </row>
    <row r="3002" spans="1:4" ht="15.95" customHeight="1" x14ac:dyDescent="0.25">
      <c r="A3002" s="25" t="s">
        <v>15090</v>
      </c>
      <c r="B3002" s="358" t="s">
        <v>15091</v>
      </c>
      <c r="C3002" s="358" t="s">
        <v>15092</v>
      </c>
      <c r="D3002" s="16" t="s">
        <v>5204</v>
      </c>
    </row>
    <row r="3003" spans="1:4" ht="15.95" customHeight="1" x14ac:dyDescent="0.25">
      <c r="A3003" s="25" t="s">
        <v>15093</v>
      </c>
      <c r="B3003" s="358" t="s">
        <v>15094</v>
      </c>
      <c r="C3003" s="358" t="s">
        <v>15095</v>
      </c>
      <c r="D3003" s="16" t="s">
        <v>5439</v>
      </c>
    </row>
    <row r="3004" spans="1:4" ht="15.95" customHeight="1" x14ac:dyDescent="0.25">
      <c r="A3004" s="25" t="s">
        <v>15096</v>
      </c>
      <c r="B3004" s="358" t="s">
        <v>15097</v>
      </c>
      <c r="C3004" s="358" t="s">
        <v>15098</v>
      </c>
      <c r="D3004" s="16" t="s">
        <v>5220</v>
      </c>
    </row>
    <row r="3005" spans="1:4" ht="15.95" customHeight="1" x14ac:dyDescent="0.25">
      <c r="A3005" s="25" t="s">
        <v>15099</v>
      </c>
      <c r="B3005" s="358" t="s">
        <v>15100</v>
      </c>
      <c r="C3005" s="358" t="s">
        <v>15101</v>
      </c>
      <c r="D3005" s="16" t="s">
        <v>5233</v>
      </c>
    </row>
    <row r="3006" spans="1:4" ht="15.95" customHeight="1" x14ac:dyDescent="0.25">
      <c r="A3006" s="25" t="s">
        <v>15102</v>
      </c>
      <c r="B3006" s="358" t="s">
        <v>15103</v>
      </c>
      <c r="C3006" s="358" t="s">
        <v>15104</v>
      </c>
      <c r="D3006" s="16" t="s">
        <v>5243</v>
      </c>
    </row>
    <row r="3007" spans="1:4" ht="15.95" customHeight="1" x14ac:dyDescent="0.25">
      <c r="A3007" s="25" t="s">
        <v>15105</v>
      </c>
      <c r="B3007" s="358" t="s">
        <v>15106</v>
      </c>
      <c r="C3007" s="358" t="s">
        <v>15107</v>
      </c>
      <c r="D3007" s="16" t="s">
        <v>5257</v>
      </c>
    </row>
    <row r="3008" spans="1:4" ht="15.95" customHeight="1" x14ac:dyDescent="0.25">
      <c r="A3008" s="25" t="s">
        <v>15108</v>
      </c>
      <c r="B3008" s="358" t="s">
        <v>24201</v>
      </c>
      <c r="C3008" s="358" t="s">
        <v>24200</v>
      </c>
      <c r="D3008" s="16" t="s">
        <v>24199</v>
      </c>
    </row>
    <row r="3009" spans="1:4" ht="15.95" customHeight="1" x14ac:dyDescent="0.25">
      <c r="A3009" s="25" t="s">
        <v>15109</v>
      </c>
      <c r="B3009" s="358" t="s">
        <v>15110</v>
      </c>
      <c r="C3009" s="358" t="s">
        <v>15111</v>
      </c>
      <c r="D3009" s="16" t="s">
        <v>5262</v>
      </c>
    </row>
    <row r="3010" spans="1:4" ht="15.95" customHeight="1" x14ac:dyDescent="0.25">
      <c r="A3010" s="25" t="s">
        <v>15112</v>
      </c>
      <c r="B3010" s="358" t="s">
        <v>15113</v>
      </c>
      <c r="C3010" s="358" t="s">
        <v>15114</v>
      </c>
      <c r="D3010" s="16" t="s">
        <v>5215</v>
      </c>
    </row>
    <row r="3011" spans="1:4" ht="15.95" customHeight="1" x14ac:dyDescent="0.25">
      <c r="A3011" s="25" t="s">
        <v>15115</v>
      </c>
      <c r="B3011" s="358" t="s">
        <v>15116</v>
      </c>
      <c r="C3011" s="358" t="s">
        <v>15117</v>
      </c>
      <c r="D3011" s="16" t="s">
        <v>5445</v>
      </c>
    </row>
    <row r="3012" spans="1:4" ht="15.95" customHeight="1" x14ac:dyDescent="0.25">
      <c r="A3012" s="25" t="s">
        <v>15118</v>
      </c>
      <c r="B3012" s="358" t="s">
        <v>15119</v>
      </c>
      <c r="C3012" s="358" t="s">
        <v>15120</v>
      </c>
      <c r="D3012" s="16" t="s">
        <v>5270</v>
      </c>
    </row>
    <row r="3013" spans="1:4" ht="15.95" customHeight="1" x14ac:dyDescent="0.25">
      <c r="A3013" s="25" t="s">
        <v>15121</v>
      </c>
      <c r="B3013" s="358" t="s">
        <v>15122</v>
      </c>
      <c r="C3013" s="358" t="s">
        <v>15123</v>
      </c>
      <c r="D3013" s="16" t="s">
        <v>5275</v>
      </c>
    </row>
    <row r="3014" spans="1:4" ht="15.95" customHeight="1" x14ac:dyDescent="0.25">
      <c r="A3014" s="25" t="s">
        <v>15124</v>
      </c>
      <c r="B3014" s="358" t="s">
        <v>15125</v>
      </c>
      <c r="C3014" s="358" t="s">
        <v>15126</v>
      </c>
      <c r="D3014" s="16" t="s">
        <v>5274</v>
      </c>
    </row>
    <row r="3015" spans="1:4" ht="15.95" customHeight="1" x14ac:dyDescent="0.25">
      <c r="A3015" s="25" t="s">
        <v>15127</v>
      </c>
      <c r="B3015" s="358" t="s">
        <v>15128</v>
      </c>
      <c r="C3015" s="358" t="s">
        <v>15129</v>
      </c>
      <c r="D3015" s="16" t="s">
        <v>5275</v>
      </c>
    </row>
    <row r="3016" spans="1:4" ht="15.95" customHeight="1" x14ac:dyDescent="0.25">
      <c r="A3016" s="25" t="s">
        <v>15130</v>
      </c>
      <c r="B3016" s="358" t="s">
        <v>15131</v>
      </c>
      <c r="C3016" s="358" t="s">
        <v>15132</v>
      </c>
      <c r="D3016" s="16" t="s">
        <v>5295</v>
      </c>
    </row>
    <row r="3017" spans="1:4" ht="15.95" customHeight="1" x14ac:dyDescent="0.25">
      <c r="A3017" s="25" t="s">
        <v>15133</v>
      </c>
      <c r="B3017" s="358" t="s">
        <v>15134</v>
      </c>
      <c r="C3017" s="358" t="s">
        <v>15135</v>
      </c>
      <c r="D3017" s="16" t="s">
        <v>5275</v>
      </c>
    </row>
    <row r="3018" spans="1:4" ht="15.95" customHeight="1" x14ac:dyDescent="0.25">
      <c r="A3018" s="25" t="s">
        <v>15136</v>
      </c>
      <c r="B3018" s="358" t="s">
        <v>15137</v>
      </c>
      <c r="C3018" s="358" t="s">
        <v>15138</v>
      </c>
      <c r="D3018" s="16" t="s">
        <v>5281</v>
      </c>
    </row>
    <row r="3019" spans="1:4" ht="15.95" customHeight="1" x14ac:dyDescent="0.25">
      <c r="A3019" s="25" t="s">
        <v>15139</v>
      </c>
      <c r="B3019" s="358" t="s">
        <v>15140</v>
      </c>
      <c r="C3019" s="358" t="s">
        <v>15141</v>
      </c>
      <c r="D3019" s="16" t="s">
        <v>5285</v>
      </c>
    </row>
    <row r="3020" spans="1:4" ht="15.95" customHeight="1" x14ac:dyDescent="0.25">
      <c r="A3020" s="25" t="s">
        <v>15142</v>
      </c>
      <c r="B3020" s="358" t="s">
        <v>15143</v>
      </c>
      <c r="C3020" s="358" t="s">
        <v>15144</v>
      </c>
      <c r="D3020" s="16" t="s">
        <v>5302</v>
      </c>
    </row>
    <row r="3021" spans="1:4" ht="15.95" customHeight="1" x14ac:dyDescent="0.25">
      <c r="A3021" s="25" t="s">
        <v>15145</v>
      </c>
      <c r="B3021" s="358" t="s">
        <v>15146</v>
      </c>
      <c r="C3021" s="358" t="s">
        <v>15147</v>
      </c>
      <c r="D3021" s="16" t="s">
        <v>5382</v>
      </c>
    </row>
    <row r="3022" spans="1:4" ht="15.95" customHeight="1" x14ac:dyDescent="0.25">
      <c r="A3022" s="25" t="s">
        <v>15148</v>
      </c>
      <c r="B3022" s="358" t="s">
        <v>15149</v>
      </c>
      <c r="C3022" s="358" t="s">
        <v>15150</v>
      </c>
      <c r="D3022" s="16" t="s">
        <v>5213</v>
      </c>
    </row>
    <row r="3023" spans="1:4" ht="15.95" customHeight="1" x14ac:dyDescent="0.25">
      <c r="A3023" s="25" t="s">
        <v>15151</v>
      </c>
      <c r="B3023" s="358" t="s">
        <v>15152</v>
      </c>
      <c r="C3023" s="358" t="s">
        <v>15153</v>
      </c>
      <c r="D3023" s="16" t="s">
        <v>5332</v>
      </c>
    </row>
    <row r="3024" spans="1:4" ht="15.95" customHeight="1" x14ac:dyDescent="0.25">
      <c r="A3024" s="25" t="s">
        <v>15154</v>
      </c>
      <c r="B3024" s="358" t="s">
        <v>15155</v>
      </c>
      <c r="C3024" s="358" t="s">
        <v>15156</v>
      </c>
      <c r="D3024" s="16" t="s">
        <v>5335</v>
      </c>
    </row>
    <row r="3025" spans="1:4" ht="15.95" customHeight="1" x14ac:dyDescent="0.25">
      <c r="A3025" s="25" t="s">
        <v>15157</v>
      </c>
      <c r="B3025" s="358" t="s">
        <v>15158</v>
      </c>
      <c r="C3025" s="358" t="s">
        <v>15159</v>
      </c>
      <c r="D3025" s="16" t="s">
        <v>5344</v>
      </c>
    </row>
    <row r="3026" spans="1:4" ht="15.95" customHeight="1" x14ac:dyDescent="0.25">
      <c r="A3026" s="25" t="s">
        <v>15160</v>
      </c>
      <c r="B3026" s="358" t="s">
        <v>15161</v>
      </c>
      <c r="C3026" s="358" t="s">
        <v>15162</v>
      </c>
      <c r="D3026" s="16" t="s">
        <v>5349</v>
      </c>
    </row>
    <row r="3027" spans="1:4" ht="15.95" customHeight="1" x14ac:dyDescent="0.25">
      <c r="A3027" s="25" t="s">
        <v>15163</v>
      </c>
      <c r="B3027" s="358" t="s">
        <v>15164</v>
      </c>
      <c r="C3027" s="358" t="s">
        <v>15165</v>
      </c>
      <c r="D3027" s="16" t="s">
        <v>5369</v>
      </c>
    </row>
    <row r="3028" spans="1:4" ht="15.95" customHeight="1" x14ac:dyDescent="0.25">
      <c r="A3028" s="25" t="s">
        <v>15166</v>
      </c>
      <c r="B3028" s="358" t="s">
        <v>15167</v>
      </c>
      <c r="C3028" s="358" t="s">
        <v>15168</v>
      </c>
      <c r="D3028" s="16" t="s">
        <v>5368</v>
      </c>
    </row>
    <row r="3029" spans="1:4" ht="15.95" customHeight="1" x14ac:dyDescent="0.25">
      <c r="A3029" s="25" t="s">
        <v>15169</v>
      </c>
      <c r="B3029" s="358" t="s">
        <v>15170</v>
      </c>
      <c r="C3029" s="358" t="s">
        <v>15171</v>
      </c>
      <c r="D3029" s="16" t="s">
        <v>5369</v>
      </c>
    </row>
    <row r="3030" spans="1:4" ht="15.95" customHeight="1" x14ac:dyDescent="0.25">
      <c r="A3030" s="25" t="s">
        <v>15172</v>
      </c>
      <c r="B3030" s="358" t="s">
        <v>15173</v>
      </c>
      <c r="C3030" s="358" t="s">
        <v>15174</v>
      </c>
      <c r="D3030" s="16" t="s">
        <v>5250</v>
      </c>
    </row>
    <row r="3031" spans="1:4" ht="15.95" customHeight="1" x14ac:dyDescent="0.25">
      <c r="A3031" s="25" t="s">
        <v>15175</v>
      </c>
      <c r="B3031" s="358" t="s">
        <v>15176</v>
      </c>
      <c r="C3031" s="358" t="s">
        <v>15177</v>
      </c>
      <c r="D3031" s="16" t="s">
        <v>5391</v>
      </c>
    </row>
    <row r="3032" spans="1:4" ht="15.95" customHeight="1" x14ac:dyDescent="0.25">
      <c r="A3032" s="25" t="s">
        <v>15178</v>
      </c>
      <c r="B3032" s="358" t="s">
        <v>15179</v>
      </c>
      <c r="C3032" s="358" t="s">
        <v>15180</v>
      </c>
      <c r="D3032" s="16" t="s">
        <v>5392</v>
      </c>
    </row>
    <row r="3033" spans="1:4" ht="15.95" customHeight="1" x14ac:dyDescent="0.25">
      <c r="A3033" s="25" t="s">
        <v>15181</v>
      </c>
      <c r="B3033" s="358" t="s">
        <v>15182</v>
      </c>
      <c r="C3033" s="358" t="s">
        <v>15183</v>
      </c>
      <c r="D3033" s="16" t="s">
        <v>5393</v>
      </c>
    </row>
    <row r="3034" spans="1:4" ht="15.95" customHeight="1" x14ac:dyDescent="0.25">
      <c r="A3034" s="25" t="s">
        <v>15184</v>
      </c>
      <c r="B3034" s="358" t="s">
        <v>15185</v>
      </c>
      <c r="C3034" s="358" t="s">
        <v>15186</v>
      </c>
      <c r="D3034" s="16" t="s">
        <v>5397</v>
      </c>
    </row>
    <row r="3035" spans="1:4" ht="15.95" customHeight="1" x14ac:dyDescent="0.25">
      <c r="A3035" s="25" t="s">
        <v>15187</v>
      </c>
      <c r="B3035" s="358" t="s">
        <v>15188</v>
      </c>
      <c r="C3035" s="358" t="s">
        <v>15189</v>
      </c>
      <c r="D3035" s="16" t="s">
        <v>5214</v>
      </c>
    </row>
    <row r="3036" spans="1:4" ht="15.95" customHeight="1" x14ac:dyDescent="0.25">
      <c r="A3036" s="25" t="s">
        <v>15190</v>
      </c>
      <c r="B3036" s="358" t="s">
        <v>15191</v>
      </c>
      <c r="C3036" s="358" t="s">
        <v>15192</v>
      </c>
      <c r="D3036" s="16" t="s">
        <v>5334</v>
      </c>
    </row>
    <row r="3037" spans="1:4" ht="15.95" customHeight="1" x14ac:dyDescent="0.25">
      <c r="A3037" s="25" t="s">
        <v>15193</v>
      </c>
      <c r="B3037" s="358" t="s">
        <v>15194</v>
      </c>
      <c r="C3037" s="358" t="s">
        <v>15195</v>
      </c>
      <c r="D3037" s="16" t="s">
        <v>5400</v>
      </c>
    </row>
    <row r="3038" spans="1:4" ht="15.95" customHeight="1" x14ac:dyDescent="0.25">
      <c r="A3038" s="25" t="s">
        <v>15196</v>
      </c>
      <c r="B3038" s="358" t="s">
        <v>14696</v>
      </c>
      <c r="C3038" s="358" t="s">
        <v>15197</v>
      </c>
      <c r="D3038" s="16" t="s">
        <v>5400</v>
      </c>
    </row>
    <row r="3039" spans="1:4" ht="15.95" customHeight="1" x14ac:dyDescent="0.25">
      <c r="A3039" s="25" t="s">
        <v>15198</v>
      </c>
      <c r="B3039" s="358" t="s">
        <v>15199</v>
      </c>
      <c r="C3039" s="358" t="s">
        <v>15200</v>
      </c>
      <c r="D3039" s="16" t="s">
        <v>5423</v>
      </c>
    </row>
    <row r="3040" spans="1:4" ht="15.95" customHeight="1" x14ac:dyDescent="0.25">
      <c r="A3040" s="25" t="s">
        <v>15201</v>
      </c>
      <c r="B3040" s="358" t="s">
        <v>15202</v>
      </c>
      <c r="C3040" s="358" t="s">
        <v>15203</v>
      </c>
      <c r="D3040" s="16" t="s">
        <v>5426</v>
      </c>
    </row>
    <row r="3041" spans="1:4" ht="15.95" customHeight="1" x14ac:dyDescent="0.25">
      <c r="A3041" s="25" t="s">
        <v>15204</v>
      </c>
      <c r="B3041" s="358" t="s">
        <v>15205</v>
      </c>
      <c r="C3041" s="358" t="s">
        <v>15206</v>
      </c>
      <c r="D3041" s="16" t="s">
        <v>5428</v>
      </c>
    </row>
    <row r="3042" spans="1:4" ht="15.95" customHeight="1" x14ac:dyDescent="0.25">
      <c r="A3042" s="25" t="s">
        <v>15207</v>
      </c>
      <c r="B3042" s="358" t="s">
        <v>15208</v>
      </c>
      <c r="C3042" s="358" t="s">
        <v>15209</v>
      </c>
      <c r="D3042" s="16" t="s">
        <v>5427</v>
      </c>
    </row>
    <row r="3043" spans="1:4" ht="15.95" customHeight="1" x14ac:dyDescent="0.25">
      <c r="A3043" s="25" t="s">
        <v>15210</v>
      </c>
      <c r="B3043" s="358" t="s">
        <v>15211</v>
      </c>
      <c r="C3043" s="358" t="s">
        <v>15212</v>
      </c>
      <c r="D3043" s="16" t="s">
        <v>5429</v>
      </c>
    </row>
    <row r="3044" spans="1:4" ht="15.95" customHeight="1" x14ac:dyDescent="0.25">
      <c r="A3044" s="25" t="s">
        <v>15213</v>
      </c>
      <c r="B3044" s="358" t="s">
        <v>15214</v>
      </c>
      <c r="C3044" s="358" t="s">
        <v>15215</v>
      </c>
      <c r="D3044" s="16" t="s">
        <v>5433</v>
      </c>
    </row>
    <row r="3045" spans="1:4" ht="15.95" customHeight="1" x14ac:dyDescent="0.25">
      <c r="A3045" s="25" t="s">
        <v>15216</v>
      </c>
      <c r="B3045" s="358" t="s">
        <v>15217</v>
      </c>
      <c r="C3045" s="358" t="s">
        <v>15218</v>
      </c>
      <c r="D3045" s="16" t="s">
        <v>5261</v>
      </c>
    </row>
    <row r="3046" spans="1:4" ht="15.95" customHeight="1" x14ac:dyDescent="0.25">
      <c r="A3046" s="25" t="s">
        <v>15219</v>
      </c>
      <c r="B3046" s="358" t="s">
        <v>15220</v>
      </c>
      <c r="C3046" s="358" t="s">
        <v>15221</v>
      </c>
      <c r="D3046" s="16" t="s">
        <v>5433</v>
      </c>
    </row>
    <row r="3047" spans="1:4" ht="15.95" customHeight="1" x14ac:dyDescent="0.25">
      <c r="A3047" s="25" t="s">
        <v>15222</v>
      </c>
      <c r="B3047" s="358" t="s">
        <v>15223</v>
      </c>
      <c r="C3047" s="358" t="s">
        <v>15224</v>
      </c>
      <c r="D3047" s="16" t="s">
        <v>5439</v>
      </c>
    </row>
    <row r="3048" spans="1:4" ht="15.95" customHeight="1" x14ac:dyDescent="0.25">
      <c r="A3048" s="25" t="s">
        <v>15225</v>
      </c>
      <c r="B3048" s="358" t="s">
        <v>15226</v>
      </c>
      <c r="C3048" s="358" t="s">
        <v>15227</v>
      </c>
      <c r="D3048" s="16" t="s">
        <v>5440</v>
      </c>
    </row>
    <row r="3049" spans="1:4" ht="15.95" customHeight="1" x14ac:dyDescent="0.25">
      <c r="A3049" s="25" t="s">
        <v>15228</v>
      </c>
      <c r="B3049" s="358" t="s">
        <v>15229</v>
      </c>
      <c r="C3049" s="358" t="s">
        <v>15230</v>
      </c>
      <c r="D3049" s="16" t="s">
        <v>5439</v>
      </c>
    </row>
    <row r="3050" spans="1:4" ht="15.95" customHeight="1" x14ac:dyDescent="0.25">
      <c r="A3050" s="25" t="s">
        <v>15231</v>
      </c>
      <c r="B3050" s="358" t="s">
        <v>1911</v>
      </c>
      <c r="C3050" s="358" t="s">
        <v>15232</v>
      </c>
      <c r="D3050" s="16" t="s">
        <v>5512</v>
      </c>
    </row>
    <row r="3051" spans="1:4" ht="15.95" customHeight="1" x14ac:dyDescent="0.25">
      <c r="A3051" s="25" t="s">
        <v>15233</v>
      </c>
      <c r="B3051" s="358" t="s">
        <v>1913</v>
      </c>
      <c r="C3051" s="358" t="s">
        <v>15234</v>
      </c>
      <c r="D3051" s="16" t="s">
        <v>5511</v>
      </c>
    </row>
    <row r="3052" spans="1:4" ht="15.95" customHeight="1" x14ac:dyDescent="0.25">
      <c r="A3052" s="25" t="s">
        <v>15235</v>
      </c>
      <c r="B3052" s="358" t="s">
        <v>15236</v>
      </c>
      <c r="C3052" s="358" t="s">
        <v>15237</v>
      </c>
      <c r="D3052" s="16" t="s">
        <v>5449</v>
      </c>
    </row>
    <row r="3053" spans="1:4" ht="15.95" customHeight="1" x14ac:dyDescent="0.25">
      <c r="A3053" s="25" t="s">
        <v>15238</v>
      </c>
      <c r="B3053" s="358" t="s">
        <v>15239</v>
      </c>
      <c r="C3053" s="358" t="s">
        <v>15240</v>
      </c>
      <c r="D3053" s="16" t="s">
        <v>5453</v>
      </c>
    </row>
    <row r="3054" spans="1:4" ht="15.95" customHeight="1" x14ac:dyDescent="0.25">
      <c r="A3054" s="25" t="s">
        <v>15241</v>
      </c>
      <c r="B3054" s="358" t="s">
        <v>15242</v>
      </c>
      <c r="C3054" s="358" t="s">
        <v>15243</v>
      </c>
      <c r="D3054" s="16" t="s">
        <v>5340</v>
      </c>
    </row>
    <row r="3055" spans="1:4" ht="15.95" customHeight="1" x14ac:dyDescent="0.25">
      <c r="A3055" s="25" t="s">
        <v>15244</v>
      </c>
      <c r="B3055" s="358" t="s">
        <v>15245</v>
      </c>
      <c r="C3055" s="358" t="s">
        <v>15246</v>
      </c>
      <c r="D3055" s="16" t="s">
        <v>5259</v>
      </c>
    </row>
    <row r="3056" spans="1:4" ht="15.95" customHeight="1" x14ac:dyDescent="0.25">
      <c r="A3056" s="25" t="s">
        <v>15247</v>
      </c>
      <c r="B3056" s="358" t="s">
        <v>15248</v>
      </c>
      <c r="C3056" s="363" t="s">
        <v>15249</v>
      </c>
      <c r="D3056" s="16" t="s">
        <v>5276</v>
      </c>
    </row>
    <row r="3057" spans="1:4" ht="15.95" customHeight="1" x14ac:dyDescent="0.25">
      <c r="A3057" s="25" t="s">
        <v>15250</v>
      </c>
      <c r="B3057" s="358" t="s">
        <v>15251</v>
      </c>
      <c r="C3057" s="358" t="s">
        <v>15252</v>
      </c>
      <c r="D3057" s="16" t="s">
        <v>5297</v>
      </c>
    </row>
    <row r="3058" spans="1:4" ht="15.95" customHeight="1" x14ac:dyDescent="0.25">
      <c r="A3058" s="25" t="s">
        <v>15253</v>
      </c>
      <c r="B3058" s="358" t="s">
        <v>15254</v>
      </c>
      <c r="C3058" s="358" t="s">
        <v>15255</v>
      </c>
      <c r="D3058" s="16" t="s">
        <v>5323</v>
      </c>
    </row>
    <row r="3059" spans="1:4" ht="15.95" customHeight="1" x14ac:dyDescent="0.25">
      <c r="A3059" s="25" t="s">
        <v>15256</v>
      </c>
      <c r="B3059" s="358" t="s">
        <v>15257</v>
      </c>
      <c r="C3059" s="358" t="s">
        <v>15258</v>
      </c>
      <c r="D3059" s="16" t="s">
        <v>5421</v>
      </c>
    </row>
    <row r="3060" spans="1:4" ht="15.95" customHeight="1" x14ac:dyDescent="0.25">
      <c r="A3060" s="25" t="s">
        <v>15259</v>
      </c>
      <c r="B3060" s="358" t="s">
        <v>15260</v>
      </c>
      <c r="C3060" s="358" t="s">
        <v>15261</v>
      </c>
      <c r="D3060" s="16" t="s">
        <v>5431</v>
      </c>
    </row>
    <row r="3061" spans="1:4" ht="15.95" customHeight="1" x14ac:dyDescent="0.25">
      <c r="A3061" s="25" t="s">
        <v>15262</v>
      </c>
      <c r="B3061" s="358" t="s">
        <v>15263</v>
      </c>
      <c r="C3061" s="358" t="s">
        <v>15264</v>
      </c>
      <c r="D3061" s="16" t="s">
        <v>5207</v>
      </c>
    </row>
    <row r="3062" spans="1:4" ht="15.95" customHeight="1" x14ac:dyDescent="0.25">
      <c r="A3062" s="25" t="s">
        <v>15265</v>
      </c>
      <c r="B3062" s="358" t="s">
        <v>15266</v>
      </c>
      <c r="C3062" s="358" t="s">
        <v>15267</v>
      </c>
      <c r="D3062" s="16" t="s">
        <v>5222</v>
      </c>
    </row>
    <row r="3063" spans="1:4" ht="15.95" customHeight="1" x14ac:dyDescent="0.25">
      <c r="A3063" s="25" t="s">
        <v>15268</v>
      </c>
      <c r="B3063" s="358" t="s">
        <v>15269</v>
      </c>
      <c r="C3063" s="358" t="s">
        <v>15270</v>
      </c>
      <c r="D3063" s="16" t="s">
        <v>5225</v>
      </c>
    </row>
    <row r="3064" spans="1:4" ht="15.95" customHeight="1" x14ac:dyDescent="0.25">
      <c r="A3064" s="25" t="s">
        <v>15271</v>
      </c>
      <c r="B3064" s="358" t="s">
        <v>15272</v>
      </c>
      <c r="C3064" s="358" t="s">
        <v>15273</v>
      </c>
      <c r="D3064" s="16" t="s">
        <v>5223</v>
      </c>
    </row>
    <row r="3065" spans="1:4" ht="15.95" customHeight="1" x14ac:dyDescent="0.25">
      <c r="A3065" s="25" t="s">
        <v>15274</v>
      </c>
      <c r="B3065" s="358" t="s">
        <v>15275</v>
      </c>
      <c r="C3065" s="358" t="s">
        <v>15276</v>
      </c>
      <c r="D3065" s="16" t="s">
        <v>5240</v>
      </c>
    </row>
    <row r="3066" spans="1:4" ht="15.95" customHeight="1" x14ac:dyDescent="0.25">
      <c r="A3066" s="25" t="s">
        <v>15277</v>
      </c>
      <c r="B3066" s="358" t="s">
        <v>15278</v>
      </c>
      <c r="C3066" s="358" t="s">
        <v>15279</v>
      </c>
      <c r="D3066" s="16" t="s">
        <v>5252</v>
      </c>
    </row>
    <row r="3067" spans="1:4" ht="15.95" customHeight="1" x14ac:dyDescent="0.25">
      <c r="A3067" s="25" t="s">
        <v>15280</v>
      </c>
      <c r="B3067" s="358" t="s">
        <v>15281</v>
      </c>
      <c r="C3067" s="358" t="s">
        <v>15282</v>
      </c>
      <c r="D3067" s="16" t="s">
        <v>5263</v>
      </c>
    </row>
    <row r="3068" spans="1:4" ht="15.95" customHeight="1" x14ac:dyDescent="0.25">
      <c r="A3068" s="25" t="s">
        <v>15283</v>
      </c>
      <c r="B3068" s="358" t="s">
        <v>15284</v>
      </c>
      <c r="C3068" s="358" t="s">
        <v>15285</v>
      </c>
      <c r="D3068" s="16" t="s">
        <v>5267</v>
      </c>
    </row>
    <row r="3069" spans="1:4" ht="15.95" customHeight="1" x14ac:dyDescent="0.25">
      <c r="A3069" s="25" t="s">
        <v>15286</v>
      </c>
      <c r="B3069" s="358" t="s">
        <v>15287</v>
      </c>
      <c r="C3069" s="358" t="s">
        <v>15288</v>
      </c>
      <c r="D3069" s="16" t="s">
        <v>5295</v>
      </c>
    </row>
    <row r="3070" spans="1:4" ht="15.95" customHeight="1" x14ac:dyDescent="0.25">
      <c r="A3070" s="25" t="s">
        <v>15289</v>
      </c>
      <c r="B3070" s="358" t="s">
        <v>15290</v>
      </c>
      <c r="C3070" s="358" t="s">
        <v>15291</v>
      </c>
      <c r="D3070" s="16" t="s">
        <v>5298</v>
      </c>
    </row>
    <row r="3071" spans="1:4" ht="15.95" customHeight="1" x14ac:dyDescent="0.25">
      <c r="A3071" s="25" t="s">
        <v>15292</v>
      </c>
      <c r="B3071" s="358" t="s">
        <v>15293</v>
      </c>
      <c r="C3071" s="358" t="s">
        <v>15294</v>
      </c>
      <c r="D3071" s="16" t="s">
        <v>5300</v>
      </c>
    </row>
    <row r="3072" spans="1:4" ht="15.95" customHeight="1" x14ac:dyDescent="0.25">
      <c r="A3072" s="25" t="s">
        <v>15295</v>
      </c>
      <c r="B3072" s="358" t="s">
        <v>15296</v>
      </c>
      <c r="C3072" s="358" t="s">
        <v>15297</v>
      </c>
      <c r="D3072" s="16" t="s">
        <v>5311</v>
      </c>
    </row>
    <row r="3073" spans="1:4" ht="15.95" customHeight="1" x14ac:dyDescent="0.25">
      <c r="A3073" s="25" t="s">
        <v>15298</v>
      </c>
      <c r="B3073" s="358" t="s">
        <v>15299</v>
      </c>
      <c r="C3073" s="358" t="s">
        <v>15300</v>
      </c>
      <c r="D3073" s="16" t="s">
        <v>5314</v>
      </c>
    </row>
    <row r="3074" spans="1:4" ht="15.95" customHeight="1" x14ac:dyDescent="0.25">
      <c r="A3074" s="25" t="s">
        <v>15301</v>
      </c>
      <c r="B3074" s="358" t="s">
        <v>15302</v>
      </c>
      <c r="C3074" s="358" t="s">
        <v>15303</v>
      </c>
      <c r="D3074" s="16" t="s">
        <v>5454</v>
      </c>
    </row>
    <row r="3075" spans="1:4" ht="15.95" customHeight="1" x14ac:dyDescent="0.25">
      <c r="A3075" s="25" t="s">
        <v>15304</v>
      </c>
      <c r="B3075" s="358" t="s">
        <v>15305</v>
      </c>
      <c r="C3075" s="358" t="s">
        <v>15306</v>
      </c>
      <c r="D3075" s="16" t="s">
        <v>5321</v>
      </c>
    </row>
    <row r="3076" spans="1:4" ht="15.95" customHeight="1" x14ac:dyDescent="0.25">
      <c r="A3076" s="25" t="s">
        <v>15307</v>
      </c>
      <c r="B3076" s="358" t="s">
        <v>15308</v>
      </c>
      <c r="C3076" s="358" t="s">
        <v>15309</v>
      </c>
      <c r="D3076" s="16" t="s">
        <v>5244</v>
      </c>
    </row>
    <row r="3077" spans="1:4" ht="15.95" customHeight="1" x14ac:dyDescent="0.25">
      <c r="A3077" s="25" t="s">
        <v>15310</v>
      </c>
      <c r="B3077" s="358" t="s">
        <v>15311</v>
      </c>
      <c r="C3077" s="358" t="s">
        <v>15312</v>
      </c>
      <c r="D3077" s="16" t="s">
        <v>5358</v>
      </c>
    </row>
    <row r="3078" spans="1:4" ht="15.95" customHeight="1" x14ac:dyDescent="0.25">
      <c r="A3078" s="25" t="s">
        <v>15313</v>
      </c>
      <c r="B3078" s="358" t="s">
        <v>15314</v>
      </c>
      <c r="C3078" s="358" t="s">
        <v>15315</v>
      </c>
      <c r="D3078" s="16" t="s">
        <v>5372</v>
      </c>
    </row>
    <row r="3079" spans="1:4" ht="15.95" customHeight="1" x14ac:dyDescent="0.25">
      <c r="A3079" s="25" t="s">
        <v>15316</v>
      </c>
      <c r="B3079" s="358" t="s">
        <v>15317</v>
      </c>
      <c r="C3079" s="358" t="s">
        <v>15318</v>
      </c>
      <c r="D3079" s="16" t="s">
        <v>5378</v>
      </c>
    </row>
    <row r="3080" spans="1:4" ht="15.95" customHeight="1" x14ac:dyDescent="0.25">
      <c r="A3080" s="25" t="s">
        <v>15319</v>
      </c>
      <c r="B3080" s="358" t="s">
        <v>15320</v>
      </c>
      <c r="C3080" s="358" t="s">
        <v>15321</v>
      </c>
      <c r="D3080" s="16" t="s">
        <v>5377</v>
      </c>
    </row>
    <row r="3081" spans="1:4" ht="15.95" customHeight="1" x14ac:dyDescent="0.25">
      <c r="A3081" s="25" t="s">
        <v>15322</v>
      </c>
      <c r="B3081" s="358" t="s">
        <v>15323</v>
      </c>
      <c r="C3081" s="358" t="s">
        <v>15324</v>
      </c>
      <c r="D3081" s="16" t="s">
        <v>5383</v>
      </c>
    </row>
    <row r="3082" spans="1:4" ht="15.95" customHeight="1" x14ac:dyDescent="0.25">
      <c r="A3082" s="25" t="s">
        <v>15325</v>
      </c>
      <c r="B3082" s="358" t="s">
        <v>1915</v>
      </c>
      <c r="C3082" s="358" t="s">
        <v>15326</v>
      </c>
      <c r="D3082" s="16" t="s">
        <v>5485</v>
      </c>
    </row>
    <row r="3083" spans="1:4" ht="15.95" customHeight="1" x14ac:dyDescent="0.25">
      <c r="A3083" s="25" t="s">
        <v>15327</v>
      </c>
      <c r="B3083" s="358" t="s">
        <v>15328</v>
      </c>
      <c r="C3083" s="358" t="s">
        <v>15329</v>
      </c>
      <c r="D3083" s="16" t="s">
        <v>5394</v>
      </c>
    </row>
    <row r="3084" spans="1:4" ht="15.95" customHeight="1" x14ac:dyDescent="0.25">
      <c r="A3084" s="25" t="s">
        <v>15330</v>
      </c>
      <c r="B3084" s="358" t="s">
        <v>15331</v>
      </c>
      <c r="C3084" s="358" t="s">
        <v>15332</v>
      </c>
      <c r="D3084" s="16" t="s">
        <v>5422</v>
      </c>
    </row>
    <row r="3085" spans="1:4" ht="15.95" customHeight="1" x14ac:dyDescent="0.25">
      <c r="A3085" s="25" t="s">
        <v>15333</v>
      </c>
      <c r="B3085" s="358" t="s">
        <v>15334</v>
      </c>
      <c r="C3085" s="358" t="s">
        <v>15335</v>
      </c>
      <c r="D3085" s="16" t="s">
        <v>5444</v>
      </c>
    </row>
    <row r="3086" spans="1:4" ht="15.95" customHeight="1" x14ac:dyDescent="0.25">
      <c r="A3086" s="25" t="s">
        <v>15336</v>
      </c>
      <c r="B3086" s="358" t="s">
        <v>15337</v>
      </c>
      <c r="C3086" s="358" t="s">
        <v>15338</v>
      </c>
      <c r="D3086" s="16" t="s">
        <v>5458</v>
      </c>
    </row>
    <row r="3087" spans="1:4" ht="15.95" customHeight="1" x14ac:dyDescent="0.25">
      <c r="A3087" s="25" t="s">
        <v>15339</v>
      </c>
      <c r="B3087" s="358" t="s">
        <v>15340</v>
      </c>
      <c r="C3087" s="358" t="s">
        <v>15341</v>
      </c>
      <c r="D3087" s="16" t="s">
        <v>5457</v>
      </c>
    </row>
    <row r="3088" spans="1:4" ht="15.95" customHeight="1" x14ac:dyDescent="0.25">
      <c r="A3088" s="25" t="s">
        <v>15342</v>
      </c>
      <c r="B3088" s="358" t="s">
        <v>15343</v>
      </c>
      <c r="C3088" s="358" t="s">
        <v>15344</v>
      </c>
      <c r="D3088" s="16" t="s">
        <v>5395</v>
      </c>
    </row>
    <row r="3089" spans="1:4" ht="15.95" customHeight="1" x14ac:dyDescent="0.25">
      <c r="A3089" s="25" t="s">
        <v>15345</v>
      </c>
      <c r="B3089" s="358" t="s">
        <v>15346</v>
      </c>
      <c r="C3089" s="358" t="s">
        <v>15347</v>
      </c>
      <c r="D3089" s="16" t="s">
        <v>5435</v>
      </c>
    </row>
    <row r="3090" spans="1:4" ht="15.95" customHeight="1" x14ac:dyDescent="0.25">
      <c r="A3090" s="25" t="s">
        <v>15348</v>
      </c>
      <c r="B3090" s="358" t="s">
        <v>15349</v>
      </c>
      <c r="C3090" s="358" t="s">
        <v>15350</v>
      </c>
      <c r="D3090" s="16" t="s">
        <v>5436</v>
      </c>
    </row>
    <row r="3091" spans="1:4" ht="15.95" customHeight="1" x14ac:dyDescent="0.25">
      <c r="A3091" s="25" t="s">
        <v>15351</v>
      </c>
      <c r="B3091" s="358" t="s">
        <v>15352</v>
      </c>
      <c r="C3091" s="358" t="s">
        <v>15353</v>
      </c>
      <c r="D3091" s="16" t="s">
        <v>5365</v>
      </c>
    </row>
    <row r="3092" spans="1:4" ht="15.95" customHeight="1" x14ac:dyDescent="0.25">
      <c r="A3092" s="25" t="s">
        <v>15354</v>
      </c>
      <c r="B3092" s="358" t="s">
        <v>15355</v>
      </c>
      <c r="C3092" s="358" t="s">
        <v>15356</v>
      </c>
      <c r="D3092" s="16" t="s">
        <v>5208</v>
      </c>
    </row>
    <row r="3093" spans="1:4" ht="15.95" customHeight="1" x14ac:dyDescent="0.25">
      <c r="A3093" s="25" t="s">
        <v>15357</v>
      </c>
      <c r="B3093" s="358" t="s">
        <v>15358</v>
      </c>
      <c r="C3093" s="358" t="s">
        <v>15359</v>
      </c>
      <c r="D3093" s="16" t="s">
        <v>5208</v>
      </c>
    </row>
    <row r="3094" spans="1:4" ht="15.95" customHeight="1" x14ac:dyDescent="0.25">
      <c r="A3094" s="25" t="s">
        <v>15360</v>
      </c>
      <c r="B3094" s="358" t="s">
        <v>24198</v>
      </c>
      <c r="C3094" s="358" t="s">
        <v>24197</v>
      </c>
      <c r="D3094" s="16" t="s">
        <v>24199</v>
      </c>
    </row>
    <row r="3095" spans="1:4" ht="15.95" customHeight="1" x14ac:dyDescent="0.25">
      <c r="A3095" s="25" t="s">
        <v>15361</v>
      </c>
      <c r="B3095" s="358" t="s">
        <v>15362</v>
      </c>
      <c r="C3095" s="358" t="s">
        <v>15363</v>
      </c>
      <c r="D3095" s="16" t="s">
        <v>5213</v>
      </c>
    </row>
    <row r="3096" spans="1:4" ht="15.95" customHeight="1" x14ac:dyDescent="0.25">
      <c r="A3096" s="25" t="s">
        <v>15364</v>
      </c>
      <c r="B3096" s="358" t="s">
        <v>15365</v>
      </c>
      <c r="C3096" s="358" t="s">
        <v>15366</v>
      </c>
      <c r="D3096" s="16" t="s">
        <v>5341</v>
      </c>
    </row>
    <row r="3097" spans="1:4" ht="15.95" customHeight="1" x14ac:dyDescent="0.25">
      <c r="A3097" s="25" t="s">
        <v>15367</v>
      </c>
      <c r="B3097" s="358" t="s">
        <v>15368</v>
      </c>
      <c r="C3097" s="358" t="s">
        <v>15369</v>
      </c>
      <c r="D3097" s="16" t="s">
        <v>5236</v>
      </c>
    </row>
    <row r="3098" spans="1:4" ht="15.95" customHeight="1" x14ac:dyDescent="0.25">
      <c r="A3098" s="25" t="s">
        <v>15370</v>
      </c>
      <c r="B3098" s="358" t="s">
        <v>15371</v>
      </c>
      <c r="C3098" s="358" t="s">
        <v>15372</v>
      </c>
      <c r="D3098" s="16" t="s">
        <v>5241</v>
      </c>
    </row>
    <row r="3099" spans="1:4" ht="15.95" customHeight="1" x14ac:dyDescent="0.25">
      <c r="A3099" s="25" t="s">
        <v>15373</v>
      </c>
      <c r="B3099" s="358" t="s">
        <v>15374</v>
      </c>
      <c r="C3099" s="358" t="s">
        <v>15375</v>
      </c>
      <c r="D3099" s="16" t="s">
        <v>5241</v>
      </c>
    </row>
    <row r="3100" spans="1:4" ht="15.95" customHeight="1" x14ac:dyDescent="0.25">
      <c r="A3100" s="25" t="s">
        <v>15376</v>
      </c>
      <c r="B3100" s="358" t="s">
        <v>15377</v>
      </c>
      <c r="C3100" s="358" t="s">
        <v>15378</v>
      </c>
      <c r="D3100" s="16" t="s">
        <v>5248</v>
      </c>
    </row>
    <row r="3101" spans="1:4" ht="15.95" customHeight="1" x14ac:dyDescent="0.25">
      <c r="A3101" s="25" t="s">
        <v>15379</v>
      </c>
      <c r="B3101" s="358" t="s">
        <v>15380</v>
      </c>
      <c r="C3101" s="358" t="s">
        <v>15381</v>
      </c>
      <c r="D3101" s="16" t="s">
        <v>5261</v>
      </c>
    </row>
    <row r="3102" spans="1:4" ht="15.95" customHeight="1" x14ac:dyDescent="0.25">
      <c r="A3102" s="25" t="s">
        <v>15382</v>
      </c>
      <c r="B3102" s="358" t="s">
        <v>15383</v>
      </c>
      <c r="C3102" s="358" t="s">
        <v>15384</v>
      </c>
      <c r="D3102" s="16" t="s">
        <v>5290</v>
      </c>
    </row>
    <row r="3103" spans="1:4" ht="15.95" customHeight="1" x14ac:dyDescent="0.25">
      <c r="A3103" s="25" t="s">
        <v>15385</v>
      </c>
      <c r="B3103" s="358" t="s">
        <v>15386</v>
      </c>
      <c r="C3103" s="358" t="s">
        <v>15387</v>
      </c>
      <c r="D3103" s="16" t="s">
        <v>5291</v>
      </c>
    </row>
    <row r="3104" spans="1:4" ht="15.95" customHeight="1" x14ac:dyDescent="0.25">
      <c r="A3104" s="25" t="s">
        <v>15388</v>
      </c>
      <c r="B3104" s="358" t="s">
        <v>15389</v>
      </c>
      <c r="C3104" s="358" t="s">
        <v>15390</v>
      </c>
      <c r="D3104" s="16" t="s">
        <v>5292</v>
      </c>
    </row>
    <row r="3105" spans="1:4" ht="15.95" customHeight="1" x14ac:dyDescent="0.25">
      <c r="A3105" s="25" t="s">
        <v>15391</v>
      </c>
      <c r="B3105" s="358" t="s">
        <v>15392</v>
      </c>
      <c r="C3105" s="358" t="s">
        <v>15393</v>
      </c>
      <c r="D3105" s="16" t="s">
        <v>5297</v>
      </c>
    </row>
    <row r="3106" spans="1:4" ht="15.95" customHeight="1" x14ac:dyDescent="0.25">
      <c r="A3106" s="25" t="s">
        <v>15394</v>
      </c>
      <c r="B3106" s="358" t="s">
        <v>15395</v>
      </c>
      <c r="C3106" s="358" t="s">
        <v>15396</v>
      </c>
      <c r="D3106" s="16" t="s">
        <v>5318</v>
      </c>
    </row>
    <row r="3107" spans="1:4" ht="15.95" customHeight="1" x14ac:dyDescent="0.25">
      <c r="A3107" s="25" t="s">
        <v>15397</v>
      </c>
      <c r="B3107" s="358" t="s">
        <v>15398</v>
      </c>
      <c r="C3107" s="358" t="s">
        <v>15399</v>
      </c>
      <c r="D3107" s="16" t="s">
        <v>5323</v>
      </c>
    </row>
    <row r="3108" spans="1:4" ht="15.95" customHeight="1" x14ac:dyDescent="0.25">
      <c r="A3108" s="25" t="s">
        <v>15400</v>
      </c>
      <c r="B3108" s="358" t="s">
        <v>15401</v>
      </c>
      <c r="C3108" s="358" t="s">
        <v>15402</v>
      </c>
      <c r="D3108" s="16" t="s">
        <v>5329</v>
      </c>
    </row>
    <row r="3109" spans="1:4" ht="15.95" customHeight="1" x14ac:dyDescent="0.25">
      <c r="A3109" s="25" t="s">
        <v>15403</v>
      </c>
      <c r="B3109" s="358" t="s">
        <v>15404</v>
      </c>
      <c r="C3109" s="358" t="s">
        <v>15405</v>
      </c>
      <c r="D3109" s="16" t="s">
        <v>5363</v>
      </c>
    </row>
    <row r="3110" spans="1:4" ht="15.95" customHeight="1" x14ac:dyDescent="0.25">
      <c r="A3110" s="25" t="s">
        <v>15406</v>
      </c>
      <c r="B3110" s="358" t="s">
        <v>15407</v>
      </c>
      <c r="C3110" s="358" t="s">
        <v>15408</v>
      </c>
      <c r="D3110" s="16" t="s">
        <v>5362</v>
      </c>
    </row>
    <row r="3111" spans="1:4" ht="15.95" customHeight="1" x14ac:dyDescent="0.25">
      <c r="A3111" s="25" t="s">
        <v>15409</v>
      </c>
      <c r="B3111" s="358" t="s">
        <v>15410</v>
      </c>
      <c r="C3111" s="358" t="s">
        <v>15411</v>
      </c>
      <c r="D3111" s="16" t="s">
        <v>5371</v>
      </c>
    </row>
    <row r="3112" spans="1:4" ht="15.95" customHeight="1" x14ac:dyDescent="0.25">
      <c r="A3112" s="25" t="s">
        <v>15412</v>
      </c>
      <c r="B3112" s="358" t="s">
        <v>15413</v>
      </c>
      <c r="C3112" s="358" t="s">
        <v>15414</v>
      </c>
      <c r="D3112" s="16" t="s">
        <v>5380</v>
      </c>
    </row>
    <row r="3113" spans="1:4" ht="15.95" customHeight="1" x14ac:dyDescent="0.25">
      <c r="A3113" s="25" t="s">
        <v>15415</v>
      </c>
      <c r="B3113" s="358" t="s">
        <v>15416</v>
      </c>
      <c r="C3113" s="358" t="s">
        <v>15417</v>
      </c>
      <c r="D3113" s="16" t="s">
        <v>5387</v>
      </c>
    </row>
    <row r="3114" spans="1:4" ht="15.95" customHeight="1" x14ac:dyDescent="0.25">
      <c r="A3114" s="25" t="s">
        <v>15418</v>
      </c>
      <c r="B3114" s="358" t="s">
        <v>15419</v>
      </c>
      <c r="C3114" s="358" t="s">
        <v>15420</v>
      </c>
      <c r="D3114" s="16" t="s">
        <v>5404</v>
      </c>
    </row>
    <row r="3115" spans="1:4" ht="15.95" customHeight="1" x14ac:dyDescent="0.25">
      <c r="A3115" s="25" t="s">
        <v>15421</v>
      </c>
      <c r="B3115" s="358" t="s">
        <v>15422</v>
      </c>
      <c r="C3115" s="358" t="s">
        <v>15423</v>
      </c>
      <c r="D3115" s="16" t="s">
        <v>5408</v>
      </c>
    </row>
    <row r="3116" spans="1:4" ht="15.95" customHeight="1" x14ac:dyDescent="0.25">
      <c r="A3116" s="25" t="s">
        <v>15424</v>
      </c>
      <c r="B3116" s="358" t="s">
        <v>15425</v>
      </c>
      <c r="C3116" s="358" t="s">
        <v>15426</v>
      </c>
      <c r="D3116" s="16" t="s">
        <v>5408</v>
      </c>
    </row>
    <row r="3117" spans="1:4" ht="15.95" customHeight="1" x14ac:dyDescent="0.25">
      <c r="A3117" s="25" t="s">
        <v>15427</v>
      </c>
      <c r="B3117" s="358" t="s">
        <v>15428</v>
      </c>
      <c r="C3117" s="358" t="s">
        <v>15429</v>
      </c>
      <c r="D3117" s="16" t="s">
        <v>5419</v>
      </c>
    </row>
    <row r="3118" spans="1:4" ht="15.95" customHeight="1" x14ac:dyDescent="0.25">
      <c r="A3118" s="25" t="s">
        <v>15430</v>
      </c>
      <c r="B3118" s="358" t="s">
        <v>15431</v>
      </c>
      <c r="C3118" s="358" t="s">
        <v>15432</v>
      </c>
      <c r="D3118" s="16" t="s">
        <v>5421</v>
      </c>
    </row>
    <row r="3119" spans="1:4" ht="15.95" customHeight="1" x14ac:dyDescent="0.25">
      <c r="A3119" s="25" t="s">
        <v>15433</v>
      </c>
      <c r="B3119" s="358" t="s">
        <v>15434</v>
      </c>
      <c r="C3119" s="358" t="s">
        <v>15435</v>
      </c>
      <c r="D3119" s="16" t="s">
        <v>5420</v>
      </c>
    </row>
    <row r="3120" spans="1:4" ht="15.95" customHeight="1" x14ac:dyDescent="0.25">
      <c r="A3120" s="25" t="s">
        <v>15436</v>
      </c>
      <c r="B3120" s="358" t="s">
        <v>15437</v>
      </c>
      <c r="C3120" s="358" t="s">
        <v>15438</v>
      </c>
      <c r="D3120" s="16" t="s">
        <v>5431</v>
      </c>
    </row>
    <row r="3121" spans="1:4" ht="15.95" customHeight="1" x14ac:dyDescent="0.25">
      <c r="A3121" s="25" t="s">
        <v>15439</v>
      </c>
      <c r="B3121" s="358" t="s">
        <v>15440</v>
      </c>
      <c r="C3121" s="358" t="s">
        <v>15441</v>
      </c>
      <c r="D3121" s="16" t="s">
        <v>5432</v>
      </c>
    </row>
    <row r="3122" spans="1:4" ht="15.95" customHeight="1" x14ac:dyDescent="0.25">
      <c r="A3122" s="25" t="s">
        <v>15442</v>
      </c>
      <c r="B3122" s="358" t="s">
        <v>15443</v>
      </c>
      <c r="C3122" s="358" t="s">
        <v>15444</v>
      </c>
      <c r="D3122" s="16" t="s">
        <v>5452</v>
      </c>
    </row>
    <row r="3123" spans="1:4" ht="15.95" customHeight="1" x14ac:dyDescent="0.25">
      <c r="A3123" s="25" t="s">
        <v>15445</v>
      </c>
      <c r="B3123" s="358" t="s">
        <v>15446</v>
      </c>
      <c r="C3123" s="358" t="s">
        <v>15447</v>
      </c>
      <c r="D3123" s="16" t="s">
        <v>5455</v>
      </c>
    </row>
    <row r="3124" spans="1:4" ht="15.95" customHeight="1" x14ac:dyDescent="0.25">
      <c r="A3124" s="25" t="s">
        <v>15448</v>
      </c>
      <c r="B3124" s="358" t="s">
        <v>15449</v>
      </c>
      <c r="C3124" s="358" t="s">
        <v>15450</v>
      </c>
      <c r="D3124" s="16" t="s">
        <v>5456</v>
      </c>
    </row>
    <row r="3125" spans="1:4" ht="15.95" customHeight="1" x14ac:dyDescent="0.25">
      <c r="A3125" s="25" t="s">
        <v>15451</v>
      </c>
      <c r="B3125" s="358" t="s">
        <v>1917</v>
      </c>
      <c r="C3125" s="358" t="s">
        <v>15452</v>
      </c>
      <c r="D3125" s="16" t="s">
        <v>5508</v>
      </c>
    </row>
    <row r="3126" spans="1:4" ht="15.95" customHeight="1" x14ac:dyDescent="0.25">
      <c r="A3126" s="25" t="s">
        <v>15453</v>
      </c>
      <c r="B3126" s="358" t="s">
        <v>293</v>
      </c>
      <c r="C3126" s="358" t="s">
        <v>15454</v>
      </c>
      <c r="D3126" s="16" t="s">
        <v>5310</v>
      </c>
    </row>
    <row r="3127" spans="1:4" ht="15.95" customHeight="1" x14ac:dyDescent="0.25">
      <c r="A3127" s="25" t="s">
        <v>15455</v>
      </c>
      <c r="B3127" s="358" t="s">
        <v>15456</v>
      </c>
      <c r="C3127" s="358" t="s">
        <v>15457</v>
      </c>
      <c r="D3127" s="16" t="s">
        <v>5249</v>
      </c>
    </row>
    <row r="3128" spans="1:4" ht="15.95" customHeight="1" x14ac:dyDescent="0.25">
      <c r="A3128" s="25" t="s">
        <v>15458</v>
      </c>
      <c r="B3128" s="358" t="s">
        <v>15459</v>
      </c>
      <c r="C3128" s="358" t="s">
        <v>15460</v>
      </c>
      <c r="D3128" s="16" t="s">
        <v>5246</v>
      </c>
    </row>
    <row r="3129" spans="1:4" ht="15.95" customHeight="1" x14ac:dyDescent="0.25">
      <c r="A3129" s="25" t="s">
        <v>15461</v>
      </c>
      <c r="B3129" s="358" t="s">
        <v>1919</v>
      </c>
      <c r="C3129" s="358" t="s">
        <v>15462</v>
      </c>
      <c r="D3129" s="16" t="s">
        <v>5482</v>
      </c>
    </row>
    <row r="3130" spans="1:4" ht="15.95" customHeight="1" x14ac:dyDescent="0.25">
      <c r="A3130" s="25" t="s">
        <v>15463</v>
      </c>
      <c r="B3130" s="358" t="s">
        <v>15464</v>
      </c>
      <c r="C3130" s="358" t="s">
        <v>15465</v>
      </c>
      <c r="D3130" s="16" t="s">
        <v>5203</v>
      </c>
    </row>
    <row r="3131" spans="1:4" ht="15.95" customHeight="1" x14ac:dyDescent="0.25">
      <c r="A3131" s="25" t="s">
        <v>15466</v>
      </c>
      <c r="B3131" s="358" t="s">
        <v>15467</v>
      </c>
      <c r="C3131" s="358" t="s">
        <v>15468</v>
      </c>
      <c r="D3131" s="16" t="s">
        <v>5209</v>
      </c>
    </row>
    <row r="3132" spans="1:4" ht="15.95" customHeight="1" x14ac:dyDescent="0.25">
      <c r="A3132" s="25" t="s">
        <v>15469</v>
      </c>
      <c r="B3132" s="358" t="s">
        <v>15470</v>
      </c>
      <c r="C3132" s="358" t="s">
        <v>15471</v>
      </c>
      <c r="D3132" s="16" t="s">
        <v>5227</v>
      </c>
    </row>
    <row r="3133" spans="1:4" ht="15.95" customHeight="1" x14ac:dyDescent="0.25">
      <c r="A3133" s="25" t="s">
        <v>15472</v>
      </c>
      <c r="B3133" s="358" t="s">
        <v>13202</v>
      </c>
      <c r="C3133" s="358" t="s">
        <v>15473</v>
      </c>
      <c r="D3133" s="16" t="s">
        <v>5251</v>
      </c>
    </row>
    <row r="3134" spans="1:4" ht="15.95" customHeight="1" x14ac:dyDescent="0.25">
      <c r="A3134" s="25" t="s">
        <v>15474</v>
      </c>
      <c r="B3134" s="358" t="s">
        <v>15475</v>
      </c>
      <c r="C3134" s="358" t="s">
        <v>15476</v>
      </c>
      <c r="D3134" s="16" t="s">
        <v>5264</v>
      </c>
    </row>
    <row r="3135" spans="1:4" ht="15.95" customHeight="1" x14ac:dyDescent="0.25">
      <c r="A3135" s="25" t="s">
        <v>15477</v>
      </c>
      <c r="B3135" s="358" t="s">
        <v>15478</v>
      </c>
      <c r="C3135" s="358" t="s">
        <v>15479</v>
      </c>
      <c r="D3135" s="16" t="s">
        <v>5271</v>
      </c>
    </row>
    <row r="3136" spans="1:4" ht="15.95" customHeight="1" x14ac:dyDescent="0.25">
      <c r="A3136" s="25" t="s">
        <v>15480</v>
      </c>
      <c r="B3136" s="358" t="s">
        <v>15481</v>
      </c>
      <c r="C3136" s="358" t="s">
        <v>15482</v>
      </c>
      <c r="D3136" s="16" t="s">
        <v>5284</v>
      </c>
    </row>
    <row r="3137" spans="1:4" ht="15.95" customHeight="1" x14ac:dyDescent="0.25">
      <c r="A3137" s="25" t="s">
        <v>15483</v>
      </c>
      <c r="B3137" s="358" t="s">
        <v>15484</v>
      </c>
      <c r="C3137" s="358" t="s">
        <v>15485</v>
      </c>
      <c r="D3137" s="16" t="s">
        <v>5301</v>
      </c>
    </row>
    <row r="3138" spans="1:4" ht="15.95" customHeight="1" x14ac:dyDescent="0.25">
      <c r="A3138" s="25" t="s">
        <v>15486</v>
      </c>
      <c r="B3138" s="358" t="s">
        <v>15487</v>
      </c>
      <c r="C3138" s="358" t="s">
        <v>15488</v>
      </c>
      <c r="D3138" s="16" t="s">
        <v>5306</v>
      </c>
    </row>
    <row r="3139" spans="1:4" ht="15.95" customHeight="1" x14ac:dyDescent="0.25">
      <c r="A3139" s="25" t="s">
        <v>15489</v>
      </c>
      <c r="B3139" s="358" t="s">
        <v>15490</v>
      </c>
      <c r="C3139" s="358" t="s">
        <v>15491</v>
      </c>
      <c r="D3139" s="16" t="s">
        <v>5313</v>
      </c>
    </row>
    <row r="3140" spans="1:4" ht="15.95" customHeight="1" x14ac:dyDescent="0.25">
      <c r="A3140" s="25" t="s">
        <v>15492</v>
      </c>
      <c r="B3140" s="358" t="s">
        <v>1920</v>
      </c>
      <c r="C3140" s="358" t="s">
        <v>15493</v>
      </c>
      <c r="D3140" s="16" t="s">
        <v>5507</v>
      </c>
    </row>
    <row r="3141" spans="1:4" ht="15.95" customHeight="1" x14ac:dyDescent="0.25">
      <c r="A3141" s="25" t="s">
        <v>15494</v>
      </c>
      <c r="B3141" s="358" t="s">
        <v>15495</v>
      </c>
      <c r="C3141" s="358" t="s">
        <v>15496</v>
      </c>
      <c r="D3141" s="16" t="s">
        <v>5319</v>
      </c>
    </row>
    <row r="3142" spans="1:4" ht="15.95" customHeight="1" x14ac:dyDescent="0.25">
      <c r="A3142" s="25" t="s">
        <v>15497</v>
      </c>
      <c r="B3142" s="358" t="s">
        <v>15498</v>
      </c>
      <c r="C3142" s="358" t="s">
        <v>15499</v>
      </c>
      <c r="D3142" s="16" t="s">
        <v>5319</v>
      </c>
    </row>
    <row r="3143" spans="1:4" ht="15.95" customHeight="1" x14ac:dyDescent="0.25">
      <c r="A3143" s="25" t="s">
        <v>15500</v>
      </c>
      <c r="B3143" s="358" t="s">
        <v>15501</v>
      </c>
      <c r="C3143" s="358" t="s">
        <v>15502</v>
      </c>
      <c r="D3143" s="16" t="s">
        <v>5328</v>
      </c>
    </row>
    <row r="3144" spans="1:4" ht="15.95" customHeight="1" x14ac:dyDescent="0.25">
      <c r="A3144" s="25" t="s">
        <v>15503</v>
      </c>
      <c r="B3144" s="358" t="s">
        <v>15504</v>
      </c>
      <c r="C3144" s="358" t="s">
        <v>15505</v>
      </c>
      <c r="D3144" s="16" t="s">
        <v>5336</v>
      </c>
    </row>
    <row r="3145" spans="1:4" ht="15.95" customHeight="1" x14ac:dyDescent="0.25">
      <c r="A3145" s="25" t="s">
        <v>15506</v>
      </c>
      <c r="B3145" s="358" t="s">
        <v>15507</v>
      </c>
      <c r="C3145" s="358" t="s">
        <v>15508</v>
      </c>
      <c r="D3145" s="16" t="s">
        <v>5343</v>
      </c>
    </row>
    <row r="3146" spans="1:4" ht="15.95" customHeight="1" x14ac:dyDescent="0.25">
      <c r="A3146" s="25" t="s">
        <v>15509</v>
      </c>
      <c r="B3146" s="358" t="s">
        <v>15510</v>
      </c>
      <c r="C3146" s="358" t="s">
        <v>15511</v>
      </c>
      <c r="D3146" s="16" t="s">
        <v>5227</v>
      </c>
    </row>
    <row r="3147" spans="1:4" ht="15.95" customHeight="1" x14ac:dyDescent="0.25">
      <c r="A3147" s="25" t="s">
        <v>15512</v>
      </c>
      <c r="B3147" s="358" t="s">
        <v>15513</v>
      </c>
      <c r="C3147" s="358" t="s">
        <v>15514</v>
      </c>
      <c r="D3147" s="16" t="s">
        <v>5346</v>
      </c>
    </row>
    <row r="3148" spans="1:4" ht="15.95" customHeight="1" x14ac:dyDescent="0.25">
      <c r="A3148" s="25" t="s">
        <v>15515</v>
      </c>
      <c r="B3148" s="358" t="s">
        <v>15516</v>
      </c>
      <c r="C3148" s="358" t="s">
        <v>15517</v>
      </c>
      <c r="D3148" s="16" t="s">
        <v>5354</v>
      </c>
    </row>
    <row r="3149" spans="1:4" ht="15.95" customHeight="1" x14ac:dyDescent="0.25">
      <c r="A3149" s="25" t="s">
        <v>15518</v>
      </c>
      <c r="B3149" s="358" t="s">
        <v>15519</v>
      </c>
      <c r="C3149" s="358" t="s">
        <v>15520</v>
      </c>
      <c r="D3149" s="16" t="s">
        <v>5360</v>
      </c>
    </row>
    <row r="3150" spans="1:4" ht="15.95" customHeight="1" x14ac:dyDescent="0.25">
      <c r="A3150" s="25" t="s">
        <v>15521</v>
      </c>
      <c r="B3150" s="358" t="s">
        <v>15522</v>
      </c>
      <c r="C3150" s="358" t="s">
        <v>15523</v>
      </c>
      <c r="D3150" s="16" t="s">
        <v>5373</v>
      </c>
    </row>
    <row r="3151" spans="1:4" ht="15.95" customHeight="1" x14ac:dyDescent="0.25">
      <c r="A3151" s="25" t="s">
        <v>15524</v>
      </c>
      <c r="B3151" s="358" t="s">
        <v>15525</v>
      </c>
      <c r="C3151" s="358" t="s">
        <v>15526</v>
      </c>
      <c r="D3151" s="16" t="s">
        <v>5374</v>
      </c>
    </row>
    <row r="3152" spans="1:4" ht="15.95" customHeight="1" x14ac:dyDescent="0.25">
      <c r="A3152" s="25" t="s">
        <v>15527</v>
      </c>
      <c r="B3152" s="358" t="s">
        <v>15528</v>
      </c>
      <c r="C3152" s="358" t="s">
        <v>15529</v>
      </c>
      <c r="D3152" s="16" t="s">
        <v>5375</v>
      </c>
    </row>
    <row r="3153" spans="1:4" ht="15.95" customHeight="1" x14ac:dyDescent="0.25">
      <c r="A3153" s="25" t="s">
        <v>15530</v>
      </c>
      <c r="B3153" s="358" t="s">
        <v>15531</v>
      </c>
      <c r="C3153" s="358" t="s">
        <v>15532</v>
      </c>
      <c r="D3153" s="16" t="s">
        <v>5399</v>
      </c>
    </row>
    <row r="3154" spans="1:4" ht="15.95" customHeight="1" x14ac:dyDescent="0.25">
      <c r="A3154" s="25" t="s">
        <v>15533</v>
      </c>
      <c r="B3154" s="358" t="s">
        <v>15534</v>
      </c>
      <c r="C3154" s="358" t="s">
        <v>15535</v>
      </c>
      <c r="D3154" s="16" t="s">
        <v>5406</v>
      </c>
    </row>
    <row r="3155" spans="1:4" ht="15.95" customHeight="1" x14ac:dyDescent="0.25">
      <c r="A3155" s="25" t="s">
        <v>15536</v>
      </c>
      <c r="B3155" s="358" t="s">
        <v>15537</v>
      </c>
      <c r="C3155" s="358" t="s">
        <v>15538</v>
      </c>
      <c r="D3155" s="16" t="s">
        <v>5413</v>
      </c>
    </row>
    <row r="3156" spans="1:4" ht="15.95" customHeight="1" x14ac:dyDescent="0.25">
      <c r="A3156" s="25" t="s">
        <v>15539</v>
      </c>
      <c r="B3156" s="358" t="s">
        <v>15540</v>
      </c>
      <c r="C3156" s="358" t="s">
        <v>15541</v>
      </c>
      <c r="D3156" s="16" t="s">
        <v>5415</v>
      </c>
    </row>
    <row r="3157" spans="1:4" ht="15.95" customHeight="1" x14ac:dyDescent="0.25">
      <c r="A3157" s="25" t="s">
        <v>15542</v>
      </c>
      <c r="B3157" s="358" t="s">
        <v>15543</v>
      </c>
      <c r="C3157" s="358" t="s">
        <v>15544</v>
      </c>
      <c r="D3157" s="16" t="s">
        <v>5447</v>
      </c>
    </row>
    <row r="3158" spans="1:4" ht="15.95" customHeight="1" x14ac:dyDescent="0.25">
      <c r="A3158" s="25" t="s">
        <v>15545</v>
      </c>
      <c r="B3158" s="358" t="s">
        <v>15546</v>
      </c>
      <c r="C3158" s="358" t="s">
        <v>15547</v>
      </c>
      <c r="D3158" s="16" t="s">
        <v>5227</v>
      </c>
    </row>
    <row r="3159" spans="1:4" ht="15.95" customHeight="1" x14ac:dyDescent="0.25">
      <c r="A3159" s="25" t="s">
        <v>15548</v>
      </c>
      <c r="B3159" s="358" t="s">
        <v>15549</v>
      </c>
      <c r="C3159" s="358" t="s">
        <v>15550</v>
      </c>
      <c r="D3159" s="16" t="s">
        <v>5237</v>
      </c>
    </row>
    <row r="3160" spans="1:4" ht="15.95" customHeight="1" x14ac:dyDescent="0.25">
      <c r="A3160" s="25" t="s">
        <v>15551</v>
      </c>
      <c r="B3160" s="358" t="s">
        <v>15552</v>
      </c>
      <c r="C3160" s="358" t="s">
        <v>15553</v>
      </c>
      <c r="D3160" s="16" t="s">
        <v>5237</v>
      </c>
    </row>
    <row r="3161" spans="1:4" ht="15.95" customHeight="1" x14ac:dyDescent="0.25">
      <c r="A3161" s="25" t="s">
        <v>15554</v>
      </c>
      <c r="B3161" s="358" t="s">
        <v>15555</v>
      </c>
      <c r="C3161" s="358" t="s">
        <v>15556</v>
      </c>
      <c r="D3161" s="16" t="s">
        <v>5237</v>
      </c>
    </row>
    <row r="3162" spans="1:4" ht="15.95" customHeight="1" x14ac:dyDescent="0.25">
      <c r="A3162" s="25" t="s">
        <v>15557</v>
      </c>
      <c r="B3162" s="358" t="s">
        <v>15558</v>
      </c>
      <c r="C3162" s="358" t="s">
        <v>15559</v>
      </c>
      <c r="D3162" s="16" t="s">
        <v>5237</v>
      </c>
    </row>
    <row r="3163" spans="1:4" ht="15.95" customHeight="1" x14ac:dyDescent="0.25">
      <c r="A3163" s="25" t="s">
        <v>15560</v>
      </c>
      <c r="B3163" s="358" t="s">
        <v>15561</v>
      </c>
      <c r="C3163" s="358" t="s">
        <v>15562</v>
      </c>
      <c r="D3163" s="16" t="s">
        <v>5244</v>
      </c>
    </row>
    <row r="3164" spans="1:4" ht="15.95" customHeight="1" x14ac:dyDescent="0.25">
      <c r="A3164" s="25" t="s">
        <v>15563</v>
      </c>
      <c r="B3164" s="358" t="s">
        <v>15564</v>
      </c>
      <c r="C3164" s="358" t="s">
        <v>15565</v>
      </c>
      <c r="D3164" s="16" t="s">
        <v>5256</v>
      </c>
    </row>
    <row r="3165" spans="1:4" ht="15.95" customHeight="1" x14ac:dyDescent="0.25">
      <c r="A3165" s="25" t="s">
        <v>15566</v>
      </c>
      <c r="B3165" s="358" t="s">
        <v>15567</v>
      </c>
      <c r="C3165" s="358" t="s">
        <v>15568</v>
      </c>
      <c r="D3165" s="16" t="s">
        <v>5308</v>
      </c>
    </row>
    <row r="3166" spans="1:4" ht="15.95" customHeight="1" x14ac:dyDescent="0.25">
      <c r="A3166" s="25" t="s">
        <v>15569</v>
      </c>
      <c r="B3166" s="358" t="s">
        <v>15570</v>
      </c>
      <c r="C3166" s="358" t="s">
        <v>15571</v>
      </c>
      <c r="D3166" s="16" t="s">
        <v>5308</v>
      </c>
    </row>
    <row r="3167" spans="1:4" ht="15.95" customHeight="1" x14ac:dyDescent="0.25">
      <c r="A3167" s="25" t="s">
        <v>15572</v>
      </c>
      <c r="B3167" s="358" t="s">
        <v>15573</v>
      </c>
      <c r="C3167" s="358" t="s">
        <v>15574</v>
      </c>
      <c r="D3167" s="16" t="s">
        <v>5320</v>
      </c>
    </row>
    <row r="3168" spans="1:4" ht="15.95" customHeight="1" x14ac:dyDescent="0.25">
      <c r="A3168" s="25" t="s">
        <v>15575</v>
      </c>
      <c r="B3168" s="358" t="s">
        <v>15576</v>
      </c>
      <c r="C3168" s="358" t="s">
        <v>15577</v>
      </c>
      <c r="D3168" s="16" t="s">
        <v>5322</v>
      </c>
    </row>
    <row r="3169" spans="1:4" ht="15.95" customHeight="1" x14ac:dyDescent="0.25">
      <c r="A3169" s="25" t="s">
        <v>15578</v>
      </c>
      <c r="B3169" s="358" t="s">
        <v>15579</v>
      </c>
      <c r="C3169" s="358" t="s">
        <v>15580</v>
      </c>
      <c r="D3169" s="16" t="s">
        <v>5325</v>
      </c>
    </row>
    <row r="3170" spans="1:4" ht="15.95" customHeight="1" x14ac:dyDescent="0.25">
      <c r="A3170" s="25" t="s">
        <v>15581</v>
      </c>
      <c r="B3170" s="358" t="s">
        <v>15582</v>
      </c>
      <c r="C3170" s="358" t="s">
        <v>15583</v>
      </c>
      <c r="D3170" s="16" t="s">
        <v>5342</v>
      </c>
    </row>
    <row r="3171" spans="1:4" ht="15.95" customHeight="1" x14ac:dyDescent="0.25">
      <c r="A3171" s="25" t="s">
        <v>15584</v>
      </c>
      <c r="B3171" s="358" t="s">
        <v>15585</v>
      </c>
      <c r="C3171" s="358" t="s">
        <v>15586</v>
      </c>
      <c r="D3171" s="16" t="s">
        <v>5379</v>
      </c>
    </row>
    <row r="3172" spans="1:4" ht="15.95" customHeight="1" x14ac:dyDescent="0.25">
      <c r="A3172" s="25" t="s">
        <v>15587</v>
      </c>
      <c r="B3172" s="358" t="s">
        <v>15588</v>
      </c>
      <c r="C3172" s="358" t="s">
        <v>15589</v>
      </c>
      <c r="D3172" s="16" t="s">
        <v>5379</v>
      </c>
    </row>
    <row r="3173" spans="1:4" ht="15.95" customHeight="1" x14ac:dyDescent="0.25">
      <c r="A3173" s="25" t="s">
        <v>15590</v>
      </c>
      <c r="B3173" s="358" t="s">
        <v>15591</v>
      </c>
      <c r="C3173" s="358" t="s">
        <v>15592</v>
      </c>
      <c r="D3173" s="16" t="s">
        <v>5409</v>
      </c>
    </row>
    <row r="3174" spans="1:4" ht="15.95" customHeight="1" x14ac:dyDescent="0.25">
      <c r="A3174" s="25" t="s">
        <v>15593</v>
      </c>
      <c r="B3174" s="358" t="s">
        <v>15594</v>
      </c>
      <c r="C3174" s="358" t="s">
        <v>15595</v>
      </c>
      <c r="D3174" s="16" t="s">
        <v>5444</v>
      </c>
    </row>
    <row r="3175" spans="1:4" ht="15.95" customHeight="1" x14ac:dyDescent="0.25">
      <c r="A3175" s="25" t="s">
        <v>15596</v>
      </c>
      <c r="B3175" s="358" t="s">
        <v>15597</v>
      </c>
      <c r="C3175" s="358" t="s">
        <v>15598</v>
      </c>
      <c r="D3175" s="16" t="s">
        <v>5365</v>
      </c>
    </row>
    <row r="3176" spans="1:4" ht="15.95" customHeight="1" x14ac:dyDescent="0.25">
      <c r="A3176" s="25" t="s">
        <v>15599</v>
      </c>
      <c r="B3176" s="358" t="s">
        <v>15600</v>
      </c>
      <c r="C3176" s="358" t="s">
        <v>15601</v>
      </c>
      <c r="D3176" s="16" t="s">
        <v>5315</v>
      </c>
    </row>
    <row r="3177" spans="1:4" ht="15.95" customHeight="1" x14ac:dyDescent="0.25">
      <c r="A3177" s="25" t="s">
        <v>15602</v>
      </c>
      <c r="B3177" s="358" t="s">
        <v>1732</v>
      </c>
      <c r="C3177" s="358" t="s">
        <v>15603</v>
      </c>
      <c r="D3177" s="16" t="s">
        <v>5643</v>
      </c>
    </row>
    <row r="3178" spans="1:4" ht="15.95" customHeight="1" x14ac:dyDescent="0.25">
      <c r="A3178" s="25" t="s">
        <v>15604</v>
      </c>
      <c r="B3178" s="358" t="s">
        <v>1131</v>
      </c>
      <c r="C3178" s="358" t="s">
        <v>15605</v>
      </c>
      <c r="D3178" s="16" t="s">
        <v>5731</v>
      </c>
    </row>
    <row r="3179" spans="1:4" ht="15.95" customHeight="1" x14ac:dyDescent="0.25">
      <c r="A3179" s="25" t="s">
        <v>15606</v>
      </c>
      <c r="B3179" s="358" t="s">
        <v>513</v>
      </c>
      <c r="C3179" s="358" t="s">
        <v>15607</v>
      </c>
      <c r="D3179" s="16" t="s">
        <v>5761</v>
      </c>
    </row>
    <row r="3180" spans="1:4" ht="15.95" customHeight="1" x14ac:dyDescent="0.25">
      <c r="A3180" s="25" t="s">
        <v>15608</v>
      </c>
      <c r="B3180" s="358" t="s">
        <v>1544</v>
      </c>
      <c r="C3180" s="358" t="s">
        <v>15609</v>
      </c>
      <c r="D3180" s="16" t="s">
        <v>5564</v>
      </c>
    </row>
    <row r="3181" spans="1:4" ht="15.95" customHeight="1" x14ac:dyDescent="0.25">
      <c r="A3181" s="25" t="s">
        <v>15610</v>
      </c>
      <c r="B3181" s="358" t="s">
        <v>1545</v>
      </c>
      <c r="C3181" s="358" t="s">
        <v>15611</v>
      </c>
      <c r="D3181" s="16" t="s">
        <v>5648</v>
      </c>
    </row>
    <row r="3182" spans="1:4" ht="15.95" customHeight="1" x14ac:dyDescent="0.25">
      <c r="A3182" s="25" t="s">
        <v>15612</v>
      </c>
      <c r="B3182" s="358" t="s">
        <v>1546</v>
      </c>
      <c r="C3182" s="358" t="s">
        <v>15613</v>
      </c>
      <c r="D3182" s="16" t="s">
        <v>5697</v>
      </c>
    </row>
    <row r="3183" spans="1:4" ht="15.95" customHeight="1" x14ac:dyDescent="0.25">
      <c r="A3183" s="25" t="s">
        <v>15614</v>
      </c>
      <c r="B3183" s="358" t="s">
        <v>1547</v>
      </c>
      <c r="C3183" s="358" t="s">
        <v>15615</v>
      </c>
      <c r="D3183" s="16" t="s">
        <v>5697</v>
      </c>
    </row>
    <row r="3184" spans="1:4" ht="15.95" customHeight="1" x14ac:dyDescent="0.25">
      <c r="A3184" s="25" t="s">
        <v>15616</v>
      </c>
      <c r="B3184" s="358" t="s">
        <v>15617</v>
      </c>
      <c r="C3184" s="358" t="s">
        <v>15618</v>
      </c>
      <c r="D3184" s="16" t="s">
        <v>5643</v>
      </c>
    </row>
    <row r="3185" spans="1:4" ht="15.95" customHeight="1" x14ac:dyDescent="0.25">
      <c r="A3185" s="25" t="s">
        <v>15619</v>
      </c>
      <c r="B3185" s="358" t="s">
        <v>15620</v>
      </c>
      <c r="C3185" s="358" t="s">
        <v>15621</v>
      </c>
      <c r="D3185" s="16" t="s">
        <v>5678</v>
      </c>
    </row>
    <row r="3186" spans="1:4" ht="15.95" customHeight="1" x14ac:dyDescent="0.25">
      <c r="A3186" s="25" t="s">
        <v>15622</v>
      </c>
      <c r="B3186" s="358" t="s">
        <v>15623</v>
      </c>
      <c r="C3186" s="358" t="s">
        <v>15624</v>
      </c>
      <c r="D3186" s="16" t="s">
        <v>5697</v>
      </c>
    </row>
    <row r="3187" spans="1:4" ht="15.95" customHeight="1" x14ac:dyDescent="0.25">
      <c r="A3187" s="25" t="s">
        <v>15625</v>
      </c>
      <c r="B3187" s="358" t="s">
        <v>1548</v>
      </c>
      <c r="C3187" s="358" t="s">
        <v>15626</v>
      </c>
      <c r="D3187" s="16" t="s">
        <v>5537</v>
      </c>
    </row>
    <row r="3188" spans="1:4" ht="15.95" customHeight="1" x14ac:dyDescent="0.25">
      <c r="A3188" s="25" t="s">
        <v>15627</v>
      </c>
      <c r="B3188" s="358" t="s">
        <v>846</v>
      </c>
      <c r="C3188" s="358" t="s">
        <v>15628</v>
      </c>
      <c r="D3188" s="16" t="s">
        <v>5761</v>
      </c>
    </row>
    <row r="3189" spans="1:4" ht="15.95" customHeight="1" x14ac:dyDescent="0.25">
      <c r="A3189" s="25" t="s">
        <v>15629</v>
      </c>
      <c r="B3189" s="358" t="s">
        <v>1549</v>
      </c>
      <c r="C3189" s="358" t="s">
        <v>15630</v>
      </c>
      <c r="D3189" s="16" t="s">
        <v>5677</v>
      </c>
    </row>
    <row r="3190" spans="1:4" ht="15.95" customHeight="1" x14ac:dyDescent="0.25">
      <c r="A3190" s="25" t="s">
        <v>15631</v>
      </c>
      <c r="B3190" s="358" t="s">
        <v>1132</v>
      </c>
      <c r="C3190" s="358" t="s">
        <v>15632</v>
      </c>
      <c r="D3190" s="16" t="s">
        <v>5648</v>
      </c>
    </row>
    <row r="3191" spans="1:4" ht="15.95" customHeight="1" x14ac:dyDescent="0.25">
      <c r="A3191" s="25" t="s">
        <v>15633</v>
      </c>
      <c r="B3191" s="358" t="s">
        <v>15634</v>
      </c>
      <c r="C3191" s="358" t="s">
        <v>15635</v>
      </c>
      <c r="D3191" s="16" t="s">
        <v>5697</v>
      </c>
    </row>
    <row r="3192" spans="1:4" ht="15.95" customHeight="1" x14ac:dyDescent="0.25">
      <c r="A3192" s="25" t="s">
        <v>15636</v>
      </c>
      <c r="B3192" s="358" t="s">
        <v>1550</v>
      </c>
      <c r="C3192" s="358" t="s">
        <v>15637</v>
      </c>
      <c r="D3192" s="16" t="s">
        <v>5538</v>
      </c>
    </row>
    <row r="3193" spans="1:4" ht="15.95" customHeight="1" x14ac:dyDescent="0.25">
      <c r="A3193" s="25" t="s">
        <v>15638</v>
      </c>
      <c r="B3193" s="358" t="s">
        <v>15639</v>
      </c>
      <c r="C3193" s="358" t="s">
        <v>15640</v>
      </c>
      <c r="D3193" s="16" t="s">
        <v>5713</v>
      </c>
    </row>
    <row r="3194" spans="1:4" ht="15.95" customHeight="1" x14ac:dyDescent="0.25">
      <c r="A3194" s="25" t="s">
        <v>15641</v>
      </c>
      <c r="B3194" s="358" t="s">
        <v>15642</v>
      </c>
      <c r="C3194" s="358" t="s">
        <v>15643</v>
      </c>
      <c r="D3194" s="16" t="s">
        <v>5648</v>
      </c>
    </row>
    <row r="3195" spans="1:4" ht="15.95" customHeight="1" x14ac:dyDescent="0.25">
      <c r="A3195" s="25" t="s">
        <v>15644</v>
      </c>
      <c r="B3195" s="358" t="s">
        <v>1551</v>
      </c>
      <c r="C3195" s="358" t="s">
        <v>15645</v>
      </c>
      <c r="D3195" s="16" t="s">
        <v>5731</v>
      </c>
    </row>
    <row r="3196" spans="1:4" ht="15.95" customHeight="1" x14ac:dyDescent="0.25">
      <c r="A3196" s="25" t="s">
        <v>15646</v>
      </c>
      <c r="B3196" s="358" t="s">
        <v>1283</v>
      </c>
      <c r="C3196" s="359" t="s">
        <v>15647</v>
      </c>
      <c r="D3196" s="16" t="s">
        <v>5766</v>
      </c>
    </row>
    <row r="3197" spans="1:4" ht="15.95" customHeight="1" x14ac:dyDescent="0.25">
      <c r="A3197" s="25" t="s">
        <v>15648</v>
      </c>
      <c r="B3197" s="358" t="s">
        <v>1285</v>
      </c>
      <c r="C3197" s="358" t="s">
        <v>15649</v>
      </c>
      <c r="D3197" s="16" t="s">
        <v>5769</v>
      </c>
    </row>
    <row r="3198" spans="1:4" ht="15.95" customHeight="1" x14ac:dyDescent="0.25">
      <c r="A3198" s="25" t="s">
        <v>15650</v>
      </c>
      <c r="B3198" s="358" t="s">
        <v>1286</v>
      </c>
      <c r="C3198" s="358" t="s">
        <v>15651</v>
      </c>
      <c r="D3198" s="16" t="s">
        <v>5773</v>
      </c>
    </row>
    <row r="3199" spans="1:4" ht="15.95" customHeight="1" x14ac:dyDescent="0.25">
      <c r="A3199" s="25" t="s">
        <v>15652</v>
      </c>
      <c r="B3199" s="358" t="s">
        <v>1288</v>
      </c>
      <c r="C3199" s="358" t="s">
        <v>15653</v>
      </c>
      <c r="D3199" s="16" t="s">
        <v>5794</v>
      </c>
    </row>
    <row r="3200" spans="1:4" ht="15.95" customHeight="1" x14ac:dyDescent="0.25">
      <c r="A3200" s="25" t="s">
        <v>15654</v>
      </c>
      <c r="B3200" s="358" t="s">
        <v>999</v>
      </c>
      <c r="C3200" s="358" t="s">
        <v>15655</v>
      </c>
      <c r="D3200" s="16" t="s">
        <v>5792</v>
      </c>
    </row>
    <row r="3201" spans="1:4" ht="15.95" customHeight="1" x14ac:dyDescent="0.25">
      <c r="A3201" s="25" t="s">
        <v>15656</v>
      </c>
      <c r="B3201" s="358" t="s">
        <v>15657</v>
      </c>
      <c r="C3201" s="358" t="s">
        <v>15658</v>
      </c>
      <c r="D3201" s="16" t="s">
        <v>5556</v>
      </c>
    </row>
    <row r="3202" spans="1:4" ht="15.95" customHeight="1" x14ac:dyDescent="0.25">
      <c r="A3202" s="25" t="s">
        <v>15659</v>
      </c>
      <c r="B3202" s="358" t="s">
        <v>3923</v>
      </c>
      <c r="C3202" s="358" t="s">
        <v>15660</v>
      </c>
      <c r="D3202" s="16" t="s">
        <v>5749</v>
      </c>
    </row>
    <row r="3203" spans="1:4" ht="15.95" customHeight="1" x14ac:dyDescent="0.25">
      <c r="A3203" s="25" t="s">
        <v>15661</v>
      </c>
      <c r="B3203" s="358" t="s">
        <v>3891</v>
      </c>
      <c r="C3203" s="358" t="s">
        <v>15662</v>
      </c>
      <c r="D3203" s="16" t="s">
        <v>5753</v>
      </c>
    </row>
    <row r="3204" spans="1:4" ht="15.95" customHeight="1" x14ac:dyDescent="0.25">
      <c r="A3204" s="25" t="s">
        <v>15663</v>
      </c>
      <c r="B3204" s="358" t="s">
        <v>3892</v>
      </c>
      <c r="C3204" s="358" t="s">
        <v>15664</v>
      </c>
      <c r="D3204" s="16" t="s">
        <v>5753</v>
      </c>
    </row>
    <row r="3205" spans="1:4" ht="15.95" customHeight="1" x14ac:dyDescent="0.25">
      <c r="A3205" s="25" t="s">
        <v>15665</v>
      </c>
      <c r="B3205" s="358" t="s">
        <v>831</v>
      </c>
      <c r="C3205" s="358" t="s">
        <v>15666</v>
      </c>
      <c r="D3205" s="16" t="s">
        <v>5782</v>
      </c>
    </row>
    <row r="3206" spans="1:4" ht="15.95" customHeight="1" x14ac:dyDescent="0.25">
      <c r="A3206" s="25" t="s">
        <v>15667</v>
      </c>
      <c r="B3206" s="358" t="s">
        <v>515</v>
      </c>
      <c r="C3206" s="358" t="s">
        <v>15668</v>
      </c>
      <c r="D3206" s="16" t="s">
        <v>5760</v>
      </c>
    </row>
    <row r="3207" spans="1:4" ht="15.95" customHeight="1" x14ac:dyDescent="0.25">
      <c r="A3207" s="25" t="s">
        <v>15669</v>
      </c>
      <c r="B3207" s="358" t="s">
        <v>517</v>
      </c>
      <c r="C3207" s="358" t="s">
        <v>15670</v>
      </c>
      <c r="D3207" s="16" t="s">
        <v>5759</v>
      </c>
    </row>
    <row r="3208" spans="1:4" ht="15.95" customHeight="1" x14ac:dyDescent="0.25">
      <c r="A3208" s="25" t="s">
        <v>15671</v>
      </c>
      <c r="B3208" s="358" t="s">
        <v>519</v>
      </c>
      <c r="C3208" s="358" t="s">
        <v>15672</v>
      </c>
      <c r="D3208" s="16" t="s">
        <v>5776</v>
      </c>
    </row>
    <row r="3209" spans="1:4" ht="15.95" customHeight="1" x14ac:dyDescent="0.25">
      <c r="A3209" s="25" t="s">
        <v>15673</v>
      </c>
      <c r="B3209" s="358" t="s">
        <v>3924</v>
      </c>
      <c r="C3209" s="358" t="s">
        <v>15674</v>
      </c>
      <c r="D3209" s="16" t="s">
        <v>5755</v>
      </c>
    </row>
    <row r="3210" spans="1:4" ht="15.95" customHeight="1" x14ac:dyDescent="0.25">
      <c r="A3210" s="25" t="s">
        <v>15675</v>
      </c>
      <c r="B3210" s="358" t="s">
        <v>1133</v>
      </c>
      <c r="C3210" s="358" t="s">
        <v>15676</v>
      </c>
      <c r="D3210" s="16" t="s">
        <v>5678</v>
      </c>
    </row>
    <row r="3211" spans="1:4" ht="15.95" customHeight="1" x14ac:dyDescent="0.25">
      <c r="A3211" s="25" t="s">
        <v>15677</v>
      </c>
      <c r="B3211" s="358" t="s">
        <v>294</v>
      </c>
      <c r="C3211" s="358" t="s">
        <v>15678</v>
      </c>
      <c r="D3211" s="16" t="s">
        <v>5628</v>
      </c>
    </row>
    <row r="3212" spans="1:4" ht="15.95" customHeight="1" x14ac:dyDescent="0.25">
      <c r="A3212" s="25" t="s">
        <v>15679</v>
      </c>
      <c r="B3212" s="358" t="s">
        <v>15680</v>
      </c>
      <c r="C3212" s="358" t="s">
        <v>15681</v>
      </c>
      <c r="D3212" s="16" t="s">
        <v>5798</v>
      </c>
    </row>
    <row r="3213" spans="1:4" ht="15.95" customHeight="1" x14ac:dyDescent="0.25">
      <c r="A3213" s="25" t="s">
        <v>15682</v>
      </c>
      <c r="B3213" s="358" t="s">
        <v>15683</v>
      </c>
      <c r="C3213" s="358" t="s">
        <v>15684</v>
      </c>
      <c r="D3213" s="16" t="s">
        <v>5555</v>
      </c>
    </row>
    <row r="3214" spans="1:4" ht="15.95" customHeight="1" x14ac:dyDescent="0.25">
      <c r="A3214" s="25" t="s">
        <v>15685</v>
      </c>
      <c r="B3214" s="358" t="s">
        <v>956</v>
      </c>
      <c r="C3214" s="358" t="s">
        <v>15686</v>
      </c>
      <c r="D3214" s="16" t="s">
        <v>5564</v>
      </c>
    </row>
    <row r="3215" spans="1:4" ht="15.95" customHeight="1" x14ac:dyDescent="0.25">
      <c r="A3215" s="25" t="s">
        <v>15687</v>
      </c>
      <c r="B3215" s="358" t="s">
        <v>15688</v>
      </c>
      <c r="C3215" s="358" t="s">
        <v>15689</v>
      </c>
      <c r="D3215" s="16" t="s">
        <v>5798</v>
      </c>
    </row>
    <row r="3216" spans="1:4" ht="15.95" customHeight="1" x14ac:dyDescent="0.25">
      <c r="A3216" s="25" t="s">
        <v>15690</v>
      </c>
      <c r="B3216" s="358" t="s">
        <v>521</v>
      </c>
      <c r="C3216" s="358" t="s">
        <v>15691</v>
      </c>
      <c r="D3216" s="16" t="s">
        <v>5759</v>
      </c>
    </row>
    <row r="3217" spans="1:4" ht="15.95" customHeight="1" x14ac:dyDescent="0.25">
      <c r="A3217" s="25" t="s">
        <v>15692</v>
      </c>
      <c r="B3217" s="358" t="s">
        <v>15693</v>
      </c>
      <c r="C3217" s="358" t="s">
        <v>15694</v>
      </c>
      <c r="D3217" s="16" t="s">
        <v>5643</v>
      </c>
    </row>
    <row r="3218" spans="1:4" ht="15.95" customHeight="1" x14ac:dyDescent="0.25">
      <c r="A3218" s="25" t="s">
        <v>15695</v>
      </c>
      <c r="B3218" s="358" t="s">
        <v>928</v>
      </c>
      <c r="C3218" s="358" t="s">
        <v>15696</v>
      </c>
      <c r="D3218" s="16" t="s">
        <v>5677</v>
      </c>
    </row>
    <row r="3219" spans="1:4" ht="15.95" customHeight="1" x14ac:dyDescent="0.25">
      <c r="A3219" s="25" t="s">
        <v>15697</v>
      </c>
      <c r="B3219" s="358" t="s">
        <v>929</v>
      </c>
      <c r="C3219" s="358" t="s">
        <v>15698</v>
      </c>
      <c r="D3219" s="16" t="s">
        <v>5677</v>
      </c>
    </row>
    <row r="3220" spans="1:4" ht="15.95" customHeight="1" x14ac:dyDescent="0.25">
      <c r="A3220" s="25" t="s">
        <v>15699</v>
      </c>
      <c r="B3220" s="358" t="s">
        <v>930</v>
      </c>
      <c r="C3220" s="358" t="s">
        <v>15700</v>
      </c>
      <c r="D3220" s="16" t="s">
        <v>5677</v>
      </c>
    </row>
    <row r="3221" spans="1:4" ht="15.95" customHeight="1" x14ac:dyDescent="0.25">
      <c r="A3221" s="25" t="s">
        <v>15701</v>
      </c>
      <c r="B3221" s="358" t="s">
        <v>15702</v>
      </c>
      <c r="C3221" s="358" t="s">
        <v>15703</v>
      </c>
      <c r="D3221" s="16" t="s">
        <v>5697</v>
      </c>
    </row>
    <row r="3222" spans="1:4" ht="15.95" customHeight="1" x14ac:dyDescent="0.25">
      <c r="A3222" s="25" t="s">
        <v>15704</v>
      </c>
      <c r="B3222" s="358" t="s">
        <v>522</v>
      </c>
      <c r="C3222" s="358" t="s">
        <v>15705</v>
      </c>
      <c r="D3222" s="16" t="s">
        <v>5798</v>
      </c>
    </row>
    <row r="3223" spans="1:4" ht="15.95" customHeight="1" x14ac:dyDescent="0.25">
      <c r="A3223" s="25" t="s">
        <v>15706</v>
      </c>
      <c r="B3223" s="358" t="s">
        <v>15707</v>
      </c>
      <c r="C3223" s="358" t="s">
        <v>15708</v>
      </c>
      <c r="D3223" s="16" t="s">
        <v>5643</v>
      </c>
    </row>
    <row r="3224" spans="1:4" ht="15.95" customHeight="1" x14ac:dyDescent="0.25">
      <c r="A3224" s="25" t="s">
        <v>15709</v>
      </c>
      <c r="B3224" s="358" t="s">
        <v>15710</v>
      </c>
      <c r="C3224" s="358" t="s">
        <v>15711</v>
      </c>
      <c r="D3224" s="16" t="s">
        <v>5474</v>
      </c>
    </row>
    <row r="3225" spans="1:4" ht="15.95" customHeight="1" x14ac:dyDescent="0.25">
      <c r="A3225" s="25" t="s">
        <v>15712</v>
      </c>
      <c r="B3225" s="358" t="s">
        <v>523</v>
      </c>
      <c r="C3225" s="358" t="s">
        <v>15713</v>
      </c>
      <c r="D3225" s="16" t="s">
        <v>5752</v>
      </c>
    </row>
    <row r="3226" spans="1:4" ht="15.95" customHeight="1" x14ac:dyDescent="0.25">
      <c r="A3226" s="25" t="s">
        <v>15714</v>
      </c>
      <c r="B3226" s="358" t="s">
        <v>525</v>
      </c>
      <c r="C3226" s="358" t="s">
        <v>15715</v>
      </c>
      <c r="D3226" s="16" t="s">
        <v>5768</v>
      </c>
    </row>
    <row r="3227" spans="1:4" ht="15.95" customHeight="1" x14ac:dyDescent="0.25">
      <c r="A3227" s="25" t="s">
        <v>15716</v>
      </c>
      <c r="B3227" s="358" t="s">
        <v>527</v>
      </c>
      <c r="C3227" s="358" t="s">
        <v>15717</v>
      </c>
      <c r="D3227" s="16" t="s">
        <v>5759</v>
      </c>
    </row>
    <row r="3228" spans="1:4" ht="15.95" customHeight="1" x14ac:dyDescent="0.25">
      <c r="A3228" s="25" t="s">
        <v>15718</v>
      </c>
      <c r="B3228" s="358" t="s">
        <v>528</v>
      </c>
      <c r="C3228" s="358" t="s">
        <v>15719</v>
      </c>
      <c r="D3228" s="16" t="s">
        <v>5751</v>
      </c>
    </row>
    <row r="3229" spans="1:4" ht="15.95" customHeight="1" x14ac:dyDescent="0.25">
      <c r="A3229" s="25" t="s">
        <v>15720</v>
      </c>
      <c r="B3229" s="358" t="s">
        <v>15721</v>
      </c>
      <c r="C3229" s="358" t="s">
        <v>15722</v>
      </c>
      <c r="D3229" s="16" t="s">
        <v>5755</v>
      </c>
    </row>
    <row r="3230" spans="1:4" ht="15.95" customHeight="1" x14ac:dyDescent="0.25">
      <c r="A3230" s="25" t="s">
        <v>15723</v>
      </c>
      <c r="B3230" s="358" t="s">
        <v>530</v>
      </c>
      <c r="C3230" s="358" t="s">
        <v>15724</v>
      </c>
      <c r="D3230" s="16" t="s">
        <v>5760</v>
      </c>
    </row>
    <row r="3231" spans="1:4" ht="15.95" customHeight="1" x14ac:dyDescent="0.25">
      <c r="A3231" s="25" t="s">
        <v>15725</v>
      </c>
      <c r="B3231" s="358" t="s">
        <v>15726</v>
      </c>
      <c r="C3231" s="358" t="s">
        <v>15727</v>
      </c>
      <c r="D3231" s="16" t="s">
        <v>5648</v>
      </c>
    </row>
    <row r="3232" spans="1:4" ht="15.95" customHeight="1" x14ac:dyDescent="0.25">
      <c r="A3232" s="25" t="s">
        <v>15728</v>
      </c>
      <c r="B3232" s="358" t="s">
        <v>531</v>
      </c>
      <c r="C3232" s="358" t="s">
        <v>15729</v>
      </c>
      <c r="D3232" s="16" t="s">
        <v>5785</v>
      </c>
    </row>
    <row r="3233" spans="1:4" ht="15.95" customHeight="1" x14ac:dyDescent="0.25">
      <c r="A3233" s="25" t="s">
        <v>15730</v>
      </c>
      <c r="B3233" s="358" t="s">
        <v>794</v>
      </c>
      <c r="C3233" s="358" t="s">
        <v>15731</v>
      </c>
      <c r="D3233" s="16" t="s">
        <v>5763</v>
      </c>
    </row>
    <row r="3234" spans="1:4" ht="15.95" customHeight="1" x14ac:dyDescent="0.25">
      <c r="A3234" s="25" t="s">
        <v>15732</v>
      </c>
      <c r="B3234" s="358" t="s">
        <v>4236</v>
      </c>
      <c r="C3234" s="358" t="s">
        <v>15733</v>
      </c>
      <c r="D3234" s="16" t="s">
        <v>5537</v>
      </c>
    </row>
    <row r="3235" spans="1:4" ht="15.95" customHeight="1" x14ac:dyDescent="0.25">
      <c r="A3235" s="25" t="s">
        <v>15734</v>
      </c>
      <c r="B3235" s="358" t="s">
        <v>15735</v>
      </c>
      <c r="C3235" s="358" t="s">
        <v>15736</v>
      </c>
      <c r="D3235" s="16" t="s">
        <v>5648</v>
      </c>
    </row>
    <row r="3236" spans="1:4" ht="15.95" customHeight="1" x14ac:dyDescent="0.25">
      <c r="A3236" s="25" t="s">
        <v>15737</v>
      </c>
      <c r="B3236" s="358" t="s">
        <v>4253</v>
      </c>
      <c r="C3236" s="358" t="s">
        <v>15738</v>
      </c>
      <c r="D3236" s="16" t="s">
        <v>5787</v>
      </c>
    </row>
    <row r="3237" spans="1:4" ht="15.95" customHeight="1" x14ac:dyDescent="0.25">
      <c r="A3237" s="25" t="s">
        <v>15739</v>
      </c>
      <c r="B3237" s="358" t="s">
        <v>4254</v>
      </c>
      <c r="C3237" s="358" t="s">
        <v>15740</v>
      </c>
      <c r="D3237" s="16" t="s">
        <v>5788</v>
      </c>
    </row>
    <row r="3238" spans="1:4" ht="15.95" customHeight="1" x14ac:dyDescent="0.25">
      <c r="A3238" s="25" t="s">
        <v>15741</v>
      </c>
      <c r="B3238" s="358" t="s">
        <v>533</v>
      </c>
      <c r="C3238" s="358" t="s">
        <v>15742</v>
      </c>
      <c r="D3238" s="16" t="s">
        <v>5759</v>
      </c>
    </row>
    <row r="3239" spans="1:4" ht="15.95" customHeight="1" x14ac:dyDescent="0.25">
      <c r="A3239" s="25" t="s">
        <v>15743</v>
      </c>
      <c r="B3239" s="358" t="s">
        <v>4272</v>
      </c>
      <c r="C3239" s="358" t="s">
        <v>15744</v>
      </c>
      <c r="D3239" s="16" t="s">
        <v>5731</v>
      </c>
    </row>
    <row r="3240" spans="1:4" ht="15.95" customHeight="1" x14ac:dyDescent="0.25">
      <c r="A3240" s="25" t="s">
        <v>15745</v>
      </c>
      <c r="B3240" s="358" t="s">
        <v>534</v>
      </c>
      <c r="C3240" s="358" t="s">
        <v>15746</v>
      </c>
      <c r="D3240" s="16" t="s">
        <v>5785</v>
      </c>
    </row>
    <row r="3241" spans="1:4" ht="15.95" customHeight="1" x14ac:dyDescent="0.25">
      <c r="A3241" s="25" t="s">
        <v>15747</v>
      </c>
      <c r="B3241" s="358" t="s">
        <v>106</v>
      </c>
      <c r="C3241" s="358" t="s">
        <v>15748</v>
      </c>
      <c r="D3241" s="16" t="s">
        <v>5754</v>
      </c>
    </row>
    <row r="3242" spans="1:4" ht="15.95" customHeight="1" x14ac:dyDescent="0.25">
      <c r="A3242" s="25" t="s">
        <v>15749</v>
      </c>
      <c r="B3242" s="358" t="s">
        <v>1001</v>
      </c>
      <c r="C3242" s="358" t="s">
        <v>15750</v>
      </c>
      <c r="D3242" s="16" t="s">
        <v>5769</v>
      </c>
    </row>
    <row r="3243" spans="1:4" ht="15.95" customHeight="1" x14ac:dyDescent="0.25">
      <c r="A3243" s="25" t="s">
        <v>15751</v>
      </c>
      <c r="B3243" s="358" t="s">
        <v>535</v>
      </c>
      <c r="C3243" s="358" t="s">
        <v>15752</v>
      </c>
      <c r="D3243" s="16" t="s">
        <v>5759</v>
      </c>
    </row>
    <row r="3244" spans="1:4" ht="15.95" customHeight="1" x14ac:dyDescent="0.25">
      <c r="A3244" s="25" t="s">
        <v>15753</v>
      </c>
      <c r="B3244" s="358" t="s">
        <v>15754</v>
      </c>
      <c r="C3244" s="358" t="s">
        <v>15755</v>
      </c>
      <c r="D3244" s="16" t="s">
        <v>5678</v>
      </c>
    </row>
    <row r="3245" spans="1:4" ht="15.95" customHeight="1" x14ac:dyDescent="0.25">
      <c r="A3245" s="25" t="s">
        <v>15756</v>
      </c>
      <c r="B3245" s="358" t="s">
        <v>536</v>
      </c>
      <c r="C3245" s="358" t="s">
        <v>15757</v>
      </c>
      <c r="D3245" s="16" t="s">
        <v>5768</v>
      </c>
    </row>
    <row r="3246" spans="1:4" ht="15.95" customHeight="1" x14ac:dyDescent="0.25">
      <c r="A3246" s="25" t="s">
        <v>15758</v>
      </c>
      <c r="B3246" s="358" t="s">
        <v>15759</v>
      </c>
      <c r="C3246" s="358" t="s">
        <v>15760</v>
      </c>
      <c r="D3246" s="16" t="s">
        <v>5758</v>
      </c>
    </row>
    <row r="3247" spans="1:4" ht="15.95" customHeight="1" x14ac:dyDescent="0.25">
      <c r="A3247" s="25" t="s">
        <v>15761</v>
      </c>
      <c r="B3247" s="358" t="s">
        <v>15762</v>
      </c>
      <c r="C3247" s="366" t="s">
        <v>15763</v>
      </c>
      <c r="D3247" s="16" t="s">
        <v>5758</v>
      </c>
    </row>
    <row r="3248" spans="1:4" ht="15.95" customHeight="1" x14ac:dyDescent="0.25">
      <c r="A3248" s="25" t="s">
        <v>15764</v>
      </c>
      <c r="B3248" s="358" t="s">
        <v>1040</v>
      </c>
      <c r="C3248" s="358" t="s">
        <v>15765</v>
      </c>
      <c r="D3248" s="16" t="s">
        <v>5677</v>
      </c>
    </row>
    <row r="3249" spans="1:4" ht="15.95" customHeight="1" x14ac:dyDescent="0.25">
      <c r="A3249" s="25" t="s">
        <v>15766</v>
      </c>
      <c r="B3249" s="358" t="s">
        <v>1087</v>
      </c>
      <c r="C3249" s="358" t="s">
        <v>15767</v>
      </c>
      <c r="D3249" s="16" t="s">
        <v>5769</v>
      </c>
    </row>
    <row r="3250" spans="1:4" ht="15.95" customHeight="1" x14ac:dyDescent="0.25">
      <c r="A3250" s="25" t="s">
        <v>15768</v>
      </c>
      <c r="B3250" s="358" t="s">
        <v>15769</v>
      </c>
      <c r="C3250" s="358" t="s">
        <v>15770</v>
      </c>
      <c r="D3250" s="16" t="s">
        <v>5678</v>
      </c>
    </row>
    <row r="3251" spans="1:4" ht="15.95" customHeight="1" x14ac:dyDescent="0.25">
      <c r="A3251" s="25" t="s">
        <v>15771</v>
      </c>
      <c r="B3251" s="358" t="s">
        <v>15772</v>
      </c>
      <c r="C3251" s="358" t="s">
        <v>15773</v>
      </c>
      <c r="D3251" s="16" t="s">
        <v>5713</v>
      </c>
    </row>
    <row r="3252" spans="1:4" ht="15.95" customHeight="1" x14ac:dyDescent="0.25">
      <c r="A3252" s="25" t="s">
        <v>15774</v>
      </c>
      <c r="B3252" s="358" t="s">
        <v>1289</v>
      </c>
      <c r="C3252" s="358" t="s">
        <v>15775</v>
      </c>
      <c r="D3252" s="16" t="s">
        <v>5774</v>
      </c>
    </row>
    <row r="3253" spans="1:4" ht="15.95" customHeight="1" x14ac:dyDescent="0.25">
      <c r="A3253" s="25" t="s">
        <v>15776</v>
      </c>
      <c r="B3253" s="358" t="s">
        <v>4273</v>
      </c>
      <c r="C3253" s="358" t="s">
        <v>15777</v>
      </c>
      <c r="D3253" s="16" t="s">
        <v>5564</v>
      </c>
    </row>
    <row r="3254" spans="1:4" ht="15.95" customHeight="1" x14ac:dyDescent="0.25">
      <c r="A3254" s="25" t="s">
        <v>15778</v>
      </c>
      <c r="B3254" s="358" t="s">
        <v>1290</v>
      </c>
      <c r="C3254" s="358" t="s">
        <v>15779</v>
      </c>
      <c r="D3254" s="16" t="s">
        <v>5769</v>
      </c>
    </row>
    <row r="3255" spans="1:4" ht="15.95" customHeight="1" x14ac:dyDescent="0.25">
      <c r="A3255" s="25" t="s">
        <v>15780</v>
      </c>
      <c r="B3255" s="358" t="s">
        <v>816</v>
      </c>
      <c r="C3255" s="358" t="s">
        <v>15781</v>
      </c>
      <c r="D3255" s="16" t="s">
        <v>5731</v>
      </c>
    </row>
    <row r="3256" spans="1:4" ht="15.95" customHeight="1" x14ac:dyDescent="0.25">
      <c r="A3256" s="25" t="s">
        <v>15782</v>
      </c>
      <c r="B3256" s="358" t="s">
        <v>15783</v>
      </c>
      <c r="C3256" s="358" t="s">
        <v>15784</v>
      </c>
      <c r="D3256" s="16" t="s">
        <v>5556</v>
      </c>
    </row>
    <row r="3257" spans="1:4" ht="15.95" customHeight="1" x14ac:dyDescent="0.25">
      <c r="A3257" s="25" t="s">
        <v>15785</v>
      </c>
      <c r="B3257" s="358" t="s">
        <v>15786</v>
      </c>
      <c r="C3257" s="358" t="s">
        <v>15787</v>
      </c>
      <c r="D3257" s="16" t="s">
        <v>5564</v>
      </c>
    </row>
    <row r="3258" spans="1:4" ht="15.95" customHeight="1" x14ac:dyDescent="0.25">
      <c r="A3258" s="25" t="s">
        <v>15788</v>
      </c>
      <c r="B3258" s="358" t="s">
        <v>1733</v>
      </c>
      <c r="C3258" s="358" t="s">
        <v>15789</v>
      </c>
      <c r="D3258" s="16" t="s">
        <v>5537</v>
      </c>
    </row>
    <row r="3259" spans="1:4" ht="15.95" customHeight="1" x14ac:dyDescent="0.25">
      <c r="A3259" s="25" t="s">
        <v>15790</v>
      </c>
      <c r="B3259" s="358" t="s">
        <v>15791</v>
      </c>
      <c r="C3259" s="358" t="s">
        <v>15792</v>
      </c>
      <c r="D3259" s="16" t="s">
        <v>5555</v>
      </c>
    </row>
    <row r="3260" spans="1:4" ht="15.95" customHeight="1" x14ac:dyDescent="0.25">
      <c r="A3260" s="25" t="s">
        <v>15793</v>
      </c>
      <c r="B3260" s="358" t="s">
        <v>15794</v>
      </c>
      <c r="C3260" s="358" t="s">
        <v>15795</v>
      </c>
      <c r="D3260" s="16" t="s">
        <v>5713</v>
      </c>
    </row>
    <row r="3261" spans="1:4" ht="15.95" customHeight="1" x14ac:dyDescent="0.25">
      <c r="A3261" s="25" t="s">
        <v>15796</v>
      </c>
      <c r="B3261" s="358" t="s">
        <v>3947</v>
      </c>
      <c r="C3261" s="358" t="s">
        <v>15797</v>
      </c>
      <c r="D3261" s="16" t="s">
        <v>5713</v>
      </c>
    </row>
    <row r="3262" spans="1:4" ht="15.95" customHeight="1" x14ac:dyDescent="0.25">
      <c r="A3262" s="25" t="s">
        <v>15798</v>
      </c>
      <c r="B3262" s="358" t="s">
        <v>15799</v>
      </c>
      <c r="C3262" s="358" t="s">
        <v>15800</v>
      </c>
      <c r="D3262" s="16" t="s">
        <v>5643</v>
      </c>
    </row>
    <row r="3263" spans="1:4" ht="15.95" customHeight="1" x14ac:dyDescent="0.25">
      <c r="A3263" s="25" t="s">
        <v>15801</v>
      </c>
      <c r="B3263" s="358" t="s">
        <v>15802</v>
      </c>
      <c r="C3263" s="358" t="s">
        <v>15803</v>
      </c>
      <c r="D3263" s="16" t="s">
        <v>5731</v>
      </c>
    </row>
    <row r="3264" spans="1:4" ht="15.95" customHeight="1" x14ac:dyDescent="0.25">
      <c r="A3264" s="25" t="s">
        <v>15804</v>
      </c>
      <c r="B3264" s="358" t="s">
        <v>166</v>
      </c>
      <c r="C3264" s="358" t="s">
        <v>15805</v>
      </c>
      <c r="D3264" s="16" t="s">
        <v>5713</v>
      </c>
    </row>
    <row r="3265" spans="1:4" ht="15.95" customHeight="1" x14ac:dyDescent="0.25">
      <c r="A3265" s="25" t="s">
        <v>15806</v>
      </c>
      <c r="B3265" s="358" t="s">
        <v>15807</v>
      </c>
      <c r="C3265" s="358" t="s">
        <v>15808</v>
      </c>
      <c r="D3265" s="16" t="s">
        <v>5770</v>
      </c>
    </row>
    <row r="3266" spans="1:4" ht="15.95" customHeight="1" x14ac:dyDescent="0.25">
      <c r="A3266" s="25" t="s">
        <v>15809</v>
      </c>
      <c r="B3266" s="358" t="s">
        <v>537</v>
      </c>
      <c r="C3266" s="358" t="s">
        <v>15810</v>
      </c>
      <c r="D3266" s="16" t="s">
        <v>5770</v>
      </c>
    </row>
    <row r="3267" spans="1:4" ht="15.95" customHeight="1" x14ac:dyDescent="0.25">
      <c r="A3267" s="25" t="s">
        <v>15811</v>
      </c>
      <c r="B3267" s="358" t="s">
        <v>15812</v>
      </c>
      <c r="C3267" s="358" t="s">
        <v>15813</v>
      </c>
      <c r="D3267" s="16" t="s">
        <v>5643</v>
      </c>
    </row>
    <row r="3268" spans="1:4" ht="15.95" customHeight="1" x14ac:dyDescent="0.25">
      <c r="A3268" s="25" t="s">
        <v>15814</v>
      </c>
      <c r="B3268" s="358" t="s">
        <v>1552</v>
      </c>
      <c r="C3268" s="358" t="s">
        <v>15815</v>
      </c>
      <c r="D3268" s="16" t="s">
        <v>5648</v>
      </c>
    </row>
    <row r="3269" spans="1:4" ht="15.95" customHeight="1" x14ac:dyDescent="0.25">
      <c r="A3269" s="25" t="s">
        <v>15816</v>
      </c>
      <c r="B3269" s="358" t="s">
        <v>15817</v>
      </c>
      <c r="C3269" s="358" t="s">
        <v>15818</v>
      </c>
      <c r="D3269" s="16" t="s">
        <v>5678</v>
      </c>
    </row>
    <row r="3270" spans="1:4" ht="15.95" customHeight="1" x14ac:dyDescent="0.25">
      <c r="A3270" s="25" t="s">
        <v>15819</v>
      </c>
      <c r="B3270" s="358" t="s">
        <v>1553</v>
      </c>
      <c r="C3270" s="358" t="s">
        <v>15820</v>
      </c>
      <c r="D3270" s="16" t="s">
        <v>5677</v>
      </c>
    </row>
    <row r="3271" spans="1:4" ht="15.95" customHeight="1" x14ac:dyDescent="0.25">
      <c r="A3271" s="25" t="s">
        <v>15821</v>
      </c>
      <c r="B3271" s="358" t="s">
        <v>15822</v>
      </c>
      <c r="C3271" s="358" t="s">
        <v>15823</v>
      </c>
      <c r="D3271" s="16" t="s">
        <v>5643</v>
      </c>
    </row>
    <row r="3272" spans="1:4" ht="15.95" customHeight="1" x14ac:dyDescent="0.25">
      <c r="A3272" s="25" t="s">
        <v>15824</v>
      </c>
      <c r="B3272" s="358" t="s">
        <v>1291</v>
      </c>
      <c r="C3272" s="358" t="s">
        <v>15825</v>
      </c>
      <c r="D3272" s="16" t="s">
        <v>5769</v>
      </c>
    </row>
    <row r="3273" spans="1:4" ht="15.95" customHeight="1" x14ac:dyDescent="0.25">
      <c r="A3273" s="25" t="s">
        <v>15826</v>
      </c>
      <c r="B3273" s="358" t="s">
        <v>3893</v>
      </c>
      <c r="C3273" s="358" t="s">
        <v>15827</v>
      </c>
      <c r="D3273" s="16" t="s">
        <v>5749</v>
      </c>
    </row>
    <row r="3274" spans="1:4" ht="15.95" customHeight="1" x14ac:dyDescent="0.25">
      <c r="A3274" s="25" t="s">
        <v>15828</v>
      </c>
      <c r="B3274" s="358" t="s">
        <v>1002</v>
      </c>
      <c r="C3274" s="358" t="s">
        <v>15829</v>
      </c>
      <c r="D3274" s="16" t="s">
        <v>5769</v>
      </c>
    </row>
    <row r="3275" spans="1:4" ht="15.95" customHeight="1" x14ac:dyDescent="0.25">
      <c r="A3275" s="25" t="s">
        <v>15830</v>
      </c>
      <c r="B3275" s="358" t="s">
        <v>820</v>
      </c>
      <c r="C3275" s="358" t="s">
        <v>15831</v>
      </c>
      <c r="D3275" s="16" t="s">
        <v>5556</v>
      </c>
    </row>
    <row r="3276" spans="1:4" ht="15.95" customHeight="1" x14ac:dyDescent="0.25">
      <c r="A3276" s="25" t="s">
        <v>15832</v>
      </c>
      <c r="B3276" s="358" t="s">
        <v>15833</v>
      </c>
      <c r="C3276" s="358" t="s">
        <v>15834</v>
      </c>
      <c r="D3276" s="16" t="s">
        <v>5757</v>
      </c>
    </row>
    <row r="3277" spans="1:4" ht="15.95" customHeight="1" x14ac:dyDescent="0.25">
      <c r="A3277" s="25" t="s">
        <v>15835</v>
      </c>
      <c r="B3277" s="358" t="s">
        <v>539</v>
      </c>
      <c r="C3277" s="358" t="s">
        <v>15836</v>
      </c>
      <c r="D3277" s="16" t="s">
        <v>5798</v>
      </c>
    </row>
    <row r="3278" spans="1:4" ht="15.95" customHeight="1" x14ac:dyDescent="0.25">
      <c r="A3278" s="25" t="s">
        <v>15837</v>
      </c>
      <c r="B3278" s="358" t="s">
        <v>540</v>
      </c>
      <c r="C3278" s="358" t="s">
        <v>15838</v>
      </c>
      <c r="D3278" s="16" t="s">
        <v>5753</v>
      </c>
    </row>
    <row r="3279" spans="1:4" ht="15.95" customHeight="1" x14ac:dyDescent="0.25">
      <c r="A3279" s="25" t="s">
        <v>15839</v>
      </c>
      <c r="B3279" s="358" t="s">
        <v>541</v>
      </c>
      <c r="C3279" s="358" t="s">
        <v>15840</v>
      </c>
      <c r="D3279" s="16" t="s">
        <v>5754</v>
      </c>
    </row>
    <row r="3280" spans="1:4" ht="15.95" customHeight="1" x14ac:dyDescent="0.25">
      <c r="A3280" s="25" t="s">
        <v>15841</v>
      </c>
      <c r="B3280" s="358" t="s">
        <v>15842</v>
      </c>
      <c r="C3280" s="358" t="s">
        <v>15843</v>
      </c>
      <c r="D3280" s="16" t="s">
        <v>5756</v>
      </c>
    </row>
    <row r="3281" spans="1:4" ht="15.95" customHeight="1" x14ac:dyDescent="0.25">
      <c r="A3281" s="25" t="s">
        <v>15844</v>
      </c>
      <c r="B3281" s="358" t="s">
        <v>543</v>
      </c>
      <c r="C3281" s="358" t="s">
        <v>15845</v>
      </c>
      <c r="D3281" s="16" t="s">
        <v>5798</v>
      </c>
    </row>
    <row r="3282" spans="1:4" ht="15.95" customHeight="1" x14ac:dyDescent="0.25">
      <c r="A3282" s="25" t="s">
        <v>15846</v>
      </c>
      <c r="B3282" s="358" t="s">
        <v>168</v>
      </c>
      <c r="C3282" s="358" t="s">
        <v>15847</v>
      </c>
      <c r="D3282" s="16" t="s">
        <v>5697</v>
      </c>
    </row>
    <row r="3283" spans="1:4" ht="15.95" customHeight="1" x14ac:dyDescent="0.25">
      <c r="A3283" s="25" t="s">
        <v>15848</v>
      </c>
      <c r="B3283" s="358" t="s">
        <v>544</v>
      </c>
      <c r="C3283" s="358" t="s">
        <v>15849</v>
      </c>
      <c r="D3283" s="16" t="s">
        <v>5760</v>
      </c>
    </row>
    <row r="3284" spans="1:4" ht="15.95" customHeight="1" x14ac:dyDescent="0.25">
      <c r="A3284" s="25" t="s">
        <v>15850</v>
      </c>
      <c r="B3284" s="358" t="s">
        <v>15851</v>
      </c>
      <c r="C3284" s="358" t="s">
        <v>15852</v>
      </c>
      <c r="D3284" s="16" t="s">
        <v>5758</v>
      </c>
    </row>
    <row r="3285" spans="1:4" ht="15.95" customHeight="1" x14ac:dyDescent="0.25">
      <c r="A3285" s="25" t="s">
        <v>15853</v>
      </c>
      <c r="B3285" s="358" t="s">
        <v>769</v>
      </c>
      <c r="C3285" s="358" t="s">
        <v>15854</v>
      </c>
      <c r="D3285" s="16" t="s">
        <v>5747</v>
      </c>
    </row>
    <row r="3286" spans="1:4" ht="15.95" customHeight="1" x14ac:dyDescent="0.25">
      <c r="A3286" s="25" t="s">
        <v>15855</v>
      </c>
      <c r="B3286" s="358" t="s">
        <v>15856</v>
      </c>
      <c r="C3286" s="358" t="s">
        <v>15857</v>
      </c>
      <c r="D3286" s="16" t="s">
        <v>5648</v>
      </c>
    </row>
    <row r="3287" spans="1:4" ht="15.95" customHeight="1" x14ac:dyDescent="0.25">
      <c r="A3287" s="25" t="s">
        <v>15858</v>
      </c>
      <c r="B3287" s="358" t="s">
        <v>170</v>
      </c>
      <c r="C3287" s="358" t="s">
        <v>15859</v>
      </c>
      <c r="D3287" s="16" t="s">
        <v>5648</v>
      </c>
    </row>
    <row r="3288" spans="1:4" ht="15.95" customHeight="1" x14ac:dyDescent="0.25">
      <c r="A3288" s="25" t="s">
        <v>15860</v>
      </c>
      <c r="B3288" s="358" t="s">
        <v>172</v>
      </c>
      <c r="C3288" s="358" t="s">
        <v>15861</v>
      </c>
      <c r="D3288" s="16" t="s">
        <v>5648</v>
      </c>
    </row>
    <row r="3289" spans="1:4" ht="15.95" customHeight="1" x14ac:dyDescent="0.25">
      <c r="A3289" s="25" t="s">
        <v>15862</v>
      </c>
      <c r="B3289" s="358" t="s">
        <v>1292</v>
      </c>
      <c r="C3289" s="358" t="s">
        <v>15863</v>
      </c>
      <c r="D3289" s="16" t="s">
        <v>5775</v>
      </c>
    </row>
    <row r="3290" spans="1:4" ht="15.95" customHeight="1" x14ac:dyDescent="0.25">
      <c r="A3290" s="25" t="s">
        <v>15864</v>
      </c>
      <c r="B3290" s="358" t="s">
        <v>1453</v>
      </c>
      <c r="C3290" s="358" t="s">
        <v>15865</v>
      </c>
      <c r="D3290" s="16" t="s">
        <v>5769</v>
      </c>
    </row>
    <row r="3291" spans="1:4" ht="15.95" customHeight="1" x14ac:dyDescent="0.25">
      <c r="A3291" s="25" t="s">
        <v>15866</v>
      </c>
      <c r="B3291" s="358" t="s">
        <v>957</v>
      </c>
      <c r="C3291" s="358" t="s">
        <v>15867</v>
      </c>
      <c r="D3291" s="16" t="s">
        <v>5678</v>
      </c>
    </row>
    <row r="3292" spans="1:4" ht="15.95" customHeight="1" x14ac:dyDescent="0.25">
      <c r="A3292" s="25" t="s">
        <v>15868</v>
      </c>
      <c r="B3292" s="358" t="s">
        <v>173</v>
      </c>
      <c r="C3292" s="358" t="s">
        <v>15869</v>
      </c>
      <c r="D3292" s="16" t="s">
        <v>5678</v>
      </c>
    </row>
    <row r="3293" spans="1:4" ht="15.95" customHeight="1" x14ac:dyDescent="0.25">
      <c r="A3293" s="25" t="s">
        <v>15870</v>
      </c>
      <c r="B3293" s="358" t="s">
        <v>175</v>
      </c>
      <c r="C3293" s="358" t="s">
        <v>15871</v>
      </c>
      <c r="D3293" s="16" t="s">
        <v>5678</v>
      </c>
    </row>
    <row r="3294" spans="1:4" ht="15.95" customHeight="1" x14ac:dyDescent="0.25">
      <c r="A3294" s="25" t="s">
        <v>15872</v>
      </c>
      <c r="B3294" s="358" t="s">
        <v>176</v>
      </c>
      <c r="C3294" s="358" t="s">
        <v>15873</v>
      </c>
      <c r="D3294" s="16" t="s">
        <v>5538</v>
      </c>
    </row>
    <row r="3295" spans="1:4" ht="15.95" customHeight="1" x14ac:dyDescent="0.25">
      <c r="A3295" s="25" t="s">
        <v>15874</v>
      </c>
      <c r="B3295" s="358" t="s">
        <v>178</v>
      </c>
      <c r="C3295" s="358" t="s">
        <v>15875</v>
      </c>
      <c r="D3295" s="16" t="s">
        <v>5538</v>
      </c>
    </row>
    <row r="3296" spans="1:4" ht="15.95" customHeight="1" x14ac:dyDescent="0.25">
      <c r="A3296" s="25" t="s">
        <v>15876</v>
      </c>
      <c r="B3296" s="358" t="s">
        <v>179</v>
      </c>
      <c r="C3296" s="358" t="s">
        <v>15877</v>
      </c>
      <c r="D3296" s="16" t="s">
        <v>5697</v>
      </c>
    </row>
    <row r="3297" spans="1:4" ht="15.95" customHeight="1" x14ac:dyDescent="0.25">
      <c r="A3297" s="25" t="s">
        <v>15878</v>
      </c>
      <c r="B3297" s="358" t="s">
        <v>15879</v>
      </c>
      <c r="C3297" s="358" t="s">
        <v>15880</v>
      </c>
      <c r="D3297" s="16" t="s">
        <v>5677</v>
      </c>
    </row>
    <row r="3298" spans="1:4" ht="15.95" customHeight="1" x14ac:dyDescent="0.25">
      <c r="A3298" s="25" t="s">
        <v>15881</v>
      </c>
      <c r="B3298" s="358" t="s">
        <v>15882</v>
      </c>
      <c r="C3298" s="358" t="s">
        <v>15883</v>
      </c>
      <c r="D3298" s="16" t="s">
        <v>5771</v>
      </c>
    </row>
    <row r="3299" spans="1:4" ht="15.95" customHeight="1" x14ac:dyDescent="0.25">
      <c r="A3299" s="25" t="s">
        <v>15884</v>
      </c>
      <c r="B3299" s="358" t="s">
        <v>180</v>
      </c>
      <c r="C3299" s="358" t="s">
        <v>15885</v>
      </c>
      <c r="D3299" s="16" t="s">
        <v>5697</v>
      </c>
    </row>
    <row r="3300" spans="1:4" ht="15.95" customHeight="1" x14ac:dyDescent="0.25">
      <c r="A3300" s="25" t="s">
        <v>15886</v>
      </c>
      <c r="B3300" s="358" t="s">
        <v>545</v>
      </c>
      <c r="C3300" s="358" t="s">
        <v>15887</v>
      </c>
      <c r="D3300" s="16" t="s">
        <v>5771</v>
      </c>
    </row>
    <row r="3301" spans="1:4" ht="15.95" customHeight="1" x14ac:dyDescent="0.25">
      <c r="A3301" s="25" t="s">
        <v>15888</v>
      </c>
      <c r="B3301" s="358" t="s">
        <v>547</v>
      </c>
      <c r="C3301" s="358" t="s">
        <v>15889</v>
      </c>
      <c r="D3301" s="16" t="s">
        <v>5771</v>
      </c>
    </row>
    <row r="3302" spans="1:4" ht="15.95" customHeight="1" x14ac:dyDescent="0.25">
      <c r="A3302" s="25" t="s">
        <v>15890</v>
      </c>
      <c r="B3302" s="358" t="s">
        <v>1088</v>
      </c>
      <c r="C3302" s="358" t="s">
        <v>15891</v>
      </c>
      <c r="D3302" s="16" t="s">
        <v>5760</v>
      </c>
    </row>
    <row r="3303" spans="1:4" ht="15.95" customHeight="1" x14ac:dyDescent="0.25">
      <c r="A3303" s="25" t="s">
        <v>15892</v>
      </c>
      <c r="B3303" s="358" t="s">
        <v>296</v>
      </c>
      <c r="C3303" s="358" t="s">
        <v>15893</v>
      </c>
      <c r="D3303" s="16" t="s">
        <v>5610</v>
      </c>
    </row>
    <row r="3304" spans="1:4" ht="15.95" customHeight="1" x14ac:dyDescent="0.25">
      <c r="A3304" s="25" t="s">
        <v>15894</v>
      </c>
      <c r="B3304" s="358" t="s">
        <v>298</v>
      </c>
      <c r="C3304" s="358" t="s">
        <v>15895</v>
      </c>
      <c r="D3304" s="16" t="s">
        <v>5628</v>
      </c>
    </row>
    <row r="3305" spans="1:4" ht="15.95" customHeight="1" x14ac:dyDescent="0.25">
      <c r="A3305" s="25" t="s">
        <v>15896</v>
      </c>
      <c r="B3305" s="358" t="s">
        <v>1734</v>
      </c>
      <c r="C3305" s="358" t="s">
        <v>15897</v>
      </c>
      <c r="D3305" s="16" t="s">
        <v>5564</v>
      </c>
    </row>
    <row r="3306" spans="1:4" ht="15.95" customHeight="1" x14ac:dyDescent="0.25">
      <c r="A3306" s="25" t="s">
        <v>15898</v>
      </c>
      <c r="B3306" s="358" t="s">
        <v>15899</v>
      </c>
      <c r="C3306" s="358" t="s">
        <v>15900</v>
      </c>
      <c r="D3306" s="16" t="s">
        <v>5611</v>
      </c>
    </row>
    <row r="3307" spans="1:4" ht="15.95" customHeight="1" x14ac:dyDescent="0.25">
      <c r="A3307" s="25" t="s">
        <v>15901</v>
      </c>
      <c r="B3307" s="358" t="s">
        <v>548</v>
      </c>
      <c r="C3307" s="358" t="s">
        <v>15902</v>
      </c>
      <c r="D3307" s="16" t="s">
        <v>5758</v>
      </c>
    </row>
    <row r="3308" spans="1:4" ht="15.95" customHeight="1" x14ac:dyDescent="0.25">
      <c r="A3308" s="25" t="s">
        <v>15903</v>
      </c>
      <c r="B3308" s="358" t="s">
        <v>549</v>
      </c>
      <c r="C3308" s="358" t="s">
        <v>15904</v>
      </c>
      <c r="D3308" s="16" t="s">
        <v>5783</v>
      </c>
    </row>
    <row r="3309" spans="1:4" ht="15.95" customHeight="1" x14ac:dyDescent="0.25">
      <c r="A3309" s="25" t="s">
        <v>15905</v>
      </c>
      <c r="B3309" s="358" t="s">
        <v>551</v>
      </c>
      <c r="C3309" s="358" t="s">
        <v>15906</v>
      </c>
      <c r="D3309" s="16" t="s">
        <v>5783</v>
      </c>
    </row>
    <row r="3310" spans="1:4" ht="15.95" customHeight="1" x14ac:dyDescent="0.25">
      <c r="A3310" s="25" t="s">
        <v>15907</v>
      </c>
      <c r="B3310" s="358" t="s">
        <v>552</v>
      </c>
      <c r="C3310" s="358" t="s">
        <v>15908</v>
      </c>
      <c r="D3310" s="16" t="s">
        <v>5783</v>
      </c>
    </row>
    <row r="3311" spans="1:4" ht="15.95" customHeight="1" x14ac:dyDescent="0.25">
      <c r="A3311" s="25" t="s">
        <v>15909</v>
      </c>
      <c r="B3311" s="358" t="s">
        <v>15910</v>
      </c>
      <c r="C3311" s="358" t="s">
        <v>15911</v>
      </c>
      <c r="D3311" s="16" t="s">
        <v>5791</v>
      </c>
    </row>
    <row r="3312" spans="1:4" ht="15.95" customHeight="1" x14ac:dyDescent="0.25">
      <c r="A3312" s="25" t="s">
        <v>15912</v>
      </c>
      <c r="B3312" s="358" t="s">
        <v>554</v>
      </c>
      <c r="C3312" s="358" t="s">
        <v>15913</v>
      </c>
      <c r="D3312" s="16" t="s">
        <v>5750</v>
      </c>
    </row>
    <row r="3313" spans="1:4" ht="15.95" customHeight="1" x14ac:dyDescent="0.25">
      <c r="A3313" s="25" t="s">
        <v>15914</v>
      </c>
      <c r="B3313" s="358" t="s">
        <v>15915</v>
      </c>
      <c r="C3313" s="358" t="s">
        <v>15916</v>
      </c>
      <c r="D3313" s="16" t="s">
        <v>6056</v>
      </c>
    </row>
    <row r="3314" spans="1:4" ht="15.95" customHeight="1" x14ac:dyDescent="0.25">
      <c r="A3314" s="25" t="s">
        <v>15917</v>
      </c>
      <c r="B3314" s="358" t="s">
        <v>299</v>
      </c>
      <c r="C3314" s="358" t="s">
        <v>15918</v>
      </c>
      <c r="D3314" s="16" t="s">
        <v>5611</v>
      </c>
    </row>
    <row r="3315" spans="1:4" ht="15.95" customHeight="1" x14ac:dyDescent="0.25">
      <c r="A3315" s="25" t="s">
        <v>15919</v>
      </c>
      <c r="B3315" s="358" t="s">
        <v>556</v>
      </c>
      <c r="C3315" s="358" t="s">
        <v>15920</v>
      </c>
      <c r="D3315" s="16" t="s">
        <v>5770</v>
      </c>
    </row>
    <row r="3316" spans="1:4" ht="15.95" customHeight="1" x14ac:dyDescent="0.25">
      <c r="A3316" s="25" t="s">
        <v>15921</v>
      </c>
      <c r="B3316" s="358" t="s">
        <v>557</v>
      </c>
      <c r="C3316" s="358" t="s">
        <v>15922</v>
      </c>
      <c r="D3316" s="16" t="s">
        <v>5770</v>
      </c>
    </row>
    <row r="3317" spans="1:4" ht="15.95" customHeight="1" x14ac:dyDescent="0.25">
      <c r="A3317" s="25" t="s">
        <v>15923</v>
      </c>
      <c r="B3317" s="358" t="s">
        <v>558</v>
      </c>
      <c r="C3317" s="358" t="s">
        <v>15924</v>
      </c>
      <c r="D3317" s="16" t="s">
        <v>5786</v>
      </c>
    </row>
    <row r="3318" spans="1:4" ht="15.95" customHeight="1" x14ac:dyDescent="0.25">
      <c r="A3318" s="25" t="s">
        <v>15925</v>
      </c>
      <c r="B3318" s="358" t="s">
        <v>560</v>
      </c>
      <c r="C3318" s="358" t="s">
        <v>15926</v>
      </c>
      <c r="D3318" s="16" t="s">
        <v>5786</v>
      </c>
    </row>
    <row r="3319" spans="1:4" ht="15.95" customHeight="1" x14ac:dyDescent="0.25">
      <c r="A3319" s="25" t="s">
        <v>15927</v>
      </c>
      <c r="B3319" s="358" t="s">
        <v>1712</v>
      </c>
      <c r="C3319" s="358" t="s">
        <v>15928</v>
      </c>
      <c r="D3319" s="16" t="s">
        <v>5786</v>
      </c>
    </row>
    <row r="3320" spans="1:4" ht="15.95" customHeight="1" x14ac:dyDescent="0.25">
      <c r="A3320" s="25" t="s">
        <v>15929</v>
      </c>
      <c r="B3320" s="358" t="s">
        <v>561</v>
      </c>
      <c r="C3320" s="358" t="s">
        <v>15930</v>
      </c>
      <c r="D3320" s="16" t="s">
        <v>5751</v>
      </c>
    </row>
    <row r="3321" spans="1:4" ht="15.95" customHeight="1" x14ac:dyDescent="0.25">
      <c r="A3321" s="25" t="s">
        <v>15931</v>
      </c>
      <c r="B3321" s="358" t="s">
        <v>15932</v>
      </c>
      <c r="C3321" s="358" t="s">
        <v>15933</v>
      </c>
      <c r="D3321" s="16" t="s">
        <v>5697</v>
      </c>
    </row>
    <row r="3322" spans="1:4" ht="15.95" customHeight="1" x14ac:dyDescent="0.25">
      <c r="A3322" s="25" t="s">
        <v>15934</v>
      </c>
      <c r="B3322" s="358" t="s">
        <v>3894</v>
      </c>
      <c r="C3322" s="358" t="s">
        <v>15935</v>
      </c>
      <c r="D3322" s="16" t="s">
        <v>5786</v>
      </c>
    </row>
    <row r="3323" spans="1:4" ht="15.95" customHeight="1" x14ac:dyDescent="0.25">
      <c r="A3323" s="25" t="s">
        <v>15936</v>
      </c>
      <c r="B3323" s="358" t="s">
        <v>3895</v>
      </c>
      <c r="C3323" s="358" t="s">
        <v>15937</v>
      </c>
      <c r="D3323" s="16" t="s">
        <v>5790</v>
      </c>
    </row>
    <row r="3324" spans="1:4" ht="15.95" customHeight="1" x14ac:dyDescent="0.25">
      <c r="A3324" s="25" t="s">
        <v>15938</v>
      </c>
      <c r="B3324" s="358" t="s">
        <v>181</v>
      </c>
      <c r="C3324" s="358" t="s">
        <v>15939</v>
      </c>
      <c r="D3324" s="16" t="s">
        <v>5678</v>
      </c>
    </row>
    <row r="3325" spans="1:4" ht="15.95" customHeight="1" x14ac:dyDescent="0.25">
      <c r="A3325" s="25" t="s">
        <v>15940</v>
      </c>
      <c r="B3325" s="358" t="s">
        <v>15941</v>
      </c>
      <c r="C3325" s="358" t="s">
        <v>15942</v>
      </c>
      <c r="D3325" s="16" t="s">
        <v>5783</v>
      </c>
    </row>
    <row r="3326" spans="1:4" ht="15.95" customHeight="1" x14ac:dyDescent="0.25">
      <c r="A3326" s="25" t="s">
        <v>15943</v>
      </c>
      <c r="B3326" s="358" t="s">
        <v>562</v>
      </c>
      <c r="C3326" s="358" t="s">
        <v>15944</v>
      </c>
      <c r="D3326" s="16" t="s">
        <v>5753</v>
      </c>
    </row>
    <row r="3327" spans="1:4" ht="15.95" customHeight="1" x14ac:dyDescent="0.25">
      <c r="A3327" s="25" t="s">
        <v>15945</v>
      </c>
      <c r="B3327" s="358" t="s">
        <v>563</v>
      </c>
      <c r="C3327" s="358" t="s">
        <v>15946</v>
      </c>
      <c r="D3327" s="16" t="s">
        <v>5758</v>
      </c>
    </row>
    <row r="3328" spans="1:4" ht="15.95" customHeight="1" x14ac:dyDescent="0.25">
      <c r="A3328" s="25" t="s">
        <v>15947</v>
      </c>
      <c r="B3328" s="358" t="s">
        <v>564</v>
      </c>
      <c r="C3328" s="358" t="s">
        <v>15948</v>
      </c>
      <c r="D3328" s="16" t="s">
        <v>5756</v>
      </c>
    </row>
    <row r="3329" spans="1:4" ht="15.95" customHeight="1" x14ac:dyDescent="0.25">
      <c r="A3329" s="25" t="s">
        <v>15949</v>
      </c>
      <c r="B3329" s="358" t="s">
        <v>15950</v>
      </c>
      <c r="C3329" s="358" t="s">
        <v>15951</v>
      </c>
      <c r="D3329" s="16" t="s">
        <v>5755</v>
      </c>
    </row>
    <row r="3330" spans="1:4" ht="15.95" customHeight="1" x14ac:dyDescent="0.25">
      <c r="A3330" s="25" t="s">
        <v>15952</v>
      </c>
      <c r="B3330" s="358" t="s">
        <v>15953</v>
      </c>
      <c r="C3330" s="358" t="s">
        <v>15954</v>
      </c>
      <c r="D3330" s="16" t="s">
        <v>5759</v>
      </c>
    </row>
    <row r="3331" spans="1:4" ht="15.95" customHeight="1" x14ac:dyDescent="0.25">
      <c r="A3331" s="25" t="s">
        <v>15955</v>
      </c>
      <c r="B3331" s="358" t="s">
        <v>15956</v>
      </c>
      <c r="C3331" s="358" t="s">
        <v>15957</v>
      </c>
      <c r="D3331" s="16" t="s">
        <v>5760</v>
      </c>
    </row>
    <row r="3332" spans="1:4" ht="15.95" customHeight="1" x14ac:dyDescent="0.25">
      <c r="A3332" s="25" t="s">
        <v>15958</v>
      </c>
      <c r="B3332" s="358" t="s">
        <v>15959</v>
      </c>
      <c r="C3332" s="358" t="s">
        <v>15960</v>
      </c>
      <c r="D3332" s="16" t="s">
        <v>5756</v>
      </c>
    </row>
    <row r="3333" spans="1:4" ht="15.95" customHeight="1" x14ac:dyDescent="0.25">
      <c r="A3333" s="25" t="s">
        <v>15961</v>
      </c>
      <c r="B3333" s="358" t="s">
        <v>15962</v>
      </c>
      <c r="C3333" s="358" t="s">
        <v>15963</v>
      </c>
      <c r="D3333" s="16" t="s">
        <v>5754</v>
      </c>
    </row>
    <row r="3334" spans="1:4" ht="15.95" customHeight="1" x14ac:dyDescent="0.25">
      <c r="A3334" s="25" t="s">
        <v>15964</v>
      </c>
      <c r="B3334" s="358" t="s">
        <v>15965</v>
      </c>
      <c r="C3334" s="358" t="s">
        <v>15966</v>
      </c>
      <c r="D3334" s="16" t="s">
        <v>5768</v>
      </c>
    </row>
    <row r="3335" spans="1:4" ht="15.95" customHeight="1" x14ac:dyDescent="0.25">
      <c r="A3335" s="25" t="s">
        <v>15967</v>
      </c>
      <c r="B3335" s="358" t="s">
        <v>15968</v>
      </c>
      <c r="C3335" s="358" t="s">
        <v>15969</v>
      </c>
      <c r="D3335" s="16" t="s">
        <v>5474</v>
      </c>
    </row>
    <row r="3336" spans="1:4" ht="15.95" customHeight="1" x14ac:dyDescent="0.25">
      <c r="A3336" s="25" t="s">
        <v>15970</v>
      </c>
      <c r="B3336" s="358" t="s">
        <v>182</v>
      </c>
      <c r="C3336" s="358" t="s">
        <v>15971</v>
      </c>
      <c r="D3336" s="16" t="s">
        <v>5538</v>
      </c>
    </row>
    <row r="3337" spans="1:4" ht="15.95" customHeight="1" x14ac:dyDescent="0.25">
      <c r="A3337" s="25" t="s">
        <v>15972</v>
      </c>
      <c r="B3337" s="358" t="s">
        <v>15973</v>
      </c>
      <c r="C3337" s="358" t="s">
        <v>15974</v>
      </c>
      <c r="D3337" s="16" t="s">
        <v>5755</v>
      </c>
    </row>
    <row r="3338" spans="1:4" ht="15.95" customHeight="1" x14ac:dyDescent="0.25">
      <c r="A3338" s="25" t="s">
        <v>15975</v>
      </c>
      <c r="B3338" s="358" t="s">
        <v>15976</v>
      </c>
      <c r="C3338" s="358" t="s">
        <v>15977</v>
      </c>
      <c r="D3338" s="16" t="s">
        <v>5753</v>
      </c>
    </row>
    <row r="3339" spans="1:4" ht="15.95" customHeight="1" x14ac:dyDescent="0.25">
      <c r="A3339" s="25" t="s">
        <v>15978</v>
      </c>
      <c r="B3339" s="358" t="s">
        <v>15979</v>
      </c>
      <c r="C3339" s="358" t="s">
        <v>15980</v>
      </c>
      <c r="D3339" s="16" t="s">
        <v>5798</v>
      </c>
    </row>
    <row r="3340" spans="1:4" ht="15.95" customHeight="1" x14ac:dyDescent="0.25">
      <c r="A3340" s="25" t="s">
        <v>15981</v>
      </c>
      <c r="B3340" s="358" t="s">
        <v>15982</v>
      </c>
      <c r="C3340" s="358" t="s">
        <v>15983</v>
      </c>
      <c r="D3340" s="16" t="s">
        <v>6578</v>
      </c>
    </row>
    <row r="3341" spans="1:4" ht="15.95" customHeight="1" x14ac:dyDescent="0.25">
      <c r="A3341" s="25" t="s">
        <v>15984</v>
      </c>
      <c r="B3341" s="358" t="s">
        <v>15985</v>
      </c>
      <c r="C3341" s="358" t="s">
        <v>15986</v>
      </c>
      <c r="D3341" s="16" t="s">
        <v>5750</v>
      </c>
    </row>
    <row r="3342" spans="1:4" ht="15.95" customHeight="1" x14ac:dyDescent="0.25">
      <c r="A3342" s="25" t="s">
        <v>15987</v>
      </c>
      <c r="B3342" s="358" t="s">
        <v>15988</v>
      </c>
      <c r="C3342" s="358" t="s">
        <v>15989</v>
      </c>
      <c r="D3342" s="16" t="s">
        <v>5643</v>
      </c>
    </row>
    <row r="3343" spans="1:4" ht="15.95" customHeight="1" x14ac:dyDescent="0.25">
      <c r="A3343" s="25" t="s">
        <v>15990</v>
      </c>
      <c r="B3343" s="358" t="s">
        <v>1089</v>
      </c>
      <c r="C3343" s="358" t="s">
        <v>15991</v>
      </c>
      <c r="D3343" s="16" t="s">
        <v>5748</v>
      </c>
    </row>
    <row r="3344" spans="1:4" ht="15.95" customHeight="1" x14ac:dyDescent="0.25">
      <c r="A3344" s="25" t="s">
        <v>15992</v>
      </c>
      <c r="B3344" s="358" t="s">
        <v>15993</v>
      </c>
      <c r="C3344" s="358" t="s">
        <v>15994</v>
      </c>
      <c r="D3344" s="16" t="s">
        <v>5759</v>
      </c>
    </row>
    <row r="3345" spans="1:4" ht="15.95" customHeight="1" x14ac:dyDescent="0.25">
      <c r="A3345" s="25" t="s">
        <v>15995</v>
      </c>
      <c r="B3345" s="358" t="s">
        <v>183</v>
      </c>
      <c r="C3345" s="358" t="s">
        <v>15996</v>
      </c>
      <c r="D3345" s="16" t="s">
        <v>5713</v>
      </c>
    </row>
    <row r="3346" spans="1:4" ht="15.95" customHeight="1" x14ac:dyDescent="0.25">
      <c r="A3346" s="25" t="s">
        <v>15997</v>
      </c>
      <c r="B3346" s="358" t="s">
        <v>184</v>
      </c>
      <c r="C3346" s="358" t="s">
        <v>15998</v>
      </c>
      <c r="D3346" s="16" t="s">
        <v>5648</v>
      </c>
    </row>
    <row r="3347" spans="1:4" ht="15.95" customHeight="1" x14ac:dyDescent="0.25">
      <c r="A3347" s="25" t="s">
        <v>15999</v>
      </c>
      <c r="B3347" s="358" t="s">
        <v>565</v>
      </c>
      <c r="C3347" s="358" t="s">
        <v>16000</v>
      </c>
      <c r="D3347" s="16" t="s">
        <v>5760</v>
      </c>
    </row>
    <row r="3348" spans="1:4" ht="15.95" customHeight="1" x14ac:dyDescent="0.25">
      <c r="A3348" s="25" t="s">
        <v>16001</v>
      </c>
      <c r="B3348" s="358" t="s">
        <v>16002</v>
      </c>
      <c r="C3348" s="358" t="s">
        <v>16003</v>
      </c>
      <c r="D3348" s="16" t="s">
        <v>5753</v>
      </c>
    </row>
    <row r="3349" spans="1:4" ht="15.95" customHeight="1" x14ac:dyDescent="0.25">
      <c r="A3349" s="25" t="s">
        <v>16004</v>
      </c>
      <c r="B3349" s="358" t="s">
        <v>3949</v>
      </c>
      <c r="C3349" s="358" t="s">
        <v>16005</v>
      </c>
      <c r="D3349" s="16" t="s">
        <v>5713</v>
      </c>
    </row>
    <row r="3350" spans="1:4" ht="15.95" customHeight="1" x14ac:dyDescent="0.25">
      <c r="A3350" s="25" t="s">
        <v>16006</v>
      </c>
      <c r="B3350" s="358" t="s">
        <v>16007</v>
      </c>
      <c r="C3350" s="358" t="s">
        <v>16008</v>
      </c>
      <c r="D3350" s="16" t="s">
        <v>5537</v>
      </c>
    </row>
    <row r="3351" spans="1:4" ht="15.95" customHeight="1" x14ac:dyDescent="0.25">
      <c r="A3351" s="25" t="s">
        <v>16009</v>
      </c>
      <c r="B3351" s="358" t="s">
        <v>16010</v>
      </c>
      <c r="C3351" s="358" t="s">
        <v>16011</v>
      </c>
      <c r="D3351" s="16" t="s">
        <v>5537</v>
      </c>
    </row>
    <row r="3352" spans="1:4" ht="15.95" customHeight="1" x14ac:dyDescent="0.25">
      <c r="A3352" s="25" t="s">
        <v>16012</v>
      </c>
      <c r="B3352" s="358" t="s">
        <v>16013</v>
      </c>
      <c r="C3352" s="358" t="s">
        <v>16014</v>
      </c>
      <c r="D3352" s="16" t="s">
        <v>5537</v>
      </c>
    </row>
    <row r="3353" spans="1:4" ht="15.95" customHeight="1" x14ac:dyDescent="0.25">
      <c r="A3353" s="25" t="s">
        <v>16015</v>
      </c>
      <c r="B3353" s="358" t="s">
        <v>16016</v>
      </c>
      <c r="C3353" s="358" t="s">
        <v>16017</v>
      </c>
      <c r="D3353" s="16" t="s">
        <v>5537</v>
      </c>
    </row>
    <row r="3354" spans="1:4" ht="15.95" customHeight="1" x14ac:dyDescent="0.25">
      <c r="A3354" s="25" t="s">
        <v>16018</v>
      </c>
      <c r="B3354" s="358" t="s">
        <v>16019</v>
      </c>
      <c r="C3354" s="358" t="s">
        <v>16020</v>
      </c>
      <c r="D3354" s="16" t="s">
        <v>5537</v>
      </c>
    </row>
    <row r="3355" spans="1:4" ht="15.95" customHeight="1" x14ac:dyDescent="0.25">
      <c r="A3355" s="25" t="s">
        <v>16021</v>
      </c>
      <c r="B3355" s="358" t="s">
        <v>16022</v>
      </c>
      <c r="C3355" s="358" t="s">
        <v>16023</v>
      </c>
      <c r="D3355" s="16" t="s">
        <v>5537</v>
      </c>
    </row>
    <row r="3356" spans="1:4" ht="15.95" customHeight="1" x14ac:dyDescent="0.25">
      <c r="A3356" s="25" t="s">
        <v>16024</v>
      </c>
      <c r="B3356" s="358" t="s">
        <v>16025</v>
      </c>
      <c r="C3356" s="358" t="s">
        <v>16026</v>
      </c>
      <c r="D3356" s="16" t="s">
        <v>5671</v>
      </c>
    </row>
    <row r="3357" spans="1:4" ht="15.95" customHeight="1" x14ac:dyDescent="0.25">
      <c r="A3357" s="25" t="s">
        <v>16027</v>
      </c>
      <c r="B3357" s="358" t="s">
        <v>16028</v>
      </c>
      <c r="C3357" s="358" t="s">
        <v>16029</v>
      </c>
      <c r="D3357" s="16" t="s">
        <v>5537</v>
      </c>
    </row>
    <row r="3358" spans="1:4" ht="15.95" customHeight="1" x14ac:dyDescent="0.25">
      <c r="A3358" s="25" t="s">
        <v>16030</v>
      </c>
      <c r="B3358" s="358" t="s">
        <v>16031</v>
      </c>
      <c r="C3358" s="358" t="s">
        <v>16032</v>
      </c>
      <c r="D3358" s="16" t="s">
        <v>5537</v>
      </c>
    </row>
    <row r="3359" spans="1:4" ht="15.95" customHeight="1" x14ac:dyDescent="0.25">
      <c r="A3359" s="25" t="s">
        <v>16033</v>
      </c>
      <c r="B3359" s="358" t="s">
        <v>16034</v>
      </c>
      <c r="C3359" s="358" t="s">
        <v>16035</v>
      </c>
      <c r="D3359" s="16" t="s">
        <v>5677</v>
      </c>
    </row>
    <row r="3360" spans="1:4" ht="15.95" customHeight="1" x14ac:dyDescent="0.25">
      <c r="A3360" s="25" t="s">
        <v>16036</v>
      </c>
      <c r="B3360" s="358" t="s">
        <v>1787</v>
      </c>
      <c r="C3360" s="358" t="s">
        <v>16037</v>
      </c>
      <c r="D3360" s="16" t="s">
        <v>5793</v>
      </c>
    </row>
    <row r="3361" spans="1:4" ht="15.95" customHeight="1" x14ac:dyDescent="0.25">
      <c r="A3361" s="25" t="s">
        <v>16038</v>
      </c>
      <c r="B3361" s="358" t="s">
        <v>1922</v>
      </c>
      <c r="C3361" s="358" t="s">
        <v>16039</v>
      </c>
      <c r="D3361" s="16" t="s">
        <v>5781</v>
      </c>
    </row>
    <row r="3362" spans="1:4" ht="15.95" customHeight="1" x14ac:dyDescent="0.25">
      <c r="A3362" s="25" t="s">
        <v>16040</v>
      </c>
      <c r="B3362" s="358" t="s">
        <v>1924</v>
      </c>
      <c r="C3362" s="358" t="s">
        <v>16041</v>
      </c>
      <c r="D3362" s="16" t="s">
        <v>5780</v>
      </c>
    </row>
    <row r="3363" spans="1:4" ht="15.95" customHeight="1" x14ac:dyDescent="0.25">
      <c r="A3363" s="25" t="s">
        <v>16042</v>
      </c>
      <c r="B3363" s="358" t="s">
        <v>16043</v>
      </c>
      <c r="C3363" s="358" t="s">
        <v>16044</v>
      </c>
      <c r="D3363" s="16" t="s">
        <v>5717</v>
      </c>
    </row>
    <row r="3364" spans="1:4" ht="15.95" customHeight="1" x14ac:dyDescent="0.25">
      <c r="A3364" s="25" t="s">
        <v>16045</v>
      </c>
      <c r="B3364" s="358" t="s">
        <v>16046</v>
      </c>
      <c r="C3364" s="358" t="s">
        <v>16047</v>
      </c>
      <c r="D3364" s="16" t="s">
        <v>5603</v>
      </c>
    </row>
    <row r="3365" spans="1:4" ht="15.95" customHeight="1" x14ac:dyDescent="0.25">
      <c r="A3365" s="25" t="s">
        <v>16048</v>
      </c>
      <c r="B3365" s="358" t="s">
        <v>1788</v>
      </c>
      <c r="C3365" s="358" t="s">
        <v>16049</v>
      </c>
      <c r="D3365" s="16" t="s">
        <v>5760</v>
      </c>
    </row>
    <row r="3366" spans="1:4" ht="15.95" customHeight="1" x14ac:dyDescent="0.25">
      <c r="A3366" s="25" t="s">
        <v>16050</v>
      </c>
      <c r="B3366" s="358" t="s">
        <v>1926</v>
      </c>
      <c r="C3366" s="358" t="s">
        <v>16051</v>
      </c>
      <c r="D3366" s="16" t="s">
        <v>5764</v>
      </c>
    </row>
    <row r="3367" spans="1:4" ht="15.95" customHeight="1" x14ac:dyDescent="0.25">
      <c r="A3367" s="25" t="s">
        <v>16052</v>
      </c>
      <c r="B3367" s="358" t="s">
        <v>16053</v>
      </c>
      <c r="C3367" s="358" t="s">
        <v>16054</v>
      </c>
      <c r="D3367" s="16" t="s">
        <v>5677</v>
      </c>
    </row>
    <row r="3368" spans="1:4" ht="15.95" customHeight="1" x14ac:dyDescent="0.25">
      <c r="A3368" s="25" t="s">
        <v>16055</v>
      </c>
      <c r="B3368" s="358" t="s">
        <v>16056</v>
      </c>
      <c r="C3368" s="358" t="s">
        <v>16057</v>
      </c>
      <c r="D3368" s="16" t="s">
        <v>5597</v>
      </c>
    </row>
    <row r="3369" spans="1:4" ht="15.95" customHeight="1" x14ac:dyDescent="0.25">
      <c r="A3369" s="25" t="s">
        <v>16058</v>
      </c>
      <c r="B3369" s="358" t="s">
        <v>16059</v>
      </c>
      <c r="C3369" s="358" t="s">
        <v>16060</v>
      </c>
      <c r="D3369" s="16" t="s">
        <v>5677</v>
      </c>
    </row>
    <row r="3370" spans="1:4" ht="15.95" customHeight="1" x14ac:dyDescent="0.25">
      <c r="A3370" s="25" t="s">
        <v>16061</v>
      </c>
      <c r="B3370" s="358" t="s">
        <v>16062</v>
      </c>
      <c r="C3370" s="358" t="s">
        <v>16063</v>
      </c>
      <c r="D3370" s="16" t="s">
        <v>5677</v>
      </c>
    </row>
    <row r="3371" spans="1:4" ht="15.95" customHeight="1" x14ac:dyDescent="0.25">
      <c r="A3371" s="25" t="s">
        <v>16064</v>
      </c>
      <c r="B3371" s="358" t="s">
        <v>16065</v>
      </c>
      <c r="C3371" s="358" t="s">
        <v>16066</v>
      </c>
      <c r="D3371" s="16" t="s">
        <v>5677</v>
      </c>
    </row>
    <row r="3372" spans="1:4" ht="15.95" customHeight="1" x14ac:dyDescent="0.25">
      <c r="A3372" s="25" t="s">
        <v>16067</v>
      </c>
      <c r="B3372" s="358" t="s">
        <v>16068</v>
      </c>
      <c r="C3372" s="358" t="s">
        <v>16069</v>
      </c>
      <c r="D3372" s="16" t="s">
        <v>5677</v>
      </c>
    </row>
    <row r="3373" spans="1:4" ht="15.95" customHeight="1" x14ac:dyDescent="0.25">
      <c r="A3373" s="25" t="s">
        <v>16070</v>
      </c>
      <c r="B3373" s="358" t="s">
        <v>16071</v>
      </c>
      <c r="C3373" s="358" t="s">
        <v>16072</v>
      </c>
      <c r="D3373" s="16" t="s">
        <v>5677</v>
      </c>
    </row>
    <row r="3374" spans="1:4" ht="15.95" customHeight="1" x14ac:dyDescent="0.25">
      <c r="A3374" s="25" t="s">
        <v>16073</v>
      </c>
      <c r="B3374" s="358" t="s">
        <v>16074</v>
      </c>
      <c r="C3374" s="358" t="s">
        <v>16075</v>
      </c>
      <c r="D3374" s="16" t="s">
        <v>5677</v>
      </c>
    </row>
    <row r="3375" spans="1:4" ht="15.95" customHeight="1" x14ac:dyDescent="0.25">
      <c r="A3375" s="25" t="s">
        <v>16076</v>
      </c>
      <c r="B3375" s="358" t="s">
        <v>16077</v>
      </c>
      <c r="C3375" s="358" t="s">
        <v>16078</v>
      </c>
      <c r="D3375" s="16" t="s">
        <v>5677</v>
      </c>
    </row>
    <row r="3376" spans="1:4" ht="15.95" customHeight="1" x14ac:dyDescent="0.25">
      <c r="A3376" s="25" t="s">
        <v>16079</v>
      </c>
      <c r="B3376" s="358" t="s">
        <v>16080</v>
      </c>
      <c r="C3376" s="358" t="s">
        <v>16081</v>
      </c>
      <c r="D3376" s="16" t="s">
        <v>5677</v>
      </c>
    </row>
    <row r="3377" spans="1:4" ht="15.95" customHeight="1" x14ac:dyDescent="0.25">
      <c r="A3377" s="25" t="s">
        <v>16082</v>
      </c>
      <c r="B3377" s="358" t="s">
        <v>16083</v>
      </c>
      <c r="C3377" s="358" t="s">
        <v>16084</v>
      </c>
      <c r="D3377" s="16" t="s">
        <v>5677</v>
      </c>
    </row>
    <row r="3378" spans="1:4" ht="15.95" customHeight="1" x14ac:dyDescent="0.25">
      <c r="A3378" s="25" t="s">
        <v>16085</v>
      </c>
      <c r="B3378" s="358" t="s">
        <v>16086</v>
      </c>
      <c r="C3378" s="358" t="s">
        <v>16087</v>
      </c>
      <c r="D3378" s="16" t="s">
        <v>5677</v>
      </c>
    </row>
    <row r="3379" spans="1:4" ht="15.95" customHeight="1" x14ac:dyDescent="0.25">
      <c r="A3379" s="25" t="s">
        <v>16088</v>
      </c>
      <c r="B3379" s="358" t="s">
        <v>16089</v>
      </c>
      <c r="C3379" s="358" t="s">
        <v>16090</v>
      </c>
      <c r="D3379" s="16" t="s">
        <v>5677</v>
      </c>
    </row>
    <row r="3380" spans="1:4" ht="15.95" customHeight="1" x14ac:dyDescent="0.25">
      <c r="A3380" s="25" t="s">
        <v>16091</v>
      </c>
      <c r="B3380" s="358" t="s">
        <v>16092</v>
      </c>
      <c r="C3380" s="358" t="s">
        <v>16093</v>
      </c>
      <c r="D3380" s="16" t="s">
        <v>5677</v>
      </c>
    </row>
    <row r="3381" spans="1:4" ht="15.95" customHeight="1" x14ac:dyDescent="0.25">
      <c r="A3381" s="25" t="s">
        <v>16094</v>
      </c>
      <c r="B3381" s="358" t="s">
        <v>16095</v>
      </c>
      <c r="C3381" s="358" t="s">
        <v>16096</v>
      </c>
      <c r="D3381" s="16" t="s">
        <v>5677</v>
      </c>
    </row>
    <row r="3382" spans="1:4" ht="15.95" customHeight="1" x14ac:dyDescent="0.25">
      <c r="A3382" s="25" t="s">
        <v>16097</v>
      </c>
      <c r="B3382" s="358" t="s">
        <v>2747</v>
      </c>
      <c r="C3382" s="358" t="s">
        <v>16098</v>
      </c>
      <c r="D3382" s="16" t="s">
        <v>5677</v>
      </c>
    </row>
    <row r="3383" spans="1:4" ht="15.95" customHeight="1" x14ac:dyDescent="0.25">
      <c r="A3383" s="25" t="s">
        <v>16099</v>
      </c>
      <c r="B3383" s="358" t="s">
        <v>16100</v>
      </c>
      <c r="C3383" s="358" t="s">
        <v>16101</v>
      </c>
      <c r="D3383" s="16" t="s">
        <v>5677</v>
      </c>
    </row>
    <row r="3384" spans="1:4" ht="15.95" customHeight="1" x14ac:dyDescent="0.25">
      <c r="A3384" s="25" t="s">
        <v>16102</v>
      </c>
      <c r="B3384" s="358" t="s">
        <v>16103</v>
      </c>
      <c r="C3384" s="358" t="s">
        <v>16104</v>
      </c>
      <c r="D3384" s="16" t="s">
        <v>5677</v>
      </c>
    </row>
    <row r="3385" spans="1:4" ht="15.95" customHeight="1" x14ac:dyDescent="0.25">
      <c r="A3385" s="25" t="s">
        <v>16105</v>
      </c>
      <c r="B3385" s="358" t="s">
        <v>16106</v>
      </c>
      <c r="C3385" s="358" t="s">
        <v>16107</v>
      </c>
      <c r="D3385" s="16" t="s">
        <v>5677</v>
      </c>
    </row>
    <row r="3386" spans="1:4" ht="15.95" customHeight="1" x14ac:dyDescent="0.25">
      <c r="A3386" s="25" t="s">
        <v>16108</v>
      </c>
      <c r="B3386" s="358" t="s">
        <v>16109</v>
      </c>
      <c r="C3386" s="358" t="s">
        <v>16110</v>
      </c>
      <c r="D3386" s="16" t="s">
        <v>5677</v>
      </c>
    </row>
    <row r="3387" spans="1:4" ht="15.95" customHeight="1" x14ac:dyDescent="0.25">
      <c r="A3387" s="25" t="s">
        <v>16111</v>
      </c>
      <c r="B3387" s="358" t="s">
        <v>16112</v>
      </c>
      <c r="C3387" s="358" t="s">
        <v>16113</v>
      </c>
      <c r="D3387" s="16" t="s">
        <v>5599</v>
      </c>
    </row>
    <row r="3388" spans="1:4" ht="15.95" customHeight="1" x14ac:dyDescent="0.25">
      <c r="A3388" s="25" t="s">
        <v>16114</v>
      </c>
      <c r="B3388" s="358" t="s">
        <v>16115</v>
      </c>
      <c r="C3388" s="358" t="s">
        <v>16116</v>
      </c>
      <c r="D3388" s="16" t="s">
        <v>5692</v>
      </c>
    </row>
    <row r="3389" spans="1:4" ht="15.95" customHeight="1" x14ac:dyDescent="0.25">
      <c r="A3389" s="25" t="s">
        <v>16117</v>
      </c>
      <c r="B3389" s="358" t="s">
        <v>16118</v>
      </c>
      <c r="C3389" s="358" t="s">
        <v>16119</v>
      </c>
      <c r="D3389" s="16" t="s">
        <v>5719</v>
      </c>
    </row>
    <row r="3390" spans="1:4" ht="15.95" customHeight="1" x14ac:dyDescent="0.25">
      <c r="A3390" s="25" t="s">
        <v>16120</v>
      </c>
      <c r="B3390" s="358" t="s">
        <v>16121</v>
      </c>
      <c r="C3390" s="358" t="s">
        <v>16122</v>
      </c>
      <c r="D3390" s="16" t="s">
        <v>5589</v>
      </c>
    </row>
    <row r="3391" spans="1:4" ht="15.95" customHeight="1" x14ac:dyDescent="0.25">
      <c r="A3391" s="25" t="s">
        <v>16123</v>
      </c>
      <c r="B3391" s="358" t="s">
        <v>16124</v>
      </c>
      <c r="C3391" s="358" t="s">
        <v>16125</v>
      </c>
      <c r="D3391" s="16" t="s">
        <v>5629</v>
      </c>
    </row>
    <row r="3392" spans="1:4" ht="15.95" customHeight="1" x14ac:dyDescent="0.25">
      <c r="A3392" s="25" t="s">
        <v>16126</v>
      </c>
      <c r="B3392" s="358" t="s">
        <v>16127</v>
      </c>
      <c r="C3392" s="358" t="s">
        <v>16128</v>
      </c>
      <c r="D3392" s="16" t="s">
        <v>5683</v>
      </c>
    </row>
    <row r="3393" spans="1:4" ht="15.95" customHeight="1" x14ac:dyDescent="0.25">
      <c r="A3393" s="25" t="s">
        <v>16129</v>
      </c>
      <c r="B3393" s="358" t="s">
        <v>16130</v>
      </c>
      <c r="C3393" s="358" t="s">
        <v>16131</v>
      </c>
      <c r="D3393" s="16" t="s">
        <v>5703</v>
      </c>
    </row>
    <row r="3394" spans="1:4" ht="15.95" customHeight="1" x14ac:dyDescent="0.25">
      <c r="A3394" s="25" t="s">
        <v>16132</v>
      </c>
      <c r="B3394" s="358" t="s">
        <v>16133</v>
      </c>
      <c r="C3394" s="358" t="s">
        <v>16134</v>
      </c>
      <c r="D3394" s="16" t="s">
        <v>5724</v>
      </c>
    </row>
    <row r="3395" spans="1:4" ht="15.95" customHeight="1" x14ac:dyDescent="0.25">
      <c r="A3395" s="25" t="s">
        <v>16135</v>
      </c>
      <c r="B3395" s="358" t="s">
        <v>16136</v>
      </c>
      <c r="C3395" s="358" t="s">
        <v>16137</v>
      </c>
      <c r="D3395" s="16" t="s">
        <v>5725</v>
      </c>
    </row>
    <row r="3396" spans="1:4" ht="15.95" customHeight="1" x14ac:dyDescent="0.25">
      <c r="A3396" s="25" t="s">
        <v>16138</v>
      </c>
      <c r="B3396" s="358" t="s">
        <v>16139</v>
      </c>
      <c r="C3396" s="358" t="s">
        <v>16140</v>
      </c>
      <c r="D3396" s="16" t="s">
        <v>5684</v>
      </c>
    </row>
    <row r="3397" spans="1:4" ht="15.95" customHeight="1" x14ac:dyDescent="0.25">
      <c r="A3397" s="25" t="s">
        <v>16141</v>
      </c>
      <c r="B3397" s="358" t="s">
        <v>16142</v>
      </c>
      <c r="C3397" s="358" t="s">
        <v>16143</v>
      </c>
      <c r="D3397" s="16" t="s">
        <v>5712</v>
      </c>
    </row>
    <row r="3398" spans="1:4" ht="15.95" customHeight="1" x14ac:dyDescent="0.25">
      <c r="A3398" s="25" t="s">
        <v>16144</v>
      </c>
      <c r="B3398" s="358" t="s">
        <v>16145</v>
      </c>
      <c r="C3398" s="358" t="s">
        <v>16146</v>
      </c>
      <c r="D3398" s="16" t="s">
        <v>5639</v>
      </c>
    </row>
    <row r="3399" spans="1:4" ht="15.95" customHeight="1" x14ac:dyDescent="0.25">
      <c r="A3399" s="25" t="s">
        <v>16147</v>
      </c>
      <c r="B3399" s="358" t="s">
        <v>16148</v>
      </c>
      <c r="C3399" s="358" t="s">
        <v>16149</v>
      </c>
      <c r="D3399" s="16" t="s">
        <v>5602</v>
      </c>
    </row>
    <row r="3400" spans="1:4" ht="15.95" customHeight="1" x14ac:dyDescent="0.25">
      <c r="A3400" s="25" t="s">
        <v>16150</v>
      </c>
      <c r="B3400" s="358" t="s">
        <v>16151</v>
      </c>
      <c r="C3400" s="358" t="s">
        <v>16152</v>
      </c>
      <c r="D3400" s="16" t="s">
        <v>5618</v>
      </c>
    </row>
    <row r="3401" spans="1:4" ht="15.95" customHeight="1" x14ac:dyDescent="0.25">
      <c r="A3401" s="25" t="s">
        <v>16153</v>
      </c>
      <c r="B3401" s="358" t="s">
        <v>16154</v>
      </c>
      <c r="C3401" s="358" t="s">
        <v>16155</v>
      </c>
      <c r="D3401" s="16" t="s">
        <v>5634</v>
      </c>
    </row>
    <row r="3402" spans="1:4" ht="15.95" customHeight="1" x14ac:dyDescent="0.25">
      <c r="A3402" s="25" t="s">
        <v>16156</v>
      </c>
      <c r="B3402" s="358" t="s">
        <v>16157</v>
      </c>
      <c r="C3402" s="358" t="s">
        <v>16158</v>
      </c>
      <c r="D3402" s="16" t="s">
        <v>5668</v>
      </c>
    </row>
    <row r="3403" spans="1:4" ht="15.95" customHeight="1" x14ac:dyDescent="0.25">
      <c r="A3403" s="25" t="s">
        <v>16159</v>
      </c>
      <c r="B3403" s="358" t="s">
        <v>16160</v>
      </c>
      <c r="C3403" s="358" t="s">
        <v>16161</v>
      </c>
      <c r="D3403" s="16" t="s">
        <v>5576</v>
      </c>
    </row>
    <row r="3404" spans="1:4" ht="15.95" customHeight="1" x14ac:dyDescent="0.25">
      <c r="A3404" s="25" t="s">
        <v>16162</v>
      </c>
      <c r="B3404" s="358" t="s">
        <v>16163</v>
      </c>
      <c r="C3404" s="358" t="s">
        <v>16164</v>
      </c>
      <c r="D3404" s="16" t="s">
        <v>5594</v>
      </c>
    </row>
    <row r="3405" spans="1:4" ht="15.95" customHeight="1" x14ac:dyDescent="0.25">
      <c r="A3405" s="25" t="s">
        <v>16165</v>
      </c>
      <c r="B3405" s="358" t="s">
        <v>16166</v>
      </c>
      <c r="C3405" s="358" t="s">
        <v>16167</v>
      </c>
      <c r="D3405" s="16" t="s">
        <v>5609</v>
      </c>
    </row>
    <row r="3406" spans="1:4" ht="15.95" customHeight="1" x14ac:dyDescent="0.25">
      <c r="A3406" s="25" t="s">
        <v>16168</v>
      </c>
      <c r="B3406" s="358" t="s">
        <v>16169</v>
      </c>
      <c r="C3406" s="358" t="s">
        <v>16170</v>
      </c>
      <c r="D3406" s="16" t="s">
        <v>5731</v>
      </c>
    </row>
    <row r="3407" spans="1:4" ht="15.95" customHeight="1" x14ac:dyDescent="0.25">
      <c r="A3407" s="25" t="s">
        <v>16171</v>
      </c>
      <c r="B3407" s="358" t="s">
        <v>16172</v>
      </c>
      <c r="C3407" s="358" t="s">
        <v>16173</v>
      </c>
      <c r="D3407" s="16" t="s">
        <v>5731</v>
      </c>
    </row>
    <row r="3408" spans="1:4" ht="15.95" customHeight="1" x14ac:dyDescent="0.25">
      <c r="A3408" s="25" t="s">
        <v>16174</v>
      </c>
      <c r="B3408" s="358" t="s">
        <v>16175</v>
      </c>
      <c r="C3408" s="358" t="s">
        <v>16176</v>
      </c>
      <c r="D3408" s="16" t="s">
        <v>5731</v>
      </c>
    </row>
    <row r="3409" spans="1:4" ht="15.95" customHeight="1" x14ac:dyDescent="0.25">
      <c r="A3409" s="25" t="s">
        <v>16177</v>
      </c>
      <c r="B3409" s="358" t="s">
        <v>16178</v>
      </c>
      <c r="C3409" s="358" t="s">
        <v>16179</v>
      </c>
      <c r="D3409" s="16" t="s">
        <v>5731</v>
      </c>
    </row>
    <row r="3410" spans="1:4" ht="15.95" customHeight="1" x14ac:dyDescent="0.25">
      <c r="A3410" s="25" t="s">
        <v>16180</v>
      </c>
      <c r="B3410" s="358" t="s">
        <v>16181</v>
      </c>
      <c r="C3410" s="358" t="s">
        <v>16182</v>
      </c>
      <c r="D3410" s="16" t="s">
        <v>5731</v>
      </c>
    </row>
    <row r="3411" spans="1:4" ht="15.95" customHeight="1" x14ac:dyDescent="0.25">
      <c r="A3411" s="25" t="s">
        <v>16183</v>
      </c>
      <c r="B3411" s="358" t="s">
        <v>16184</v>
      </c>
      <c r="C3411" s="358" t="s">
        <v>16185</v>
      </c>
      <c r="D3411" s="16" t="s">
        <v>5731</v>
      </c>
    </row>
    <row r="3412" spans="1:4" ht="15.95" customHeight="1" x14ac:dyDescent="0.25">
      <c r="A3412" s="25" t="s">
        <v>16186</v>
      </c>
      <c r="B3412" s="358" t="s">
        <v>16187</v>
      </c>
      <c r="C3412" s="358" t="s">
        <v>16188</v>
      </c>
      <c r="D3412" s="16" t="s">
        <v>5731</v>
      </c>
    </row>
    <row r="3413" spans="1:4" ht="15.95" customHeight="1" x14ac:dyDescent="0.25">
      <c r="A3413" s="25" t="s">
        <v>16189</v>
      </c>
      <c r="B3413" s="358" t="s">
        <v>16190</v>
      </c>
      <c r="C3413" s="358" t="s">
        <v>16191</v>
      </c>
      <c r="D3413" s="16" t="s">
        <v>5731</v>
      </c>
    </row>
    <row r="3414" spans="1:4" ht="15.95" customHeight="1" x14ac:dyDescent="0.25">
      <c r="A3414" s="25" t="s">
        <v>16192</v>
      </c>
      <c r="B3414" s="358" t="s">
        <v>16193</v>
      </c>
      <c r="C3414" s="358" t="s">
        <v>16194</v>
      </c>
      <c r="D3414" s="16" t="s">
        <v>5536</v>
      </c>
    </row>
    <row r="3415" spans="1:4" ht="15.95" customHeight="1" x14ac:dyDescent="0.25">
      <c r="A3415" s="25" t="s">
        <v>16195</v>
      </c>
      <c r="B3415" s="358" t="s">
        <v>16196</v>
      </c>
      <c r="C3415" s="358" t="s">
        <v>16197</v>
      </c>
      <c r="D3415" s="16" t="s">
        <v>5673</v>
      </c>
    </row>
    <row r="3416" spans="1:4" ht="15.95" customHeight="1" x14ac:dyDescent="0.25">
      <c r="A3416" s="25" t="s">
        <v>16198</v>
      </c>
      <c r="B3416" s="358" t="s">
        <v>16199</v>
      </c>
      <c r="C3416" s="358" t="s">
        <v>16200</v>
      </c>
      <c r="D3416" s="16" t="s">
        <v>5586</v>
      </c>
    </row>
    <row r="3417" spans="1:4" ht="15.95" customHeight="1" x14ac:dyDescent="0.25">
      <c r="A3417" s="25" t="s">
        <v>16201</v>
      </c>
      <c r="B3417" s="358" t="s">
        <v>16202</v>
      </c>
      <c r="C3417" s="358" t="s">
        <v>16203</v>
      </c>
      <c r="D3417" s="16" t="s">
        <v>5739</v>
      </c>
    </row>
    <row r="3418" spans="1:4" ht="15.95" customHeight="1" x14ac:dyDescent="0.25">
      <c r="A3418" s="25" t="s">
        <v>16204</v>
      </c>
      <c r="B3418" s="358" t="s">
        <v>16205</v>
      </c>
      <c r="C3418" s="358" t="s">
        <v>16206</v>
      </c>
      <c r="D3418" s="16" t="s">
        <v>5575</v>
      </c>
    </row>
    <row r="3419" spans="1:4" ht="15.95" customHeight="1" x14ac:dyDescent="0.25">
      <c r="A3419" s="25" t="s">
        <v>16207</v>
      </c>
      <c r="B3419" s="358" t="s">
        <v>16208</v>
      </c>
      <c r="C3419" s="358" t="s">
        <v>16209</v>
      </c>
      <c r="D3419" s="16" t="s">
        <v>5552</v>
      </c>
    </row>
    <row r="3420" spans="1:4" ht="15.95" customHeight="1" x14ac:dyDescent="0.25">
      <c r="A3420" s="25" t="s">
        <v>16210</v>
      </c>
      <c r="B3420" s="358" t="s">
        <v>16211</v>
      </c>
      <c r="C3420" s="358" t="s">
        <v>16212</v>
      </c>
      <c r="D3420" s="16" t="s">
        <v>5620</v>
      </c>
    </row>
    <row r="3421" spans="1:4" ht="15.95" customHeight="1" x14ac:dyDescent="0.25">
      <c r="A3421" s="25" t="s">
        <v>16213</v>
      </c>
      <c r="B3421" s="358" t="s">
        <v>16214</v>
      </c>
      <c r="C3421" s="358" t="s">
        <v>16215</v>
      </c>
      <c r="D3421" s="16" t="s">
        <v>5666</v>
      </c>
    </row>
    <row r="3422" spans="1:4" ht="15.95" customHeight="1" x14ac:dyDescent="0.25">
      <c r="A3422" s="25" t="s">
        <v>16216</v>
      </c>
      <c r="B3422" s="358" t="s">
        <v>16217</v>
      </c>
      <c r="C3422" s="358" t="s">
        <v>16218</v>
      </c>
      <c r="D3422" s="16" t="s">
        <v>5567</v>
      </c>
    </row>
    <row r="3423" spans="1:4" ht="15.95" customHeight="1" x14ac:dyDescent="0.25">
      <c r="A3423" s="25" t="s">
        <v>16219</v>
      </c>
      <c r="B3423" s="358" t="s">
        <v>16220</v>
      </c>
      <c r="C3423" s="358" t="s">
        <v>16221</v>
      </c>
      <c r="D3423" s="16" t="s">
        <v>5539</v>
      </c>
    </row>
    <row r="3424" spans="1:4" ht="15.95" customHeight="1" x14ac:dyDescent="0.25">
      <c r="A3424" s="25" t="s">
        <v>16222</v>
      </c>
      <c r="B3424" s="358" t="s">
        <v>16223</v>
      </c>
      <c r="C3424" s="358" t="s">
        <v>16224</v>
      </c>
      <c r="D3424" s="16" t="s">
        <v>5542</v>
      </c>
    </row>
    <row r="3425" spans="1:4" ht="15.95" customHeight="1" x14ac:dyDescent="0.25">
      <c r="A3425" s="25" t="s">
        <v>16225</v>
      </c>
      <c r="B3425" s="358" t="s">
        <v>16226</v>
      </c>
      <c r="C3425" s="358" t="s">
        <v>16227</v>
      </c>
      <c r="D3425" s="16" t="s">
        <v>5542</v>
      </c>
    </row>
    <row r="3426" spans="1:4" ht="15.95" customHeight="1" x14ac:dyDescent="0.25">
      <c r="A3426" s="25" t="s">
        <v>16228</v>
      </c>
      <c r="B3426" s="358" t="s">
        <v>16229</v>
      </c>
      <c r="C3426" s="358" t="s">
        <v>16230</v>
      </c>
      <c r="D3426" s="16" t="s">
        <v>5551</v>
      </c>
    </row>
    <row r="3427" spans="1:4" ht="15.95" customHeight="1" x14ac:dyDescent="0.25">
      <c r="A3427" s="25" t="s">
        <v>16231</v>
      </c>
      <c r="B3427" s="358" t="s">
        <v>16232</v>
      </c>
      <c r="C3427" s="358" t="s">
        <v>16233</v>
      </c>
      <c r="D3427" s="16" t="s">
        <v>5572</v>
      </c>
    </row>
    <row r="3428" spans="1:4" ht="15.95" customHeight="1" x14ac:dyDescent="0.25">
      <c r="A3428" s="25" t="s">
        <v>16234</v>
      </c>
      <c r="B3428" s="358" t="s">
        <v>16235</v>
      </c>
      <c r="C3428" s="358" t="s">
        <v>16236</v>
      </c>
      <c r="D3428" s="16" t="s">
        <v>5573</v>
      </c>
    </row>
    <row r="3429" spans="1:4" ht="15.95" customHeight="1" x14ac:dyDescent="0.25">
      <c r="A3429" s="25" t="s">
        <v>16237</v>
      </c>
      <c r="B3429" s="358" t="s">
        <v>16238</v>
      </c>
      <c r="C3429" s="358" t="s">
        <v>16239</v>
      </c>
      <c r="D3429" s="16" t="s">
        <v>5574</v>
      </c>
    </row>
    <row r="3430" spans="1:4" ht="15.95" customHeight="1" x14ac:dyDescent="0.25">
      <c r="A3430" s="25" t="s">
        <v>16240</v>
      </c>
      <c r="B3430" s="358" t="s">
        <v>16241</v>
      </c>
      <c r="C3430" s="358" t="s">
        <v>16242</v>
      </c>
      <c r="D3430" s="16" t="s">
        <v>5588</v>
      </c>
    </row>
    <row r="3431" spans="1:4" ht="15.95" customHeight="1" x14ac:dyDescent="0.25">
      <c r="A3431" s="25" t="s">
        <v>16243</v>
      </c>
      <c r="B3431" s="358" t="s">
        <v>16244</v>
      </c>
      <c r="C3431" s="358" t="s">
        <v>16245</v>
      </c>
      <c r="D3431" s="16" t="s">
        <v>5701</v>
      </c>
    </row>
    <row r="3432" spans="1:4" ht="15.95" customHeight="1" x14ac:dyDescent="0.25">
      <c r="A3432" s="25" t="s">
        <v>16246</v>
      </c>
      <c r="B3432" s="358" t="s">
        <v>16247</v>
      </c>
      <c r="C3432" s="358" t="s">
        <v>16248</v>
      </c>
      <c r="D3432" s="16" t="s">
        <v>5718</v>
      </c>
    </row>
    <row r="3433" spans="1:4" ht="15.95" customHeight="1" x14ac:dyDescent="0.25">
      <c r="A3433" s="25" t="s">
        <v>16249</v>
      </c>
      <c r="B3433" s="358" t="s">
        <v>16250</v>
      </c>
      <c r="C3433" s="358" t="s">
        <v>16251</v>
      </c>
      <c r="D3433" s="16" t="s">
        <v>5589</v>
      </c>
    </row>
    <row r="3434" spans="1:4" ht="15.95" customHeight="1" x14ac:dyDescent="0.25">
      <c r="A3434" s="25" t="s">
        <v>16252</v>
      </c>
      <c r="B3434" s="358" t="s">
        <v>16253</v>
      </c>
      <c r="C3434" s="358" t="s">
        <v>16254</v>
      </c>
      <c r="D3434" s="16" t="s">
        <v>5597</v>
      </c>
    </row>
    <row r="3435" spans="1:4" ht="15.95" customHeight="1" x14ac:dyDescent="0.25">
      <c r="A3435" s="25" t="s">
        <v>16255</v>
      </c>
      <c r="B3435" s="358" t="s">
        <v>16256</v>
      </c>
      <c r="C3435" s="358" t="s">
        <v>16257</v>
      </c>
      <c r="D3435" s="16" t="s">
        <v>5599</v>
      </c>
    </row>
    <row r="3436" spans="1:4" ht="15.95" customHeight="1" x14ac:dyDescent="0.25">
      <c r="A3436" s="25" t="s">
        <v>16258</v>
      </c>
      <c r="B3436" s="358" t="s">
        <v>16259</v>
      </c>
      <c r="C3436" s="358" t="s">
        <v>16260</v>
      </c>
      <c r="D3436" s="16" t="s">
        <v>5599</v>
      </c>
    </row>
    <row r="3437" spans="1:4" ht="15.95" customHeight="1" x14ac:dyDescent="0.25">
      <c r="A3437" s="25" t="s">
        <v>16261</v>
      </c>
      <c r="B3437" s="358" t="s">
        <v>16262</v>
      </c>
      <c r="C3437" s="358" t="s">
        <v>16263</v>
      </c>
      <c r="D3437" s="16" t="s">
        <v>5558</v>
      </c>
    </row>
    <row r="3438" spans="1:4" ht="15.95" customHeight="1" x14ac:dyDescent="0.25">
      <c r="A3438" s="25" t="s">
        <v>16264</v>
      </c>
      <c r="B3438" s="358" t="s">
        <v>16265</v>
      </c>
      <c r="C3438" s="358" t="s">
        <v>16266</v>
      </c>
      <c r="D3438" s="16" t="s">
        <v>5600</v>
      </c>
    </row>
    <row r="3439" spans="1:4" ht="15.95" customHeight="1" x14ac:dyDescent="0.25">
      <c r="A3439" s="25" t="s">
        <v>16267</v>
      </c>
      <c r="B3439" s="358" t="s">
        <v>16268</v>
      </c>
      <c r="C3439" s="358" t="s">
        <v>16269</v>
      </c>
      <c r="D3439" s="16" t="s">
        <v>5606</v>
      </c>
    </row>
    <row r="3440" spans="1:4" ht="15.95" customHeight="1" x14ac:dyDescent="0.25">
      <c r="A3440" s="25" t="s">
        <v>16270</v>
      </c>
      <c r="B3440" s="358" t="s">
        <v>16271</v>
      </c>
      <c r="C3440" s="358" t="s">
        <v>16272</v>
      </c>
      <c r="D3440" s="16" t="s">
        <v>5550</v>
      </c>
    </row>
    <row r="3441" spans="1:4" ht="15.95" customHeight="1" x14ac:dyDescent="0.25">
      <c r="A3441" s="25" t="s">
        <v>16273</v>
      </c>
      <c r="B3441" s="358" t="s">
        <v>16274</v>
      </c>
      <c r="C3441" s="358" t="s">
        <v>16275</v>
      </c>
      <c r="D3441" s="16" t="s">
        <v>5612</v>
      </c>
    </row>
    <row r="3442" spans="1:4" ht="15.95" customHeight="1" x14ac:dyDescent="0.25">
      <c r="A3442" s="25" t="s">
        <v>16276</v>
      </c>
      <c r="B3442" s="358" t="s">
        <v>16277</v>
      </c>
      <c r="C3442" s="358" t="s">
        <v>16278</v>
      </c>
      <c r="D3442" s="16" t="s">
        <v>5616</v>
      </c>
    </row>
    <row r="3443" spans="1:4" ht="15.95" customHeight="1" x14ac:dyDescent="0.25">
      <c r="A3443" s="25" t="s">
        <v>16279</v>
      </c>
      <c r="B3443" s="358" t="s">
        <v>16280</v>
      </c>
      <c r="C3443" s="358" t="s">
        <v>16281</v>
      </c>
      <c r="D3443" s="16" t="s">
        <v>5616</v>
      </c>
    </row>
    <row r="3444" spans="1:4" ht="15.95" customHeight="1" x14ac:dyDescent="0.25">
      <c r="A3444" s="25" t="s">
        <v>16282</v>
      </c>
      <c r="B3444" s="358" t="s">
        <v>16283</v>
      </c>
      <c r="C3444" s="358" t="s">
        <v>16284</v>
      </c>
      <c r="D3444" s="16" t="s">
        <v>5641</v>
      </c>
    </row>
    <row r="3445" spans="1:4" ht="15.95" customHeight="1" x14ac:dyDescent="0.25">
      <c r="A3445" s="25" t="s">
        <v>16285</v>
      </c>
      <c r="B3445" s="358" t="s">
        <v>16286</v>
      </c>
      <c r="C3445" s="358" t="s">
        <v>16287</v>
      </c>
      <c r="D3445" s="16" t="s">
        <v>5670</v>
      </c>
    </row>
    <row r="3446" spans="1:4" ht="15.95" customHeight="1" x14ac:dyDescent="0.25">
      <c r="A3446" s="25" t="s">
        <v>16288</v>
      </c>
      <c r="B3446" s="358" t="s">
        <v>16289</v>
      </c>
      <c r="C3446" s="358" t="s">
        <v>16290</v>
      </c>
      <c r="D3446" s="16" t="s">
        <v>5681</v>
      </c>
    </row>
    <row r="3447" spans="1:4" ht="15.95" customHeight="1" x14ac:dyDescent="0.25">
      <c r="A3447" s="25" t="s">
        <v>16291</v>
      </c>
      <c r="B3447" s="358" t="s">
        <v>16292</v>
      </c>
      <c r="C3447" s="358" t="s">
        <v>16293</v>
      </c>
      <c r="D3447" s="16" t="s">
        <v>5691</v>
      </c>
    </row>
    <row r="3448" spans="1:4" ht="15.95" customHeight="1" x14ac:dyDescent="0.25">
      <c r="A3448" s="25" t="s">
        <v>16294</v>
      </c>
      <c r="B3448" s="358" t="s">
        <v>16295</v>
      </c>
      <c r="C3448" s="358" t="s">
        <v>16296</v>
      </c>
      <c r="D3448" s="16" t="s">
        <v>5692</v>
      </c>
    </row>
    <row r="3449" spans="1:4" ht="15.95" customHeight="1" x14ac:dyDescent="0.25">
      <c r="A3449" s="25" t="s">
        <v>16297</v>
      </c>
      <c r="B3449" s="358" t="s">
        <v>16298</v>
      </c>
      <c r="C3449" s="358" t="s">
        <v>16299</v>
      </c>
      <c r="D3449" s="16" t="s">
        <v>5570</v>
      </c>
    </row>
    <row r="3450" spans="1:4" ht="15.95" customHeight="1" x14ac:dyDescent="0.25">
      <c r="A3450" s="25" t="s">
        <v>16300</v>
      </c>
      <c r="B3450" s="358" t="s">
        <v>16301</v>
      </c>
      <c r="C3450" s="358" t="s">
        <v>16302</v>
      </c>
      <c r="D3450" s="16" t="s">
        <v>5705</v>
      </c>
    </row>
    <row r="3451" spans="1:4" ht="15.95" customHeight="1" x14ac:dyDescent="0.25">
      <c r="A3451" s="25" t="s">
        <v>16303</v>
      </c>
      <c r="B3451" s="358" t="s">
        <v>16304</v>
      </c>
      <c r="C3451" s="358" t="s">
        <v>16305</v>
      </c>
      <c r="D3451" s="16" t="s">
        <v>5553</v>
      </c>
    </row>
    <row r="3452" spans="1:4" ht="15.95" customHeight="1" x14ac:dyDescent="0.25">
      <c r="A3452" s="25" t="s">
        <v>16306</v>
      </c>
      <c r="B3452" s="358" t="s">
        <v>16307</v>
      </c>
      <c r="C3452" s="358" t="s">
        <v>16308</v>
      </c>
      <c r="D3452" s="16" t="s">
        <v>5590</v>
      </c>
    </row>
    <row r="3453" spans="1:4" ht="15.95" customHeight="1" x14ac:dyDescent="0.25">
      <c r="A3453" s="25" t="s">
        <v>16309</v>
      </c>
      <c r="B3453" s="358" t="s">
        <v>16310</v>
      </c>
      <c r="C3453" s="358" t="s">
        <v>16311</v>
      </c>
      <c r="D3453" s="16" t="s">
        <v>5705</v>
      </c>
    </row>
    <row r="3454" spans="1:4" ht="15.95" customHeight="1" x14ac:dyDescent="0.25">
      <c r="A3454" s="25" t="s">
        <v>16312</v>
      </c>
      <c r="B3454" s="358" t="s">
        <v>16313</v>
      </c>
      <c r="C3454" s="358" t="s">
        <v>16314</v>
      </c>
      <c r="D3454" s="16" t="s">
        <v>5717</v>
      </c>
    </row>
    <row r="3455" spans="1:4" ht="15.95" customHeight="1" x14ac:dyDescent="0.25">
      <c r="A3455" s="25" t="s">
        <v>16315</v>
      </c>
      <c r="B3455" s="358" t="s">
        <v>16316</v>
      </c>
      <c r="C3455" s="358" t="s">
        <v>16317</v>
      </c>
      <c r="D3455" s="16" t="s">
        <v>5635</v>
      </c>
    </row>
    <row r="3456" spans="1:4" ht="15.95" customHeight="1" x14ac:dyDescent="0.25">
      <c r="A3456" s="25" t="s">
        <v>16318</v>
      </c>
      <c r="B3456" s="358" t="s">
        <v>16319</v>
      </c>
      <c r="C3456" s="358" t="s">
        <v>16320</v>
      </c>
      <c r="D3456" s="16" t="s">
        <v>5793</v>
      </c>
    </row>
    <row r="3457" spans="1:4" ht="15.95" customHeight="1" x14ac:dyDescent="0.25">
      <c r="A3457" s="25" t="s">
        <v>16321</v>
      </c>
      <c r="B3457" s="358" t="s">
        <v>16322</v>
      </c>
      <c r="C3457" s="358" t="s">
        <v>16323</v>
      </c>
      <c r="D3457" s="16" t="s">
        <v>5719</v>
      </c>
    </row>
    <row r="3458" spans="1:4" ht="15.95" customHeight="1" x14ac:dyDescent="0.25">
      <c r="A3458" s="25" t="s">
        <v>16324</v>
      </c>
      <c r="B3458" s="358" t="s">
        <v>16325</v>
      </c>
      <c r="C3458" s="358" t="s">
        <v>16326</v>
      </c>
      <c r="D3458" s="16" t="s">
        <v>5531</v>
      </c>
    </row>
    <row r="3459" spans="1:4" ht="15.95" customHeight="1" x14ac:dyDescent="0.25">
      <c r="A3459" s="25" t="s">
        <v>16327</v>
      </c>
      <c r="B3459" s="358" t="s">
        <v>16328</v>
      </c>
      <c r="C3459" s="358" t="s">
        <v>16329</v>
      </c>
      <c r="D3459" s="16" t="s">
        <v>5705</v>
      </c>
    </row>
    <row r="3460" spans="1:4" ht="15.95" customHeight="1" x14ac:dyDescent="0.25">
      <c r="A3460" s="25" t="s">
        <v>16330</v>
      </c>
      <c r="B3460" s="358" t="s">
        <v>16331</v>
      </c>
      <c r="C3460" s="358" t="s">
        <v>16332</v>
      </c>
      <c r="D3460" s="16" t="s">
        <v>5686</v>
      </c>
    </row>
    <row r="3461" spans="1:4" ht="15.95" customHeight="1" x14ac:dyDescent="0.25">
      <c r="A3461" s="25" t="s">
        <v>16333</v>
      </c>
      <c r="B3461" s="358" t="s">
        <v>16334</v>
      </c>
      <c r="C3461" s="358" t="s">
        <v>16335</v>
      </c>
      <c r="D3461" s="16" t="s">
        <v>5598</v>
      </c>
    </row>
    <row r="3462" spans="1:4" ht="15.95" customHeight="1" x14ac:dyDescent="0.25">
      <c r="A3462" s="25" t="s">
        <v>16336</v>
      </c>
      <c r="B3462" s="358" t="s">
        <v>16337</v>
      </c>
      <c r="C3462" s="358" t="s">
        <v>16338</v>
      </c>
      <c r="D3462" s="16" t="s">
        <v>5617</v>
      </c>
    </row>
    <row r="3463" spans="1:4" ht="15.95" customHeight="1" x14ac:dyDescent="0.25">
      <c r="A3463" s="25" t="s">
        <v>16339</v>
      </c>
      <c r="B3463" s="358" t="s">
        <v>16340</v>
      </c>
      <c r="C3463" s="358" t="s">
        <v>16341</v>
      </c>
      <c r="D3463" s="16" t="s">
        <v>5742</v>
      </c>
    </row>
    <row r="3464" spans="1:4" ht="15.95" customHeight="1" x14ac:dyDescent="0.25">
      <c r="A3464" s="25" t="s">
        <v>16342</v>
      </c>
      <c r="B3464" s="358" t="s">
        <v>16343</v>
      </c>
      <c r="C3464" s="358" t="s">
        <v>16344</v>
      </c>
      <c r="D3464" s="16" t="s">
        <v>5540</v>
      </c>
    </row>
    <row r="3465" spans="1:4" ht="15.95" customHeight="1" x14ac:dyDescent="0.25">
      <c r="A3465" s="25" t="s">
        <v>16345</v>
      </c>
      <c r="B3465" s="358" t="s">
        <v>16346</v>
      </c>
      <c r="C3465" s="358" t="s">
        <v>16347</v>
      </c>
      <c r="D3465" s="16" t="s">
        <v>5581</v>
      </c>
    </row>
    <row r="3466" spans="1:4" ht="15.95" customHeight="1" x14ac:dyDescent="0.25">
      <c r="A3466" s="25" t="s">
        <v>16348</v>
      </c>
      <c r="B3466" s="358" t="s">
        <v>16349</v>
      </c>
      <c r="C3466" s="358" t="s">
        <v>16350</v>
      </c>
      <c r="D3466" s="16" t="s">
        <v>5565</v>
      </c>
    </row>
    <row r="3467" spans="1:4" ht="15.95" customHeight="1" x14ac:dyDescent="0.25">
      <c r="A3467" s="25" t="s">
        <v>16351</v>
      </c>
      <c r="B3467" s="358" t="s">
        <v>1928</v>
      </c>
      <c r="C3467" s="358" t="s">
        <v>16352</v>
      </c>
      <c r="D3467" s="16" t="s">
        <v>5778</v>
      </c>
    </row>
    <row r="3468" spans="1:4" ht="15.95" customHeight="1" x14ac:dyDescent="0.25">
      <c r="A3468" s="25" t="s">
        <v>16353</v>
      </c>
      <c r="B3468" s="358" t="s">
        <v>16354</v>
      </c>
      <c r="C3468" s="358" t="s">
        <v>16355</v>
      </c>
      <c r="D3468" s="16" t="s">
        <v>5565</v>
      </c>
    </row>
    <row r="3469" spans="1:4" ht="15.95" customHeight="1" x14ac:dyDescent="0.25">
      <c r="A3469" s="25" t="s">
        <v>16356</v>
      </c>
      <c r="B3469" s="358" t="s">
        <v>16357</v>
      </c>
      <c r="C3469" s="358" t="s">
        <v>16358</v>
      </c>
      <c r="D3469" s="16" t="s">
        <v>5566</v>
      </c>
    </row>
    <row r="3470" spans="1:4" ht="15.95" customHeight="1" x14ac:dyDescent="0.25">
      <c r="A3470" s="25" t="s">
        <v>16359</v>
      </c>
      <c r="B3470" s="358" t="s">
        <v>16360</v>
      </c>
      <c r="C3470" s="358" t="s">
        <v>16361</v>
      </c>
      <c r="D3470" s="16" t="s">
        <v>5565</v>
      </c>
    </row>
    <row r="3471" spans="1:4" ht="15.95" customHeight="1" x14ac:dyDescent="0.25">
      <c r="A3471" s="25" t="s">
        <v>16362</v>
      </c>
      <c r="B3471" s="358" t="s">
        <v>16363</v>
      </c>
      <c r="C3471" s="358" t="s">
        <v>16364</v>
      </c>
      <c r="D3471" s="16" t="s">
        <v>5732</v>
      </c>
    </row>
    <row r="3472" spans="1:4" ht="15.95" customHeight="1" x14ac:dyDescent="0.25">
      <c r="A3472" s="25" t="s">
        <v>16365</v>
      </c>
      <c r="B3472" s="358" t="s">
        <v>16366</v>
      </c>
      <c r="C3472" s="358" t="s">
        <v>16367</v>
      </c>
      <c r="D3472" s="16" t="s">
        <v>5577</v>
      </c>
    </row>
    <row r="3473" spans="1:4" ht="15.95" customHeight="1" x14ac:dyDescent="0.25">
      <c r="A3473" s="25" t="s">
        <v>16368</v>
      </c>
      <c r="B3473" s="358" t="s">
        <v>16369</v>
      </c>
      <c r="C3473" s="358" t="s">
        <v>16370</v>
      </c>
      <c r="D3473" s="16" t="s">
        <v>5582</v>
      </c>
    </row>
    <row r="3474" spans="1:4" ht="15.95" customHeight="1" x14ac:dyDescent="0.25">
      <c r="A3474" s="25" t="s">
        <v>16371</v>
      </c>
      <c r="B3474" s="358" t="s">
        <v>16372</v>
      </c>
      <c r="C3474" s="358" t="s">
        <v>16373</v>
      </c>
      <c r="D3474" s="16" t="s">
        <v>5593</v>
      </c>
    </row>
    <row r="3475" spans="1:4" ht="15.95" customHeight="1" x14ac:dyDescent="0.25">
      <c r="A3475" s="25" t="s">
        <v>16374</v>
      </c>
      <c r="B3475" s="358" t="s">
        <v>16375</v>
      </c>
      <c r="C3475" s="358" t="s">
        <v>16376</v>
      </c>
      <c r="D3475" s="16" t="s">
        <v>5592</v>
      </c>
    </row>
    <row r="3476" spans="1:4" ht="15.95" customHeight="1" x14ac:dyDescent="0.25">
      <c r="A3476" s="25" t="s">
        <v>16377</v>
      </c>
      <c r="B3476" s="358" t="s">
        <v>16378</v>
      </c>
      <c r="C3476" s="358" t="s">
        <v>16379</v>
      </c>
      <c r="D3476" s="16" t="s">
        <v>5727</v>
      </c>
    </row>
    <row r="3477" spans="1:4" ht="15.95" customHeight="1" x14ac:dyDescent="0.25">
      <c r="A3477" s="25" t="s">
        <v>16380</v>
      </c>
      <c r="B3477" s="358" t="s">
        <v>16381</v>
      </c>
      <c r="C3477" s="358" t="s">
        <v>16382</v>
      </c>
      <c r="D3477" s="16" t="s">
        <v>5605</v>
      </c>
    </row>
    <row r="3478" spans="1:4" ht="15.95" customHeight="1" x14ac:dyDescent="0.25">
      <c r="A3478" s="25" t="s">
        <v>16383</v>
      </c>
      <c r="B3478" s="358" t="s">
        <v>16384</v>
      </c>
      <c r="C3478" s="358" t="s">
        <v>16385</v>
      </c>
      <c r="D3478" s="16" t="s">
        <v>5619</v>
      </c>
    </row>
    <row r="3479" spans="1:4" ht="15.95" customHeight="1" x14ac:dyDescent="0.25">
      <c r="A3479" s="25" t="s">
        <v>16386</v>
      </c>
      <c r="B3479" s="358" t="s">
        <v>16387</v>
      </c>
      <c r="C3479" s="358" t="s">
        <v>16388</v>
      </c>
      <c r="D3479" s="16" t="s">
        <v>5541</v>
      </c>
    </row>
    <row r="3480" spans="1:4" ht="15.95" customHeight="1" x14ac:dyDescent="0.25">
      <c r="A3480" s="25" t="s">
        <v>16389</v>
      </c>
      <c r="B3480" s="358" t="s">
        <v>16390</v>
      </c>
      <c r="C3480" s="358" t="s">
        <v>16391</v>
      </c>
      <c r="D3480" s="16" t="s">
        <v>5546</v>
      </c>
    </row>
    <row r="3481" spans="1:4" ht="15.95" customHeight="1" x14ac:dyDescent="0.25">
      <c r="A3481" s="25" t="s">
        <v>16392</v>
      </c>
      <c r="B3481" s="358" t="s">
        <v>16393</v>
      </c>
      <c r="C3481" s="358" t="s">
        <v>16394</v>
      </c>
      <c r="D3481" s="16" t="s">
        <v>5545</v>
      </c>
    </row>
    <row r="3482" spans="1:4" ht="15.95" customHeight="1" x14ac:dyDescent="0.25">
      <c r="A3482" s="25" t="s">
        <v>16395</v>
      </c>
      <c r="B3482" s="358" t="s">
        <v>16396</v>
      </c>
      <c r="C3482" s="358" t="s">
        <v>16397</v>
      </c>
      <c r="D3482" s="16" t="s">
        <v>5709</v>
      </c>
    </row>
    <row r="3483" spans="1:4" ht="15.95" customHeight="1" x14ac:dyDescent="0.25">
      <c r="A3483" s="25" t="s">
        <v>16398</v>
      </c>
      <c r="B3483" s="358" t="s">
        <v>16399</v>
      </c>
      <c r="C3483" s="358" t="s">
        <v>16400</v>
      </c>
      <c r="D3483" s="16" t="s">
        <v>5618</v>
      </c>
    </row>
    <row r="3484" spans="1:4" ht="15.95" customHeight="1" x14ac:dyDescent="0.25">
      <c r="A3484" s="25" t="s">
        <v>16401</v>
      </c>
      <c r="B3484" s="358" t="s">
        <v>16402</v>
      </c>
      <c r="C3484" s="358" t="s">
        <v>16403</v>
      </c>
      <c r="D3484" s="16" t="s">
        <v>5630</v>
      </c>
    </row>
    <row r="3485" spans="1:4" ht="15.95" customHeight="1" x14ac:dyDescent="0.25">
      <c r="A3485" s="25" t="s">
        <v>16404</v>
      </c>
      <c r="B3485" s="358" t="s">
        <v>16405</v>
      </c>
      <c r="C3485" s="358" t="s">
        <v>16406</v>
      </c>
      <c r="D3485" s="16" t="s">
        <v>5639</v>
      </c>
    </row>
    <row r="3486" spans="1:4" ht="15.95" customHeight="1" x14ac:dyDescent="0.25">
      <c r="A3486" s="25" t="s">
        <v>16407</v>
      </c>
      <c r="B3486" s="358" t="s">
        <v>16408</v>
      </c>
      <c r="C3486" s="358" t="s">
        <v>16409</v>
      </c>
      <c r="D3486" s="16" t="s">
        <v>5661</v>
      </c>
    </row>
    <row r="3487" spans="1:4" ht="15.95" customHeight="1" x14ac:dyDescent="0.25">
      <c r="A3487" s="25" t="s">
        <v>16410</v>
      </c>
      <c r="B3487" s="358" t="s">
        <v>14688</v>
      </c>
      <c r="C3487" s="358" t="s">
        <v>16411</v>
      </c>
      <c r="D3487" s="16" t="s">
        <v>5680</v>
      </c>
    </row>
    <row r="3488" spans="1:4" ht="15.95" customHeight="1" x14ac:dyDescent="0.25">
      <c r="A3488" s="25" t="s">
        <v>16412</v>
      </c>
      <c r="B3488" s="358" t="s">
        <v>16413</v>
      </c>
      <c r="C3488" s="358" t="s">
        <v>16414</v>
      </c>
      <c r="D3488" s="16" t="s">
        <v>5682</v>
      </c>
    </row>
    <row r="3489" spans="1:4" ht="15.95" customHeight="1" x14ac:dyDescent="0.25">
      <c r="A3489" s="25" t="s">
        <v>16415</v>
      </c>
      <c r="B3489" s="358" t="s">
        <v>16416</v>
      </c>
      <c r="C3489" s="358" t="s">
        <v>16417</v>
      </c>
      <c r="D3489" s="16" t="s">
        <v>5683</v>
      </c>
    </row>
    <row r="3490" spans="1:4" ht="15.95" customHeight="1" x14ac:dyDescent="0.25">
      <c r="A3490" s="25" t="s">
        <v>16418</v>
      </c>
      <c r="B3490" s="358" t="s">
        <v>16419</v>
      </c>
      <c r="C3490" s="358" t="s">
        <v>16420</v>
      </c>
      <c r="D3490" s="16" t="s">
        <v>5656</v>
      </c>
    </row>
    <row r="3491" spans="1:4" ht="15.95" customHeight="1" x14ac:dyDescent="0.25">
      <c r="A3491" s="25" t="s">
        <v>16421</v>
      </c>
      <c r="B3491" s="358" t="s">
        <v>16422</v>
      </c>
      <c r="C3491" s="358" t="s">
        <v>16423</v>
      </c>
      <c r="D3491" s="16" t="s">
        <v>5683</v>
      </c>
    </row>
    <row r="3492" spans="1:4" ht="15.95" customHeight="1" x14ac:dyDescent="0.25">
      <c r="A3492" s="25" t="s">
        <v>16424</v>
      </c>
      <c r="B3492" s="358" t="s">
        <v>16425</v>
      </c>
      <c r="C3492" s="358" t="s">
        <v>16426</v>
      </c>
      <c r="D3492" s="16" t="s">
        <v>5679</v>
      </c>
    </row>
    <row r="3493" spans="1:4" ht="15.95" customHeight="1" x14ac:dyDescent="0.25">
      <c r="A3493" s="25" t="s">
        <v>16427</v>
      </c>
      <c r="B3493" s="358" t="s">
        <v>16428</v>
      </c>
      <c r="C3493" s="358" t="s">
        <v>16429</v>
      </c>
      <c r="D3493" s="16" t="s">
        <v>5744</v>
      </c>
    </row>
    <row r="3494" spans="1:4" ht="15.95" customHeight="1" x14ac:dyDescent="0.25">
      <c r="A3494" s="25" t="s">
        <v>16430</v>
      </c>
      <c r="B3494" s="358" t="s">
        <v>16431</v>
      </c>
      <c r="C3494" s="358" t="s">
        <v>16432</v>
      </c>
      <c r="D3494" s="16" t="s">
        <v>5685</v>
      </c>
    </row>
    <row r="3495" spans="1:4" ht="15.95" customHeight="1" x14ac:dyDescent="0.25">
      <c r="A3495" s="25" t="s">
        <v>16433</v>
      </c>
      <c r="B3495" s="358" t="s">
        <v>16434</v>
      </c>
      <c r="C3495" s="358" t="s">
        <v>16435</v>
      </c>
      <c r="D3495" s="16" t="s">
        <v>5694</v>
      </c>
    </row>
    <row r="3496" spans="1:4" ht="15.95" customHeight="1" x14ac:dyDescent="0.25">
      <c r="A3496" s="25" t="s">
        <v>16436</v>
      </c>
      <c r="B3496" s="358" t="s">
        <v>16437</v>
      </c>
      <c r="C3496" s="358" t="s">
        <v>16438</v>
      </c>
      <c r="D3496" s="16" t="s">
        <v>5695</v>
      </c>
    </row>
    <row r="3497" spans="1:4" ht="15.95" customHeight="1" x14ac:dyDescent="0.25">
      <c r="A3497" s="25" t="s">
        <v>16439</v>
      </c>
      <c r="B3497" s="358" t="s">
        <v>16440</v>
      </c>
      <c r="C3497" s="358" t="s">
        <v>16441</v>
      </c>
      <c r="D3497" s="16" t="s">
        <v>5715</v>
      </c>
    </row>
    <row r="3498" spans="1:4" ht="15.95" customHeight="1" x14ac:dyDescent="0.25">
      <c r="A3498" s="25" t="s">
        <v>16442</v>
      </c>
      <c r="B3498" s="358" t="s">
        <v>16443</v>
      </c>
      <c r="C3498" s="358" t="s">
        <v>16444</v>
      </c>
      <c r="D3498" s="16" t="s">
        <v>5745</v>
      </c>
    </row>
    <row r="3499" spans="1:4" ht="15.95" customHeight="1" x14ac:dyDescent="0.25">
      <c r="A3499" s="25" t="s">
        <v>16445</v>
      </c>
      <c r="B3499" s="358" t="s">
        <v>16446</v>
      </c>
      <c r="C3499" s="358" t="s">
        <v>16447</v>
      </c>
      <c r="D3499" s="16" t="s">
        <v>5722</v>
      </c>
    </row>
    <row r="3500" spans="1:4" ht="15.95" customHeight="1" x14ac:dyDescent="0.25">
      <c r="A3500" s="25" t="s">
        <v>16448</v>
      </c>
      <c r="B3500" s="358" t="s">
        <v>16449</v>
      </c>
      <c r="C3500" s="358" t="s">
        <v>16450</v>
      </c>
      <c r="D3500" s="16" t="s">
        <v>5724</v>
      </c>
    </row>
    <row r="3501" spans="1:4" ht="15.95" customHeight="1" x14ac:dyDescent="0.25">
      <c r="A3501" s="25" t="s">
        <v>16451</v>
      </c>
      <c r="B3501" s="358" t="s">
        <v>16452</v>
      </c>
      <c r="C3501" s="358" t="s">
        <v>16453</v>
      </c>
      <c r="D3501" s="16" t="s">
        <v>5725</v>
      </c>
    </row>
    <row r="3502" spans="1:4" ht="15.95" customHeight="1" x14ac:dyDescent="0.25">
      <c r="A3502" s="25" t="s">
        <v>16454</v>
      </c>
      <c r="B3502" s="358" t="s">
        <v>16455</v>
      </c>
      <c r="C3502" s="358" t="s">
        <v>16456</v>
      </c>
      <c r="D3502" s="16" t="s">
        <v>5727</v>
      </c>
    </row>
    <row r="3503" spans="1:4" ht="15.95" customHeight="1" x14ac:dyDescent="0.25">
      <c r="A3503" s="25" t="s">
        <v>16457</v>
      </c>
      <c r="B3503" s="358" t="s">
        <v>16458</v>
      </c>
      <c r="C3503" s="358" t="s">
        <v>16459</v>
      </c>
      <c r="D3503" s="16" t="s">
        <v>5565</v>
      </c>
    </row>
    <row r="3504" spans="1:4" ht="15.95" customHeight="1" x14ac:dyDescent="0.25">
      <c r="A3504" s="25" t="s">
        <v>16460</v>
      </c>
      <c r="B3504" s="358" t="s">
        <v>16461</v>
      </c>
      <c r="C3504" s="358" t="s">
        <v>16462</v>
      </c>
      <c r="D3504" s="16" t="s">
        <v>5563</v>
      </c>
    </row>
    <row r="3505" spans="1:4" ht="15.95" customHeight="1" x14ac:dyDescent="0.25">
      <c r="A3505" s="25" t="s">
        <v>16463</v>
      </c>
      <c r="B3505" s="358" t="s">
        <v>16464</v>
      </c>
      <c r="C3505" s="358" t="s">
        <v>16465</v>
      </c>
      <c r="D3505" s="16" t="s">
        <v>5622</v>
      </c>
    </row>
    <row r="3506" spans="1:4" ht="15.95" customHeight="1" x14ac:dyDescent="0.25">
      <c r="A3506" s="25" t="s">
        <v>16466</v>
      </c>
      <c r="B3506" s="358" t="s">
        <v>16467</v>
      </c>
      <c r="C3506" s="358" t="s">
        <v>16468</v>
      </c>
      <c r="D3506" s="16" t="s">
        <v>5727</v>
      </c>
    </row>
    <row r="3507" spans="1:4" ht="15.95" customHeight="1" x14ac:dyDescent="0.25">
      <c r="A3507" s="25" t="s">
        <v>16469</v>
      </c>
      <c r="B3507" s="358" t="s">
        <v>16470</v>
      </c>
      <c r="C3507" s="358" t="s">
        <v>16471</v>
      </c>
      <c r="D3507" s="16" t="s">
        <v>5584</v>
      </c>
    </row>
    <row r="3508" spans="1:4" ht="15.95" customHeight="1" x14ac:dyDescent="0.25">
      <c r="A3508" s="25" t="s">
        <v>16472</v>
      </c>
      <c r="B3508" s="358" t="s">
        <v>16473</v>
      </c>
      <c r="C3508" s="358" t="s">
        <v>16474</v>
      </c>
      <c r="D3508" s="16" t="s">
        <v>5607</v>
      </c>
    </row>
    <row r="3509" spans="1:4" ht="15.95" customHeight="1" x14ac:dyDescent="0.25">
      <c r="A3509" s="25" t="s">
        <v>16475</v>
      </c>
      <c r="B3509" s="358" t="s">
        <v>16476</v>
      </c>
      <c r="C3509" s="358" t="s">
        <v>16477</v>
      </c>
      <c r="D3509" s="16" t="s">
        <v>5726</v>
      </c>
    </row>
    <row r="3510" spans="1:4" ht="15.95" customHeight="1" x14ac:dyDescent="0.25">
      <c r="A3510" s="25" t="s">
        <v>16478</v>
      </c>
      <c r="B3510" s="358" t="s">
        <v>16479</v>
      </c>
      <c r="C3510" s="358" t="s">
        <v>16480</v>
      </c>
      <c r="D3510" s="16" t="s">
        <v>5551</v>
      </c>
    </row>
    <row r="3511" spans="1:4" ht="15.95" customHeight="1" x14ac:dyDescent="0.25">
      <c r="A3511" s="25" t="s">
        <v>16481</v>
      </c>
      <c r="B3511" s="358" t="s">
        <v>16482</v>
      </c>
      <c r="C3511" s="358" t="s">
        <v>16483</v>
      </c>
      <c r="D3511" s="16" t="s">
        <v>5552</v>
      </c>
    </row>
    <row r="3512" spans="1:4" ht="15.95" customHeight="1" x14ac:dyDescent="0.25">
      <c r="A3512" s="25" t="s">
        <v>16484</v>
      </c>
      <c r="B3512" s="358" t="s">
        <v>16485</v>
      </c>
      <c r="C3512" s="358" t="s">
        <v>16486</v>
      </c>
      <c r="D3512" s="16" t="s">
        <v>5553</v>
      </c>
    </row>
    <row r="3513" spans="1:4" ht="15.95" customHeight="1" x14ac:dyDescent="0.25">
      <c r="A3513" s="25" t="s">
        <v>16487</v>
      </c>
      <c r="B3513" s="358" t="s">
        <v>16488</v>
      </c>
      <c r="C3513" s="358" t="s">
        <v>16489</v>
      </c>
      <c r="D3513" s="16" t="s">
        <v>5590</v>
      </c>
    </row>
    <row r="3514" spans="1:4" ht="15.95" customHeight="1" x14ac:dyDescent="0.25">
      <c r="A3514" s="25" t="s">
        <v>16490</v>
      </c>
      <c r="B3514" s="358" t="s">
        <v>16491</v>
      </c>
      <c r="C3514" s="358" t="s">
        <v>16492</v>
      </c>
      <c r="D3514" s="16" t="s">
        <v>5567</v>
      </c>
    </row>
    <row r="3515" spans="1:4" ht="15.95" customHeight="1" x14ac:dyDescent="0.25">
      <c r="A3515" s="25" t="s">
        <v>16493</v>
      </c>
      <c r="B3515" s="358" t="s">
        <v>16494</v>
      </c>
      <c r="C3515" s="358" t="s">
        <v>16495</v>
      </c>
      <c r="D3515" s="16" t="s">
        <v>5570</v>
      </c>
    </row>
    <row r="3516" spans="1:4" ht="15.95" customHeight="1" x14ac:dyDescent="0.25">
      <c r="A3516" s="25" t="s">
        <v>16496</v>
      </c>
      <c r="B3516" s="358" t="s">
        <v>16497</v>
      </c>
      <c r="C3516" s="358" t="s">
        <v>16498</v>
      </c>
      <c r="D3516" s="16" t="s">
        <v>5590</v>
      </c>
    </row>
    <row r="3517" spans="1:4" ht="15.95" customHeight="1" x14ac:dyDescent="0.25">
      <c r="A3517" s="25" t="s">
        <v>16499</v>
      </c>
      <c r="B3517" s="358" t="s">
        <v>16500</v>
      </c>
      <c r="C3517" s="358" t="s">
        <v>16501</v>
      </c>
      <c r="D3517" s="16" t="s">
        <v>5601</v>
      </c>
    </row>
    <row r="3518" spans="1:4" ht="15.95" customHeight="1" x14ac:dyDescent="0.25">
      <c r="A3518" s="25" t="s">
        <v>16502</v>
      </c>
      <c r="B3518" s="358" t="s">
        <v>16503</v>
      </c>
      <c r="C3518" s="358" t="s">
        <v>16504</v>
      </c>
      <c r="D3518" s="16" t="s">
        <v>5551</v>
      </c>
    </row>
    <row r="3519" spans="1:4" ht="15.95" customHeight="1" x14ac:dyDescent="0.25">
      <c r="A3519" s="25" t="s">
        <v>16505</v>
      </c>
      <c r="B3519" s="358" t="s">
        <v>16506</v>
      </c>
      <c r="C3519" s="358" t="s">
        <v>16507</v>
      </c>
      <c r="D3519" s="16" t="s">
        <v>5667</v>
      </c>
    </row>
    <row r="3520" spans="1:4" ht="15.95" customHeight="1" x14ac:dyDescent="0.25">
      <c r="A3520" s="25" t="s">
        <v>16508</v>
      </c>
      <c r="B3520" s="358" t="s">
        <v>16509</v>
      </c>
      <c r="C3520" s="358" t="s">
        <v>16510</v>
      </c>
      <c r="D3520" s="16" t="s">
        <v>5620</v>
      </c>
    </row>
    <row r="3521" spans="1:4" ht="15.95" customHeight="1" x14ac:dyDescent="0.25">
      <c r="A3521" s="25" t="s">
        <v>16511</v>
      </c>
      <c r="B3521" s="358" t="s">
        <v>2841</v>
      </c>
      <c r="C3521" s="358" t="s">
        <v>16512</v>
      </c>
      <c r="D3521" s="16" t="s">
        <v>5642</v>
      </c>
    </row>
    <row r="3522" spans="1:4" ht="15.95" customHeight="1" x14ac:dyDescent="0.25">
      <c r="A3522" s="25" t="s">
        <v>16513</v>
      </c>
      <c r="B3522" s="358" t="s">
        <v>16514</v>
      </c>
      <c r="C3522" s="358" t="s">
        <v>16515</v>
      </c>
      <c r="D3522" s="16" t="s">
        <v>5624</v>
      </c>
    </row>
    <row r="3523" spans="1:4" ht="15.95" customHeight="1" x14ac:dyDescent="0.25">
      <c r="A3523" s="25" t="s">
        <v>16516</v>
      </c>
      <c r="B3523" s="358" t="s">
        <v>16517</v>
      </c>
      <c r="C3523" s="358" t="s">
        <v>16518</v>
      </c>
      <c r="D3523" s="16" t="s">
        <v>5635</v>
      </c>
    </row>
    <row r="3524" spans="1:4" ht="15.95" customHeight="1" x14ac:dyDescent="0.25">
      <c r="A3524" s="25" t="s">
        <v>16519</v>
      </c>
      <c r="B3524" s="358" t="s">
        <v>16520</v>
      </c>
      <c r="C3524" s="358" t="s">
        <v>16521</v>
      </c>
      <c r="D3524" s="16" t="s">
        <v>5642</v>
      </c>
    </row>
    <row r="3525" spans="1:4" ht="15.95" customHeight="1" x14ac:dyDescent="0.25">
      <c r="A3525" s="25" t="s">
        <v>16522</v>
      </c>
      <c r="B3525" s="358" t="s">
        <v>16523</v>
      </c>
      <c r="C3525" s="358" t="s">
        <v>16524</v>
      </c>
      <c r="D3525" s="16" t="s">
        <v>5642</v>
      </c>
    </row>
    <row r="3526" spans="1:4" ht="15.95" customHeight="1" x14ac:dyDescent="0.25">
      <c r="A3526" s="25" t="s">
        <v>16525</v>
      </c>
      <c r="B3526" s="358" t="s">
        <v>16526</v>
      </c>
      <c r="C3526" s="358" t="s">
        <v>16527</v>
      </c>
      <c r="D3526" s="16" t="s">
        <v>5642</v>
      </c>
    </row>
    <row r="3527" spans="1:4" ht="15.95" customHeight="1" x14ac:dyDescent="0.25">
      <c r="A3527" s="25" t="s">
        <v>16528</v>
      </c>
      <c r="B3527" s="358" t="s">
        <v>16529</v>
      </c>
      <c r="C3527" s="358" t="s">
        <v>16530</v>
      </c>
      <c r="D3527" s="16" t="s">
        <v>5642</v>
      </c>
    </row>
    <row r="3528" spans="1:4" ht="15.95" customHeight="1" x14ac:dyDescent="0.25">
      <c r="A3528" s="25" t="s">
        <v>16531</v>
      </c>
      <c r="B3528" s="358" t="s">
        <v>16532</v>
      </c>
      <c r="C3528" s="358" t="s">
        <v>16533</v>
      </c>
      <c r="D3528" s="16" t="s">
        <v>5642</v>
      </c>
    </row>
    <row r="3529" spans="1:4" ht="15.95" customHeight="1" x14ac:dyDescent="0.25">
      <c r="A3529" s="25" t="s">
        <v>16534</v>
      </c>
      <c r="B3529" s="358" t="s">
        <v>16535</v>
      </c>
      <c r="C3529" s="358" t="s">
        <v>16536</v>
      </c>
      <c r="D3529" s="16" t="s">
        <v>5642</v>
      </c>
    </row>
    <row r="3530" spans="1:4" ht="15.95" customHeight="1" x14ac:dyDescent="0.25">
      <c r="A3530" s="25" t="s">
        <v>16537</v>
      </c>
      <c r="B3530" s="358" t="s">
        <v>16538</v>
      </c>
      <c r="C3530" s="358" t="s">
        <v>16539</v>
      </c>
      <c r="D3530" s="16" t="s">
        <v>5642</v>
      </c>
    </row>
    <row r="3531" spans="1:4" ht="15.95" customHeight="1" x14ac:dyDescent="0.25">
      <c r="A3531" s="25" t="s">
        <v>16540</v>
      </c>
      <c r="B3531" s="358" t="s">
        <v>2844</v>
      </c>
      <c r="C3531" s="358" t="s">
        <v>16541</v>
      </c>
      <c r="D3531" s="16" t="s">
        <v>5642</v>
      </c>
    </row>
    <row r="3532" spans="1:4" ht="15.95" customHeight="1" x14ac:dyDescent="0.25">
      <c r="A3532" s="25" t="s">
        <v>16542</v>
      </c>
      <c r="B3532" s="358" t="s">
        <v>16543</v>
      </c>
      <c r="C3532" s="358" t="s">
        <v>16544</v>
      </c>
      <c r="D3532" s="16" t="s">
        <v>5659</v>
      </c>
    </row>
    <row r="3533" spans="1:4" ht="15.95" customHeight="1" x14ac:dyDescent="0.25">
      <c r="A3533" s="25" t="s">
        <v>16545</v>
      </c>
      <c r="B3533" s="358" t="s">
        <v>16546</v>
      </c>
      <c r="C3533" s="358" t="s">
        <v>16547</v>
      </c>
      <c r="D3533" s="16" t="s">
        <v>5658</v>
      </c>
    </row>
    <row r="3534" spans="1:4" ht="15.95" customHeight="1" x14ac:dyDescent="0.25">
      <c r="A3534" s="25" t="s">
        <v>16548</v>
      </c>
      <c r="B3534" s="358" t="s">
        <v>16549</v>
      </c>
      <c r="C3534" s="358" t="s">
        <v>16550</v>
      </c>
      <c r="D3534" s="16" t="s">
        <v>5789</v>
      </c>
    </row>
    <row r="3535" spans="1:4" ht="15.95" customHeight="1" x14ac:dyDescent="0.25">
      <c r="A3535" s="25" t="s">
        <v>16551</v>
      </c>
      <c r="B3535" s="358" t="s">
        <v>16552</v>
      </c>
      <c r="C3535" s="358" t="s">
        <v>16553</v>
      </c>
      <c r="D3535" s="16" t="s">
        <v>5789</v>
      </c>
    </row>
    <row r="3536" spans="1:4" ht="15.95" customHeight="1" x14ac:dyDescent="0.25">
      <c r="A3536" s="25" t="s">
        <v>16554</v>
      </c>
      <c r="B3536" s="358" t="s">
        <v>1930</v>
      </c>
      <c r="C3536" s="358" t="s">
        <v>16555</v>
      </c>
      <c r="D3536" s="16" t="s">
        <v>5777</v>
      </c>
    </row>
    <row r="3537" spans="1:4" ht="15.95" customHeight="1" x14ac:dyDescent="0.25">
      <c r="A3537" s="25" t="s">
        <v>16556</v>
      </c>
      <c r="B3537" s="358" t="s">
        <v>16557</v>
      </c>
      <c r="C3537" s="358" t="s">
        <v>16558</v>
      </c>
      <c r="D3537" s="16" t="s">
        <v>5672</v>
      </c>
    </row>
    <row r="3538" spans="1:4" ht="15.95" customHeight="1" x14ac:dyDescent="0.25">
      <c r="A3538" s="25" t="s">
        <v>16559</v>
      </c>
      <c r="B3538" s="358" t="s">
        <v>16560</v>
      </c>
      <c r="C3538" s="358" t="s">
        <v>16561</v>
      </c>
      <c r="D3538" s="16" t="s">
        <v>5675</v>
      </c>
    </row>
    <row r="3539" spans="1:4" ht="15.95" customHeight="1" x14ac:dyDescent="0.25">
      <c r="A3539" s="25" t="s">
        <v>16562</v>
      </c>
      <c r="B3539" s="358" t="s">
        <v>16563</v>
      </c>
      <c r="C3539" s="358" t="s">
        <v>16564</v>
      </c>
      <c r="D3539" s="16" t="s">
        <v>5700</v>
      </c>
    </row>
    <row r="3540" spans="1:4" ht="15.95" customHeight="1" x14ac:dyDescent="0.25">
      <c r="A3540" s="25" t="s">
        <v>16565</v>
      </c>
      <c r="B3540" s="358" t="s">
        <v>16566</v>
      </c>
      <c r="C3540" s="358" t="s">
        <v>16567</v>
      </c>
      <c r="D3540" s="16" t="s">
        <v>5701</v>
      </c>
    </row>
    <row r="3541" spans="1:4" ht="15.95" customHeight="1" x14ac:dyDescent="0.25">
      <c r="A3541" s="25" t="s">
        <v>16568</v>
      </c>
      <c r="B3541" s="358" t="s">
        <v>16569</v>
      </c>
      <c r="C3541" s="358" t="s">
        <v>16570</v>
      </c>
      <c r="D3541" s="16" t="s">
        <v>5552</v>
      </c>
    </row>
    <row r="3542" spans="1:4" ht="15.95" customHeight="1" x14ac:dyDescent="0.25">
      <c r="A3542" s="25" t="s">
        <v>16571</v>
      </c>
      <c r="B3542" s="358" t="s">
        <v>1789</v>
      </c>
      <c r="C3542" s="358" t="s">
        <v>16572</v>
      </c>
      <c r="D3542" s="16" t="s">
        <v>5797</v>
      </c>
    </row>
    <row r="3543" spans="1:4" ht="15.95" customHeight="1" x14ac:dyDescent="0.25">
      <c r="A3543" s="25" t="s">
        <v>16573</v>
      </c>
      <c r="B3543" s="358" t="s">
        <v>16574</v>
      </c>
      <c r="C3543" s="358" t="s">
        <v>16575</v>
      </c>
      <c r="D3543" s="16" t="s">
        <v>5718</v>
      </c>
    </row>
    <row r="3544" spans="1:4" ht="15.95" customHeight="1" x14ac:dyDescent="0.25">
      <c r="A3544" s="25" t="s">
        <v>16576</v>
      </c>
      <c r="B3544" s="358" t="s">
        <v>16577</v>
      </c>
      <c r="C3544" s="358" t="s">
        <v>16578</v>
      </c>
      <c r="D3544" s="16" t="s">
        <v>5733</v>
      </c>
    </row>
    <row r="3545" spans="1:4" ht="15.95" customHeight="1" x14ac:dyDescent="0.25">
      <c r="A3545" s="25" t="s">
        <v>16579</v>
      </c>
      <c r="B3545" s="358" t="s">
        <v>16580</v>
      </c>
      <c r="C3545" s="358" t="s">
        <v>16581</v>
      </c>
      <c r="D3545" s="16" t="s">
        <v>5637</v>
      </c>
    </row>
    <row r="3546" spans="1:4" ht="15.95" customHeight="1" x14ac:dyDescent="0.25">
      <c r="A3546" s="25" t="s">
        <v>16582</v>
      </c>
      <c r="B3546" s="358" t="s">
        <v>16583</v>
      </c>
      <c r="C3546" s="358" t="s">
        <v>16584</v>
      </c>
      <c r="D3546" s="16" t="s">
        <v>5736</v>
      </c>
    </row>
    <row r="3547" spans="1:4" ht="15.95" customHeight="1" x14ac:dyDescent="0.25">
      <c r="A3547" s="25" t="s">
        <v>16585</v>
      </c>
      <c r="B3547" s="358" t="s">
        <v>16586</v>
      </c>
      <c r="C3547" s="358" t="s">
        <v>16587</v>
      </c>
      <c r="D3547" s="16" t="s">
        <v>5534</v>
      </c>
    </row>
    <row r="3548" spans="1:4" ht="15.95" customHeight="1" x14ac:dyDescent="0.25">
      <c r="A3548" s="25" t="s">
        <v>16588</v>
      </c>
      <c r="B3548" s="358" t="s">
        <v>16589</v>
      </c>
      <c r="C3548" s="358" t="s">
        <v>16590</v>
      </c>
      <c r="D3548" s="16" t="s">
        <v>5533</v>
      </c>
    </row>
    <row r="3549" spans="1:4" ht="15.95" customHeight="1" x14ac:dyDescent="0.25">
      <c r="A3549" s="25" t="s">
        <v>16591</v>
      </c>
      <c r="B3549" s="358" t="s">
        <v>16592</v>
      </c>
      <c r="C3549" s="358" t="s">
        <v>16593</v>
      </c>
      <c r="D3549" s="16" t="s">
        <v>5549</v>
      </c>
    </row>
    <row r="3550" spans="1:4" ht="15.95" customHeight="1" x14ac:dyDescent="0.25">
      <c r="A3550" s="25" t="s">
        <v>16594</v>
      </c>
      <c r="B3550" s="358" t="s">
        <v>16595</v>
      </c>
      <c r="C3550" s="358" t="s">
        <v>16596</v>
      </c>
      <c r="D3550" s="16" t="s">
        <v>5576</v>
      </c>
    </row>
    <row r="3551" spans="1:4" ht="15.95" customHeight="1" x14ac:dyDescent="0.25">
      <c r="A3551" s="25" t="s">
        <v>16597</v>
      </c>
      <c r="B3551" s="358" t="s">
        <v>16598</v>
      </c>
      <c r="C3551" s="358" t="s">
        <v>16599</v>
      </c>
      <c r="D3551" s="16" t="s">
        <v>5578</v>
      </c>
    </row>
    <row r="3552" spans="1:4" ht="15.95" customHeight="1" x14ac:dyDescent="0.25">
      <c r="A3552" s="25" t="s">
        <v>16600</v>
      </c>
      <c r="B3552" s="358" t="s">
        <v>16601</v>
      </c>
      <c r="C3552" s="358" t="s">
        <v>16602</v>
      </c>
      <c r="D3552" s="16" t="s">
        <v>5579</v>
      </c>
    </row>
    <row r="3553" spans="1:4" ht="15.95" customHeight="1" x14ac:dyDescent="0.25">
      <c r="A3553" s="25" t="s">
        <v>16603</v>
      </c>
      <c r="B3553" s="358" t="s">
        <v>16604</v>
      </c>
      <c r="C3553" s="358" t="s">
        <v>16605</v>
      </c>
      <c r="D3553" s="16" t="s">
        <v>5586</v>
      </c>
    </row>
    <row r="3554" spans="1:4" ht="15.95" customHeight="1" x14ac:dyDescent="0.25">
      <c r="A3554" s="25" t="s">
        <v>16606</v>
      </c>
      <c r="B3554" s="358" t="s">
        <v>16607</v>
      </c>
      <c r="C3554" s="358" t="s">
        <v>16608</v>
      </c>
      <c r="D3554" s="16" t="s">
        <v>5587</v>
      </c>
    </row>
    <row r="3555" spans="1:4" ht="15.95" customHeight="1" x14ac:dyDescent="0.25">
      <c r="A3555" s="25" t="s">
        <v>16609</v>
      </c>
      <c r="B3555" s="358" t="s">
        <v>16610</v>
      </c>
      <c r="C3555" s="358" t="s">
        <v>16611</v>
      </c>
      <c r="D3555" s="16" t="s">
        <v>5594</v>
      </c>
    </row>
    <row r="3556" spans="1:4" ht="15.95" customHeight="1" x14ac:dyDescent="0.25">
      <c r="A3556" s="25" t="s">
        <v>16612</v>
      </c>
      <c r="B3556" s="358" t="s">
        <v>16613</v>
      </c>
      <c r="C3556" s="358" t="s">
        <v>16614</v>
      </c>
      <c r="D3556" s="16" t="s">
        <v>5698</v>
      </c>
    </row>
    <row r="3557" spans="1:4" ht="15.95" customHeight="1" x14ac:dyDescent="0.25">
      <c r="A3557" s="25" t="s">
        <v>16615</v>
      </c>
      <c r="B3557" s="358" t="s">
        <v>16616</v>
      </c>
      <c r="C3557" s="358" t="s">
        <v>16617</v>
      </c>
      <c r="D3557" s="16" t="s">
        <v>5609</v>
      </c>
    </row>
    <row r="3558" spans="1:4" ht="15.95" customHeight="1" x14ac:dyDescent="0.25">
      <c r="A3558" s="25" t="s">
        <v>16618</v>
      </c>
      <c r="B3558" s="358" t="s">
        <v>16619</v>
      </c>
      <c r="C3558" s="358" t="s">
        <v>16620</v>
      </c>
      <c r="D3558" s="16" t="s">
        <v>5621</v>
      </c>
    </row>
    <row r="3559" spans="1:4" ht="15.95" customHeight="1" x14ac:dyDescent="0.25">
      <c r="A3559" s="25" t="s">
        <v>16621</v>
      </c>
      <c r="B3559" s="358" t="s">
        <v>16622</v>
      </c>
      <c r="C3559" s="358" t="s">
        <v>16623</v>
      </c>
      <c r="D3559" s="16" t="s">
        <v>5623</v>
      </c>
    </row>
    <row r="3560" spans="1:4" ht="15.95" customHeight="1" x14ac:dyDescent="0.25">
      <c r="A3560" s="25" t="s">
        <v>16624</v>
      </c>
      <c r="B3560" s="358" t="s">
        <v>16625</v>
      </c>
      <c r="C3560" s="358" t="s">
        <v>16626</v>
      </c>
      <c r="D3560" s="16" t="s">
        <v>5626</v>
      </c>
    </row>
    <row r="3561" spans="1:4" ht="15.95" customHeight="1" x14ac:dyDescent="0.25">
      <c r="A3561" s="25" t="s">
        <v>16627</v>
      </c>
      <c r="B3561" s="358" t="s">
        <v>16628</v>
      </c>
      <c r="C3561" s="358" t="s">
        <v>16629</v>
      </c>
      <c r="D3561" s="16" t="s">
        <v>5647</v>
      </c>
    </row>
    <row r="3562" spans="1:4" ht="15.95" customHeight="1" x14ac:dyDescent="0.25">
      <c r="A3562" s="25" t="s">
        <v>16630</v>
      </c>
      <c r="B3562" s="358" t="s">
        <v>16631</v>
      </c>
      <c r="C3562" s="358" t="s">
        <v>16632</v>
      </c>
      <c r="D3562" s="16" t="s">
        <v>5646</v>
      </c>
    </row>
    <row r="3563" spans="1:4" ht="15.95" customHeight="1" x14ac:dyDescent="0.25">
      <c r="A3563" s="25" t="s">
        <v>16633</v>
      </c>
      <c r="B3563" s="358" t="s">
        <v>16634</v>
      </c>
      <c r="C3563" s="358" t="s">
        <v>16635</v>
      </c>
      <c r="D3563" s="16" t="s">
        <v>5657</v>
      </c>
    </row>
    <row r="3564" spans="1:4" ht="15.95" customHeight="1" x14ac:dyDescent="0.25">
      <c r="A3564" s="25" t="s">
        <v>16636</v>
      </c>
      <c r="B3564" s="358" t="s">
        <v>16637</v>
      </c>
      <c r="C3564" s="358" t="s">
        <v>16638</v>
      </c>
      <c r="D3564" s="16" t="s">
        <v>5667</v>
      </c>
    </row>
    <row r="3565" spans="1:4" ht="15.95" customHeight="1" x14ac:dyDescent="0.25">
      <c r="A3565" s="25" t="s">
        <v>16639</v>
      </c>
      <c r="B3565" s="358" t="s">
        <v>16640</v>
      </c>
      <c r="C3565" s="358" t="s">
        <v>16641</v>
      </c>
      <c r="D3565" s="16" t="s">
        <v>5668</v>
      </c>
    </row>
    <row r="3566" spans="1:4" ht="15.95" customHeight="1" x14ac:dyDescent="0.25">
      <c r="A3566" s="25" t="s">
        <v>16642</v>
      </c>
      <c r="B3566" s="358" t="s">
        <v>16643</v>
      </c>
      <c r="C3566" s="358" t="s">
        <v>16644</v>
      </c>
      <c r="D3566" s="16" t="s">
        <v>5673</v>
      </c>
    </row>
    <row r="3567" spans="1:4" ht="15.95" customHeight="1" x14ac:dyDescent="0.25">
      <c r="A3567" s="25" t="s">
        <v>16645</v>
      </c>
      <c r="B3567" s="358" t="s">
        <v>16646</v>
      </c>
      <c r="C3567" s="358" t="s">
        <v>16647</v>
      </c>
      <c r="D3567" s="16" t="s">
        <v>5674</v>
      </c>
    </row>
    <row r="3568" spans="1:4" ht="15.95" customHeight="1" x14ac:dyDescent="0.25">
      <c r="A3568" s="25" t="s">
        <v>16648</v>
      </c>
      <c r="B3568" s="358" t="s">
        <v>16649</v>
      </c>
      <c r="C3568" s="358" t="s">
        <v>16650</v>
      </c>
      <c r="D3568" s="16" t="s">
        <v>5731</v>
      </c>
    </row>
    <row r="3569" spans="1:4" ht="15.95" customHeight="1" x14ac:dyDescent="0.25">
      <c r="A3569" s="25" t="s">
        <v>16651</v>
      </c>
      <c r="B3569" s="358" t="s">
        <v>16652</v>
      </c>
      <c r="C3569" s="358" t="s">
        <v>16653</v>
      </c>
      <c r="D3569" s="16" t="s">
        <v>5687</v>
      </c>
    </row>
    <row r="3570" spans="1:4" ht="15.95" customHeight="1" x14ac:dyDescent="0.25">
      <c r="A3570" s="25" t="s">
        <v>16654</v>
      </c>
      <c r="B3570" s="358" t="s">
        <v>16655</v>
      </c>
      <c r="C3570" s="358" t="s">
        <v>16656</v>
      </c>
      <c r="D3570" s="16" t="s">
        <v>5688</v>
      </c>
    </row>
    <row r="3571" spans="1:4" ht="15.95" customHeight="1" x14ac:dyDescent="0.25">
      <c r="A3571" s="25" t="s">
        <v>16657</v>
      </c>
      <c r="B3571" s="358" t="s">
        <v>16658</v>
      </c>
      <c r="C3571" s="358" t="s">
        <v>16659</v>
      </c>
      <c r="D3571" s="16" t="s">
        <v>5707</v>
      </c>
    </row>
    <row r="3572" spans="1:4" ht="15.95" customHeight="1" x14ac:dyDescent="0.25">
      <c r="A3572" s="25" t="s">
        <v>16660</v>
      </c>
      <c r="B3572" s="358" t="s">
        <v>16661</v>
      </c>
      <c r="C3572" s="358" t="s">
        <v>16662</v>
      </c>
      <c r="D3572" s="16" t="s">
        <v>5720</v>
      </c>
    </row>
    <row r="3573" spans="1:4" ht="15.95" customHeight="1" x14ac:dyDescent="0.25">
      <c r="A3573" s="25" t="s">
        <v>16663</v>
      </c>
      <c r="B3573" s="358" t="s">
        <v>16664</v>
      </c>
      <c r="C3573" s="358" t="s">
        <v>16665</v>
      </c>
      <c r="D3573" s="16" t="s">
        <v>5723</v>
      </c>
    </row>
    <row r="3574" spans="1:4" ht="15.95" customHeight="1" x14ac:dyDescent="0.25">
      <c r="A3574" s="25" t="s">
        <v>16666</v>
      </c>
      <c r="B3574" s="358" t="s">
        <v>16667</v>
      </c>
      <c r="C3574" s="358" t="s">
        <v>16668</v>
      </c>
      <c r="D3574" s="16" t="s">
        <v>5730</v>
      </c>
    </row>
    <row r="3575" spans="1:4" ht="15.95" customHeight="1" x14ac:dyDescent="0.25">
      <c r="A3575" s="25" t="s">
        <v>16669</v>
      </c>
      <c r="B3575" s="358" t="s">
        <v>16670</v>
      </c>
      <c r="C3575" s="358" t="s">
        <v>16671</v>
      </c>
      <c r="D3575" s="16" t="s">
        <v>5733</v>
      </c>
    </row>
    <row r="3576" spans="1:4" ht="15.95" customHeight="1" x14ac:dyDescent="0.25">
      <c r="A3576" s="25" t="s">
        <v>16672</v>
      </c>
      <c r="B3576" s="358" t="s">
        <v>16673</v>
      </c>
      <c r="C3576" s="358" t="s">
        <v>16674</v>
      </c>
      <c r="D3576" s="16" t="s">
        <v>5739</v>
      </c>
    </row>
    <row r="3577" spans="1:4" ht="15.95" customHeight="1" x14ac:dyDescent="0.25">
      <c r="A3577" s="25" t="s">
        <v>16675</v>
      </c>
      <c r="B3577" s="358" t="s">
        <v>16676</v>
      </c>
      <c r="C3577" s="358" t="s">
        <v>16677</v>
      </c>
      <c r="D3577" s="16" t="s">
        <v>5720</v>
      </c>
    </row>
    <row r="3578" spans="1:4" ht="15.95" customHeight="1" x14ac:dyDescent="0.25">
      <c r="A3578" s="25" t="s">
        <v>16678</v>
      </c>
      <c r="B3578" s="358" t="s">
        <v>16679</v>
      </c>
      <c r="C3578" s="358" t="s">
        <v>16680</v>
      </c>
      <c r="D3578" s="16" t="s">
        <v>5665</v>
      </c>
    </row>
    <row r="3579" spans="1:4" ht="15.95" customHeight="1" x14ac:dyDescent="0.25">
      <c r="A3579" s="25" t="s">
        <v>16681</v>
      </c>
      <c r="B3579" s="358" t="s">
        <v>16682</v>
      </c>
      <c r="C3579" s="358" t="s">
        <v>16683</v>
      </c>
      <c r="D3579" s="16" t="s">
        <v>5560</v>
      </c>
    </row>
    <row r="3580" spans="1:4" ht="15.95" customHeight="1" x14ac:dyDescent="0.25">
      <c r="A3580" s="25" t="s">
        <v>16684</v>
      </c>
      <c r="B3580" s="358" t="s">
        <v>16685</v>
      </c>
      <c r="C3580" s="358" t="s">
        <v>16686</v>
      </c>
      <c r="D3580" s="16" t="s">
        <v>5652</v>
      </c>
    </row>
    <row r="3581" spans="1:4" ht="15.95" customHeight="1" x14ac:dyDescent="0.25">
      <c r="A3581" s="25" t="s">
        <v>16687</v>
      </c>
      <c r="B3581" s="358" t="s">
        <v>16688</v>
      </c>
      <c r="C3581" s="358" t="s">
        <v>16689</v>
      </c>
      <c r="D3581" s="16" t="s">
        <v>5721</v>
      </c>
    </row>
    <row r="3582" spans="1:4" ht="15.95" customHeight="1" x14ac:dyDescent="0.25">
      <c r="A3582" s="25" t="s">
        <v>16690</v>
      </c>
      <c r="B3582" s="358" t="s">
        <v>16691</v>
      </c>
      <c r="C3582" s="358" t="s">
        <v>16692</v>
      </c>
      <c r="D3582" s="16" t="s">
        <v>5531</v>
      </c>
    </row>
    <row r="3583" spans="1:4" ht="15.95" customHeight="1" x14ac:dyDescent="0.25">
      <c r="A3583" s="25" t="s">
        <v>16693</v>
      </c>
      <c r="B3583" s="358" t="s">
        <v>16694</v>
      </c>
      <c r="C3583" s="358" t="s">
        <v>16695</v>
      </c>
      <c r="D3583" s="16" t="s">
        <v>5535</v>
      </c>
    </row>
    <row r="3584" spans="1:4" ht="15.95" customHeight="1" x14ac:dyDescent="0.25">
      <c r="A3584" s="25" t="s">
        <v>16696</v>
      </c>
      <c r="B3584" s="358" t="s">
        <v>16697</v>
      </c>
      <c r="C3584" s="358" t="s">
        <v>16698</v>
      </c>
      <c r="D3584" s="16" t="s">
        <v>5650</v>
      </c>
    </row>
    <row r="3585" spans="1:4" ht="15.95" customHeight="1" x14ac:dyDescent="0.25">
      <c r="A3585" s="25" t="s">
        <v>16699</v>
      </c>
      <c r="B3585" s="358" t="s">
        <v>16700</v>
      </c>
      <c r="C3585" s="358" t="s">
        <v>16701</v>
      </c>
      <c r="D3585" s="16" t="s">
        <v>5649</v>
      </c>
    </row>
    <row r="3586" spans="1:4" ht="15.95" customHeight="1" x14ac:dyDescent="0.25">
      <c r="A3586" s="25" t="s">
        <v>16702</v>
      </c>
      <c r="B3586" s="358" t="s">
        <v>16703</v>
      </c>
      <c r="C3586" s="358" t="s">
        <v>16704</v>
      </c>
      <c r="D3586" s="16" t="s">
        <v>5543</v>
      </c>
    </row>
    <row r="3587" spans="1:4" ht="15.95" customHeight="1" x14ac:dyDescent="0.25">
      <c r="A3587" s="25" t="s">
        <v>16705</v>
      </c>
      <c r="B3587" s="358" t="s">
        <v>16706</v>
      </c>
      <c r="C3587" s="358" t="s">
        <v>16707</v>
      </c>
      <c r="D3587" s="16" t="s">
        <v>5544</v>
      </c>
    </row>
    <row r="3588" spans="1:4" ht="15.95" customHeight="1" x14ac:dyDescent="0.25">
      <c r="A3588" s="25" t="s">
        <v>16708</v>
      </c>
      <c r="B3588" s="358" t="s">
        <v>16709</v>
      </c>
      <c r="C3588" s="358" t="s">
        <v>16710</v>
      </c>
      <c r="D3588" s="16" t="s">
        <v>5547</v>
      </c>
    </row>
    <row r="3589" spans="1:4" ht="15.95" customHeight="1" x14ac:dyDescent="0.25">
      <c r="A3589" s="25" t="s">
        <v>16711</v>
      </c>
      <c r="B3589" s="358" t="s">
        <v>16712</v>
      </c>
      <c r="C3589" s="358" t="s">
        <v>16713</v>
      </c>
      <c r="D3589" s="16" t="s">
        <v>5554</v>
      </c>
    </row>
    <row r="3590" spans="1:4" ht="15.95" customHeight="1" x14ac:dyDescent="0.25">
      <c r="A3590" s="25" t="s">
        <v>16714</v>
      </c>
      <c r="B3590" s="358" t="s">
        <v>16715</v>
      </c>
      <c r="C3590" s="358" t="s">
        <v>16716</v>
      </c>
      <c r="D3590" s="16" t="s">
        <v>5696</v>
      </c>
    </row>
    <row r="3591" spans="1:4" ht="15.95" customHeight="1" x14ac:dyDescent="0.25">
      <c r="A3591" s="25" t="s">
        <v>16717</v>
      </c>
      <c r="B3591" s="358" t="s">
        <v>16718</v>
      </c>
      <c r="C3591" s="358" t="s">
        <v>16719</v>
      </c>
      <c r="D3591" s="16" t="s">
        <v>5559</v>
      </c>
    </row>
    <row r="3592" spans="1:4" ht="15.95" customHeight="1" x14ac:dyDescent="0.25">
      <c r="A3592" s="25" t="s">
        <v>16720</v>
      </c>
      <c r="B3592" s="358" t="s">
        <v>16721</v>
      </c>
      <c r="C3592" s="358" t="s">
        <v>16722</v>
      </c>
      <c r="D3592" s="16" t="s">
        <v>5677</v>
      </c>
    </row>
    <row r="3593" spans="1:4" ht="15.95" customHeight="1" x14ac:dyDescent="0.25">
      <c r="A3593" s="25" t="s">
        <v>16723</v>
      </c>
      <c r="B3593" s="358" t="s">
        <v>16724</v>
      </c>
      <c r="C3593" s="358" t="s">
        <v>16725</v>
      </c>
      <c r="D3593" s="16" t="s">
        <v>5677</v>
      </c>
    </row>
    <row r="3594" spans="1:4" ht="15.95" customHeight="1" x14ac:dyDescent="0.25">
      <c r="A3594" s="25" t="s">
        <v>16726</v>
      </c>
      <c r="B3594" s="358" t="s">
        <v>16727</v>
      </c>
      <c r="C3594" s="358" t="s">
        <v>16728</v>
      </c>
      <c r="D3594" s="16" t="s">
        <v>5568</v>
      </c>
    </row>
    <row r="3595" spans="1:4" ht="15.95" customHeight="1" x14ac:dyDescent="0.25">
      <c r="A3595" s="25" t="s">
        <v>16729</v>
      </c>
      <c r="B3595" s="358" t="s">
        <v>16730</v>
      </c>
      <c r="C3595" s="358" t="s">
        <v>16731</v>
      </c>
      <c r="D3595" s="16" t="s">
        <v>5679</v>
      </c>
    </row>
    <row r="3596" spans="1:4" ht="15.95" customHeight="1" x14ac:dyDescent="0.25">
      <c r="A3596" s="25" t="s">
        <v>16732</v>
      </c>
      <c r="B3596" s="358" t="s">
        <v>16733</v>
      </c>
      <c r="C3596" s="358" t="s">
        <v>16734</v>
      </c>
      <c r="D3596" s="16" t="s">
        <v>5662</v>
      </c>
    </row>
    <row r="3597" spans="1:4" ht="15.95" customHeight="1" x14ac:dyDescent="0.25">
      <c r="A3597" s="25" t="s">
        <v>16735</v>
      </c>
      <c r="B3597" s="358" t="s">
        <v>16736</v>
      </c>
      <c r="C3597" s="358" t="s">
        <v>16737</v>
      </c>
      <c r="D3597" s="16" t="s">
        <v>5734</v>
      </c>
    </row>
    <row r="3598" spans="1:4" ht="15.95" customHeight="1" x14ac:dyDescent="0.25">
      <c r="A3598" s="25" t="s">
        <v>16738</v>
      </c>
      <c r="B3598" s="358" t="s">
        <v>16739</v>
      </c>
      <c r="C3598" s="358" t="s">
        <v>16740</v>
      </c>
      <c r="D3598" s="16" t="s">
        <v>5596</v>
      </c>
    </row>
    <row r="3599" spans="1:4" ht="15.95" customHeight="1" x14ac:dyDescent="0.25">
      <c r="A3599" s="25" t="s">
        <v>16741</v>
      </c>
      <c r="B3599" s="358" t="s">
        <v>16742</v>
      </c>
      <c r="C3599" s="358" t="s">
        <v>16743</v>
      </c>
      <c r="D3599" s="16" t="s">
        <v>5619</v>
      </c>
    </row>
    <row r="3600" spans="1:4" ht="15.95" customHeight="1" x14ac:dyDescent="0.25">
      <c r="A3600" s="25" t="s">
        <v>16744</v>
      </c>
      <c r="B3600" s="358" t="s">
        <v>16745</v>
      </c>
      <c r="C3600" s="358" t="s">
        <v>16746</v>
      </c>
      <c r="D3600" s="16" t="s">
        <v>5598</v>
      </c>
    </row>
    <row r="3601" spans="1:4" ht="15.95" customHeight="1" x14ac:dyDescent="0.25">
      <c r="A3601" s="25" t="s">
        <v>16747</v>
      </c>
      <c r="B3601" s="358" t="s">
        <v>16748</v>
      </c>
      <c r="C3601" s="358" t="s">
        <v>16749</v>
      </c>
      <c r="D3601" s="16" t="s">
        <v>5605</v>
      </c>
    </row>
    <row r="3602" spans="1:4" ht="15.95" customHeight="1" x14ac:dyDescent="0.25">
      <c r="A3602" s="25" t="s">
        <v>16750</v>
      </c>
      <c r="B3602" s="358" t="s">
        <v>16751</v>
      </c>
      <c r="C3602" s="358" t="s">
        <v>16752</v>
      </c>
      <c r="D3602" s="16" t="s">
        <v>5795</v>
      </c>
    </row>
    <row r="3603" spans="1:4" ht="15.95" customHeight="1" x14ac:dyDescent="0.25">
      <c r="A3603" s="25" t="s">
        <v>16753</v>
      </c>
      <c r="B3603" s="358" t="s">
        <v>16754</v>
      </c>
      <c r="C3603" s="358" t="s">
        <v>16755</v>
      </c>
      <c r="D3603" s="16" t="s">
        <v>5617</v>
      </c>
    </row>
    <row r="3604" spans="1:4" ht="15.95" customHeight="1" x14ac:dyDescent="0.25">
      <c r="A3604" s="25" t="s">
        <v>16756</v>
      </c>
      <c r="B3604" s="358" t="s">
        <v>16757</v>
      </c>
      <c r="C3604" s="358" t="s">
        <v>16758</v>
      </c>
      <c r="D3604" s="16" t="s">
        <v>5619</v>
      </c>
    </row>
    <row r="3605" spans="1:4" ht="15.95" customHeight="1" x14ac:dyDescent="0.25">
      <c r="A3605" s="25" t="s">
        <v>16759</v>
      </c>
      <c r="B3605" s="358" t="s">
        <v>16760</v>
      </c>
      <c r="C3605" s="358" t="s">
        <v>16761</v>
      </c>
      <c r="D3605" s="16" t="s">
        <v>5631</v>
      </c>
    </row>
    <row r="3606" spans="1:4" ht="15.95" customHeight="1" x14ac:dyDescent="0.25">
      <c r="A3606" s="25" t="s">
        <v>16762</v>
      </c>
      <c r="B3606" s="358" t="s">
        <v>16763</v>
      </c>
      <c r="C3606" s="358" t="s">
        <v>16764</v>
      </c>
      <c r="D3606" s="16" t="s">
        <v>5653</v>
      </c>
    </row>
    <row r="3607" spans="1:4" ht="15.95" customHeight="1" x14ac:dyDescent="0.25">
      <c r="A3607" s="25" t="s">
        <v>16765</v>
      </c>
      <c r="B3607" s="358" t="s">
        <v>16766</v>
      </c>
      <c r="C3607" s="358" t="s">
        <v>16767</v>
      </c>
      <c r="D3607" s="16" t="s">
        <v>5571</v>
      </c>
    </row>
    <row r="3608" spans="1:4" ht="15.95" customHeight="1" x14ac:dyDescent="0.25">
      <c r="A3608" s="25" t="s">
        <v>16768</v>
      </c>
      <c r="B3608" s="358" t="s">
        <v>16769</v>
      </c>
      <c r="C3608" s="358" t="s">
        <v>16770</v>
      </c>
      <c r="D3608" s="16" t="s">
        <v>5653</v>
      </c>
    </row>
    <row r="3609" spans="1:4" ht="15.95" customHeight="1" x14ac:dyDescent="0.25">
      <c r="A3609" s="25" t="s">
        <v>16771</v>
      </c>
      <c r="B3609" s="358" t="s">
        <v>1791</v>
      </c>
      <c r="C3609" s="358" t="s">
        <v>16772</v>
      </c>
      <c r="D3609" s="16" t="s">
        <v>5796</v>
      </c>
    </row>
    <row r="3610" spans="1:4" ht="15.95" customHeight="1" x14ac:dyDescent="0.25">
      <c r="A3610" s="25" t="s">
        <v>16773</v>
      </c>
      <c r="B3610" s="358" t="s">
        <v>16774</v>
      </c>
      <c r="C3610" s="358" t="s">
        <v>16775</v>
      </c>
      <c r="D3610" s="16" t="s">
        <v>5654</v>
      </c>
    </row>
    <row r="3611" spans="1:4" ht="15.95" customHeight="1" x14ac:dyDescent="0.25">
      <c r="A3611" s="25" t="s">
        <v>16776</v>
      </c>
      <c r="B3611" s="358" t="s">
        <v>16777</v>
      </c>
      <c r="C3611" s="358" t="s">
        <v>16778</v>
      </c>
      <c r="D3611" s="16" t="s">
        <v>5663</v>
      </c>
    </row>
    <row r="3612" spans="1:4" ht="15.95" customHeight="1" x14ac:dyDescent="0.25">
      <c r="A3612" s="25" t="s">
        <v>16779</v>
      </c>
      <c r="B3612" s="358" t="s">
        <v>16780</v>
      </c>
      <c r="C3612" s="358" t="s">
        <v>16781</v>
      </c>
      <c r="D3612" s="16" t="s">
        <v>5664</v>
      </c>
    </row>
    <row r="3613" spans="1:4" ht="15.95" customHeight="1" x14ac:dyDescent="0.25">
      <c r="A3613" s="25" t="s">
        <v>16782</v>
      </c>
      <c r="B3613" s="358" t="s">
        <v>16783</v>
      </c>
      <c r="C3613" s="358" t="s">
        <v>16784</v>
      </c>
      <c r="D3613" s="16" t="s">
        <v>5679</v>
      </c>
    </row>
    <row r="3614" spans="1:4" ht="15.95" customHeight="1" x14ac:dyDescent="0.25">
      <c r="A3614" s="25" t="s">
        <v>16785</v>
      </c>
      <c r="B3614" s="358" t="s">
        <v>16786</v>
      </c>
      <c r="C3614" s="358" t="s">
        <v>16787</v>
      </c>
      <c r="D3614" s="16" t="s">
        <v>5679</v>
      </c>
    </row>
    <row r="3615" spans="1:4" ht="15.95" customHeight="1" x14ac:dyDescent="0.25">
      <c r="A3615" s="25" t="s">
        <v>16788</v>
      </c>
      <c r="B3615" s="358" t="s">
        <v>16789</v>
      </c>
      <c r="C3615" s="358" t="s">
        <v>16790</v>
      </c>
      <c r="D3615" s="16" t="s">
        <v>5734</v>
      </c>
    </row>
    <row r="3616" spans="1:4" ht="15.95" customHeight="1" x14ac:dyDescent="0.25">
      <c r="A3616" s="25" t="s">
        <v>16791</v>
      </c>
      <c r="B3616" s="358" t="s">
        <v>16792</v>
      </c>
      <c r="C3616" s="358" t="s">
        <v>16793</v>
      </c>
      <c r="D3616" s="16" t="s">
        <v>5686</v>
      </c>
    </row>
    <row r="3617" spans="1:4" ht="15.95" customHeight="1" x14ac:dyDescent="0.25">
      <c r="A3617" s="25" t="s">
        <v>16794</v>
      </c>
      <c r="B3617" s="358" t="s">
        <v>16795</v>
      </c>
      <c r="C3617" s="358" t="s">
        <v>16796</v>
      </c>
      <c r="D3617" s="16" t="s">
        <v>5702</v>
      </c>
    </row>
    <row r="3618" spans="1:4" ht="15.95" customHeight="1" x14ac:dyDescent="0.25">
      <c r="A3618" s="25" t="s">
        <v>16797</v>
      </c>
      <c r="B3618" s="358" t="s">
        <v>16798</v>
      </c>
      <c r="C3618" s="358" t="s">
        <v>16799</v>
      </c>
      <c r="D3618" s="16" t="s">
        <v>5679</v>
      </c>
    </row>
    <row r="3619" spans="1:4" ht="15.95" customHeight="1" x14ac:dyDescent="0.25">
      <c r="A3619" s="25" t="s">
        <v>16800</v>
      </c>
      <c r="B3619" s="358" t="s">
        <v>16801</v>
      </c>
      <c r="C3619" s="358" t="s">
        <v>16802</v>
      </c>
      <c r="D3619" s="16" t="s">
        <v>5706</v>
      </c>
    </row>
    <row r="3620" spans="1:4" ht="15.95" customHeight="1" x14ac:dyDescent="0.25">
      <c r="A3620" s="25" t="s">
        <v>16803</v>
      </c>
      <c r="B3620" s="358" t="s">
        <v>16804</v>
      </c>
      <c r="C3620" s="358" t="s">
        <v>16805</v>
      </c>
      <c r="D3620" s="16" t="s">
        <v>5708</v>
      </c>
    </row>
    <row r="3621" spans="1:4" ht="15.95" customHeight="1" x14ac:dyDescent="0.25">
      <c r="A3621" s="25" t="s">
        <v>16806</v>
      </c>
      <c r="B3621" s="358" t="s">
        <v>16807</v>
      </c>
      <c r="C3621" s="358" t="s">
        <v>16808</v>
      </c>
      <c r="D3621" s="16" t="s">
        <v>5711</v>
      </c>
    </row>
    <row r="3622" spans="1:4" ht="15.95" customHeight="1" x14ac:dyDescent="0.25">
      <c r="A3622" s="25" t="s">
        <v>16809</v>
      </c>
      <c r="B3622" s="358" t="s">
        <v>16810</v>
      </c>
      <c r="C3622" s="358" t="s">
        <v>16811</v>
      </c>
      <c r="D3622" s="16" t="s">
        <v>5735</v>
      </c>
    </row>
    <row r="3623" spans="1:4" ht="15.95" customHeight="1" x14ac:dyDescent="0.25">
      <c r="A3623" s="25" t="s">
        <v>16812</v>
      </c>
      <c r="B3623" s="358" t="s">
        <v>16813</v>
      </c>
      <c r="C3623" s="358" t="s">
        <v>16814</v>
      </c>
      <c r="D3623" s="16" t="s">
        <v>5743</v>
      </c>
    </row>
    <row r="3624" spans="1:4" ht="15.95" customHeight="1" x14ac:dyDescent="0.25">
      <c r="A3624" s="25" t="s">
        <v>16815</v>
      </c>
      <c r="B3624" s="358" t="s">
        <v>16816</v>
      </c>
      <c r="C3624" s="358" t="s">
        <v>16817</v>
      </c>
      <c r="D3624" s="16" t="s">
        <v>5741</v>
      </c>
    </row>
    <row r="3625" spans="1:4" ht="15.95" customHeight="1" x14ac:dyDescent="0.25">
      <c r="A3625" s="25" t="s">
        <v>16818</v>
      </c>
      <c r="B3625" s="358" t="s">
        <v>16819</v>
      </c>
      <c r="C3625" s="358" t="s">
        <v>16820</v>
      </c>
      <c r="D3625" s="16" t="s">
        <v>5779</v>
      </c>
    </row>
    <row r="3626" spans="1:4" ht="15.95" customHeight="1" x14ac:dyDescent="0.25">
      <c r="A3626" s="25" t="s">
        <v>16821</v>
      </c>
      <c r="B3626" s="358" t="s">
        <v>16822</v>
      </c>
      <c r="C3626" s="358" t="s">
        <v>16823</v>
      </c>
      <c r="D3626" s="16" t="s">
        <v>5532</v>
      </c>
    </row>
    <row r="3627" spans="1:4" ht="15.95" customHeight="1" x14ac:dyDescent="0.25">
      <c r="A3627" s="25" t="s">
        <v>16824</v>
      </c>
      <c r="B3627" s="358" t="s">
        <v>16825</v>
      </c>
      <c r="C3627" s="358" t="s">
        <v>16826</v>
      </c>
      <c r="D3627" s="16" t="s">
        <v>5557</v>
      </c>
    </row>
    <row r="3628" spans="1:4" ht="15.95" customHeight="1" x14ac:dyDescent="0.25">
      <c r="A3628" s="25" t="s">
        <v>16827</v>
      </c>
      <c r="B3628" s="358" t="s">
        <v>16828</v>
      </c>
      <c r="C3628" s="358" t="s">
        <v>16829</v>
      </c>
      <c r="D3628" s="16" t="s">
        <v>5561</v>
      </c>
    </row>
    <row r="3629" spans="1:4" ht="15.95" customHeight="1" x14ac:dyDescent="0.25">
      <c r="A3629" s="25" t="s">
        <v>16830</v>
      </c>
      <c r="B3629" s="358" t="s">
        <v>16831</v>
      </c>
      <c r="C3629" s="358" t="s">
        <v>16832</v>
      </c>
      <c r="D3629" s="16" t="s">
        <v>5562</v>
      </c>
    </row>
    <row r="3630" spans="1:4" ht="15.95" customHeight="1" x14ac:dyDescent="0.25">
      <c r="A3630" s="25" t="s">
        <v>16833</v>
      </c>
      <c r="B3630" s="358" t="s">
        <v>16834</v>
      </c>
      <c r="C3630" s="358" t="s">
        <v>16835</v>
      </c>
      <c r="D3630" s="16" t="s">
        <v>5562</v>
      </c>
    </row>
    <row r="3631" spans="1:4" ht="15.95" customHeight="1" x14ac:dyDescent="0.25">
      <c r="A3631" s="25" t="s">
        <v>16836</v>
      </c>
      <c r="B3631" s="358" t="s">
        <v>16837</v>
      </c>
      <c r="C3631" s="358" t="s">
        <v>16838</v>
      </c>
      <c r="D3631" s="16" t="s">
        <v>5696</v>
      </c>
    </row>
    <row r="3632" spans="1:4" ht="15.95" customHeight="1" x14ac:dyDescent="0.25">
      <c r="A3632" s="25" t="s">
        <v>16839</v>
      </c>
      <c r="B3632" s="358" t="s">
        <v>16840</v>
      </c>
      <c r="C3632" s="358" t="s">
        <v>16841</v>
      </c>
      <c r="D3632" s="16" t="s">
        <v>5569</v>
      </c>
    </row>
    <row r="3633" spans="1:4" ht="15.95" customHeight="1" x14ac:dyDescent="0.25">
      <c r="A3633" s="25" t="s">
        <v>16842</v>
      </c>
      <c r="B3633" s="358" t="s">
        <v>16843</v>
      </c>
      <c r="C3633" s="358" t="s">
        <v>16844</v>
      </c>
      <c r="D3633" s="16" t="s">
        <v>5583</v>
      </c>
    </row>
    <row r="3634" spans="1:4" ht="15.95" customHeight="1" x14ac:dyDescent="0.25">
      <c r="A3634" s="25" t="s">
        <v>16845</v>
      </c>
      <c r="B3634" s="358" t="s">
        <v>16846</v>
      </c>
      <c r="C3634" s="358" t="s">
        <v>16847</v>
      </c>
      <c r="D3634" s="16" t="s">
        <v>5652</v>
      </c>
    </row>
    <row r="3635" spans="1:4" ht="15.95" customHeight="1" x14ac:dyDescent="0.25">
      <c r="A3635" s="25" t="s">
        <v>16848</v>
      </c>
      <c r="B3635" s="358" t="s">
        <v>16849</v>
      </c>
      <c r="C3635" s="358" t="s">
        <v>16850</v>
      </c>
      <c r="D3635" s="16" t="s">
        <v>5595</v>
      </c>
    </row>
    <row r="3636" spans="1:4" ht="15.95" customHeight="1" x14ac:dyDescent="0.25">
      <c r="A3636" s="25" t="s">
        <v>16851</v>
      </c>
      <c r="B3636" s="358" t="s">
        <v>16852</v>
      </c>
      <c r="C3636" s="358" t="s">
        <v>16853</v>
      </c>
      <c r="D3636" s="16" t="s">
        <v>5696</v>
      </c>
    </row>
    <row r="3637" spans="1:4" ht="15.95" customHeight="1" x14ac:dyDescent="0.25">
      <c r="A3637" s="25" t="s">
        <v>16854</v>
      </c>
      <c r="B3637" s="358" t="s">
        <v>16855</v>
      </c>
      <c r="C3637" s="358" t="s">
        <v>16856</v>
      </c>
      <c r="D3637" s="16" t="s">
        <v>5627</v>
      </c>
    </row>
    <row r="3638" spans="1:4" ht="15.95" customHeight="1" x14ac:dyDescent="0.25">
      <c r="A3638" s="25" t="s">
        <v>16857</v>
      </c>
      <c r="B3638" s="358" t="s">
        <v>16858</v>
      </c>
      <c r="C3638" s="358" t="s">
        <v>16859</v>
      </c>
      <c r="D3638" s="16" t="s">
        <v>5636</v>
      </c>
    </row>
    <row r="3639" spans="1:4" ht="15.95" customHeight="1" x14ac:dyDescent="0.25">
      <c r="A3639" s="25" t="s">
        <v>16860</v>
      </c>
      <c r="B3639" s="358" t="s">
        <v>16861</v>
      </c>
      <c r="C3639" s="358" t="s">
        <v>16862</v>
      </c>
      <c r="D3639" s="16" t="s">
        <v>5640</v>
      </c>
    </row>
    <row r="3640" spans="1:4" ht="15.95" customHeight="1" x14ac:dyDescent="0.25">
      <c r="A3640" s="25" t="s">
        <v>16863</v>
      </c>
      <c r="B3640" s="358" t="s">
        <v>16864</v>
      </c>
      <c r="C3640" s="358" t="s">
        <v>16865</v>
      </c>
      <c r="D3640" s="16" t="s">
        <v>5645</v>
      </c>
    </row>
    <row r="3641" spans="1:4" ht="15.95" customHeight="1" x14ac:dyDescent="0.25">
      <c r="A3641" s="25" t="s">
        <v>16866</v>
      </c>
      <c r="B3641" s="358" t="s">
        <v>16867</v>
      </c>
      <c r="C3641" s="358" t="s">
        <v>16868</v>
      </c>
      <c r="D3641" s="16" t="s">
        <v>5644</v>
      </c>
    </row>
    <row r="3642" spans="1:4" ht="15.95" customHeight="1" x14ac:dyDescent="0.25">
      <c r="A3642" s="25" t="s">
        <v>16869</v>
      </c>
      <c r="B3642" s="358" t="s">
        <v>16870</v>
      </c>
      <c r="C3642" s="358" t="s">
        <v>16871</v>
      </c>
      <c r="D3642" s="16" t="s">
        <v>5651</v>
      </c>
    </row>
    <row r="3643" spans="1:4" ht="15.95" customHeight="1" x14ac:dyDescent="0.25">
      <c r="A3643" s="25" t="s">
        <v>16872</v>
      </c>
      <c r="B3643" s="358" t="s">
        <v>16873</v>
      </c>
      <c r="C3643" s="358" t="s">
        <v>16874</v>
      </c>
      <c r="D3643" s="16" t="s">
        <v>5652</v>
      </c>
    </row>
    <row r="3644" spans="1:4" ht="15.95" customHeight="1" x14ac:dyDescent="0.25">
      <c r="A3644" s="25" t="s">
        <v>16875</v>
      </c>
      <c r="B3644" s="358" t="s">
        <v>16876</v>
      </c>
      <c r="C3644" s="358" t="s">
        <v>16877</v>
      </c>
      <c r="D3644" s="16" t="s">
        <v>5655</v>
      </c>
    </row>
    <row r="3645" spans="1:4" ht="15.95" customHeight="1" x14ac:dyDescent="0.25">
      <c r="A3645" s="25" t="s">
        <v>16878</v>
      </c>
      <c r="B3645" s="358" t="s">
        <v>16879</v>
      </c>
      <c r="C3645" s="358" t="s">
        <v>16880</v>
      </c>
      <c r="D3645" s="16" t="s">
        <v>5665</v>
      </c>
    </row>
    <row r="3646" spans="1:4" ht="15.95" customHeight="1" x14ac:dyDescent="0.25">
      <c r="A3646" s="25" t="s">
        <v>16881</v>
      </c>
      <c r="B3646" s="358" t="s">
        <v>16882</v>
      </c>
      <c r="C3646" s="358" t="s">
        <v>16883</v>
      </c>
      <c r="D3646" s="16" t="s">
        <v>5690</v>
      </c>
    </row>
    <row r="3647" spans="1:4" ht="15.95" customHeight="1" x14ac:dyDescent="0.25">
      <c r="A3647" s="25" t="s">
        <v>16884</v>
      </c>
      <c r="B3647" s="358" t="s">
        <v>16885</v>
      </c>
      <c r="C3647" s="358" t="s">
        <v>16886</v>
      </c>
      <c r="D3647" s="16" t="s">
        <v>5689</v>
      </c>
    </row>
    <row r="3648" spans="1:4" ht="15.95" customHeight="1" x14ac:dyDescent="0.25">
      <c r="A3648" s="25" t="s">
        <v>16887</v>
      </c>
      <c r="B3648" s="358" t="s">
        <v>16888</v>
      </c>
      <c r="C3648" s="358" t="s">
        <v>16889</v>
      </c>
      <c r="D3648" s="16" t="s">
        <v>5693</v>
      </c>
    </row>
    <row r="3649" spans="1:4" ht="15.95" customHeight="1" x14ac:dyDescent="0.25">
      <c r="A3649" s="25" t="s">
        <v>16890</v>
      </c>
      <c r="B3649" s="358" t="s">
        <v>16891</v>
      </c>
      <c r="C3649" s="358" t="s">
        <v>16892</v>
      </c>
      <c r="D3649" s="16" t="s">
        <v>5696</v>
      </c>
    </row>
    <row r="3650" spans="1:4" ht="15.95" customHeight="1" x14ac:dyDescent="0.25">
      <c r="A3650" s="25" t="s">
        <v>16893</v>
      </c>
      <c r="B3650" s="358" t="s">
        <v>16894</v>
      </c>
      <c r="C3650" s="358" t="s">
        <v>16895</v>
      </c>
      <c r="D3650" s="16" t="s">
        <v>5696</v>
      </c>
    </row>
    <row r="3651" spans="1:4" ht="15.95" customHeight="1" x14ac:dyDescent="0.25">
      <c r="A3651" s="25" t="s">
        <v>16896</v>
      </c>
      <c r="B3651" s="358" t="s">
        <v>16897</v>
      </c>
      <c r="C3651" s="358" t="s">
        <v>16898</v>
      </c>
      <c r="D3651" s="16" t="s">
        <v>5696</v>
      </c>
    </row>
    <row r="3652" spans="1:4" ht="15.95" customHeight="1" x14ac:dyDescent="0.25">
      <c r="A3652" s="25" t="s">
        <v>16899</v>
      </c>
      <c r="B3652" s="358" t="s">
        <v>16900</v>
      </c>
      <c r="C3652" s="358" t="s">
        <v>16901</v>
      </c>
      <c r="D3652" s="16" t="s">
        <v>5696</v>
      </c>
    </row>
    <row r="3653" spans="1:4" ht="15.95" customHeight="1" x14ac:dyDescent="0.25">
      <c r="A3653" s="25" t="s">
        <v>16902</v>
      </c>
      <c r="B3653" s="358" t="s">
        <v>16903</v>
      </c>
      <c r="C3653" s="358" t="s">
        <v>16904</v>
      </c>
      <c r="D3653" s="16" t="s">
        <v>5696</v>
      </c>
    </row>
    <row r="3654" spans="1:4" ht="15.95" customHeight="1" x14ac:dyDescent="0.25">
      <c r="A3654" s="25" t="s">
        <v>16905</v>
      </c>
      <c r="B3654" s="358" t="s">
        <v>16906</v>
      </c>
      <c r="C3654" s="358" t="s">
        <v>16907</v>
      </c>
      <c r="D3654" s="16" t="s">
        <v>5698</v>
      </c>
    </row>
    <row r="3655" spans="1:4" ht="15.95" customHeight="1" x14ac:dyDescent="0.25">
      <c r="A3655" s="25" t="s">
        <v>16908</v>
      </c>
      <c r="B3655" s="358" t="s">
        <v>16909</v>
      </c>
      <c r="C3655" s="358" t="s">
        <v>16910</v>
      </c>
      <c r="D3655" s="16" t="s">
        <v>5699</v>
      </c>
    </row>
    <row r="3656" spans="1:4" ht="15.95" customHeight="1" x14ac:dyDescent="0.25">
      <c r="A3656" s="25" t="s">
        <v>16911</v>
      </c>
      <c r="B3656" s="358" t="s">
        <v>16912</v>
      </c>
      <c r="C3656" s="358" t="s">
        <v>16913</v>
      </c>
      <c r="D3656" s="16" t="s">
        <v>5704</v>
      </c>
    </row>
    <row r="3657" spans="1:4" ht="15.95" customHeight="1" x14ac:dyDescent="0.25">
      <c r="A3657" s="25" t="s">
        <v>16914</v>
      </c>
      <c r="B3657" s="358" t="s">
        <v>16915</v>
      </c>
      <c r="C3657" s="358" t="s">
        <v>16916</v>
      </c>
      <c r="D3657" s="16" t="s">
        <v>5709</v>
      </c>
    </row>
    <row r="3658" spans="1:4" ht="15.95" customHeight="1" x14ac:dyDescent="0.25">
      <c r="A3658" s="25" t="s">
        <v>16917</v>
      </c>
      <c r="B3658" s="358" t="s">
        <v>16918</v>
      </c>
      <c r="C3658" s="358" t="s">
        <v>16919</v>
      </c>
      <c r="D3658" s="16" t="s">
        <v>5710</v>
      </c>
    </row>
    <row r="3659" spans="1:4" ht="15.95" customHeight="1" x14ac:dyDescent="0.25">
      <c r="A3659" s="25" t="s">
        <v>16920</v>
      </c>
      <c r="B3659" s="358" t="s">
        <v>16921</v>
      </c>
      <c r="C3659" s="358" t="s">
        <v>16922</v>
      </c>
      <c r="D3659" s="16" t="s">
        <v>5716</v>
      </c>
    </row>
    <row r="3660" spans="1:4" ht="15.95" customHeight="1" x14ac:dyDescent="0.25">
      <c r="A3660" s="25" t="s">
        <v>16923</v>
      </c>
      <c r="B3660" s="358" t="s">
        <v>16924</v>
      </c>
      <c r="C3660" s="358" t="s">
        <v>16925</v>
      </c>
      <c r="D3660" s="16" t="s">
        <v>5721</v>
      </c>
    </row>
    <row r="3661" spans="1:4" ht="15.95" customHeight="1" x14ac:dyDescent="0.25">
      <c r="A3661" s="25" t="s">
        <v>16926</v>
      </c>
      <c r="B3661" s="358" t="s">
        <v>2924</v>
      </c>
      <c r="C3661" s="358" t="s">
        <v>16927</v>
      </c>
      <c r="D3661" s="16" t="s">
        <v>5740</v>
      </c>
    </row>
    <row r="3662" spans="1:4" ht="15.95" customHeight="1" x14ac:dyDescent="0.25">
      <c r="A3662" s="25" t="s">
        <v>16928</v>
      </c>
      <c r="B3662" s="358" t="s">
        <v>16929</v>
      </c>
      <c r="C3662" s="358" t="s">
        <v>16930</v>
      </c>
      <c r="D3662" s="16" t="s">
        <v>5627</v>
      </c>
    </row>
    <row r="3663" spans="1:4" ht="15.95" customHeight="1" x14ac:dyDescent="0.25">
      <c r="A3663" s="25" t="s">
        <v>16931</v>
      </c>
      <c r="B3663" s="358" t="s">
        <v>16932</v>
      </c>
      <c r="C3663" s="358" t="s">
        <v>16933</v>
      </c>
      <c r="D3663" s="16" t="s">
        <v>5548</v>
      </c>
    </row>
    <row r="3664" spans="1:4" ht="15.95" customHeight="1" x14ac:dyDescent="0.25">
      <c r="A3664" s="25" t="s">
        <v>16934</v>
      </c>
      <c r="B3664" s="358" t="s">
        <v>16935</v>
      </c>
      <c r="C3664" s="358" t="s">
        <v>16936</v>
      </c>
      <c r="D3664" s="16" t="s">
        <v>5585</v>
      </c>
    </row>
    <row r="3665" spans="1:4" ht="15.95" customHeight="1" x14ac:dyDescent="0.25">
      <c r="A3665" s="25" t="s">
        <v>16937</v>
      </c>
      <c r="B3665" s="358" t="s">
        <v>16938</v>
      </c>
      <c r="C3665" s="358" t="s">
        <v>16939</v>
      </c>
      <c r="D3665" s="16" t="s">
        <v>5575</v>
      </c>
    </row>
    <row r="3666" spans="1:4" ht="15.95" customHeight="1" x14ac:dyDescent="0.25">
      <c r="A3666" s="25" t="s">
        <v>16940</v>
      </c>
      <c r="B3666" s="358" t="s">
        <v>16941</v>
      </c>
      <c r="C3666" s="358" t="s">
        <v>16942</v>
      </c>
      <c r="D3666" s="16" t="s">
        <v>5580</v>
      </c>
    </row>
    <row r="3667" spans="1:4" ht="15.95" customHeight="1" x14ac:dyDescent="0.25">
      <c r="A3667" s="25" t="s">
        <v>16943</v>
      </c>
      <c r="B3667" s="358" t="s">
        <v>16944</v>
      </c>
      <c r="C3667" s="358" t="s">
        <v>16945</v>
      </c>
      <c r="D3667" s="16" t="s">
        <v>5591</v>
      </c>
    </row>
    <row r="3668" spans="1:4" ht="15.95" customHeight="1" x14ac:dyDescent="0.25">
      <c r="A3668" s="25" t="s">
        <v>16946</v>
      </c>
      <c r="B3668" s="358" t="s">
        <v>16947</v>
      </c>
      <c r="C3668" s="358" t="s">
        <v>16948</v>
      </c>
      <c r="D3668" s="16" t="s">
        <v>5625</v>
      </c>
    </row>
    <row r="3669" spans="1:4" ht="15.95" customHeight="1" x14ac:dyDescent="0.25">
      <c r="A3669" s="25" t="s">
        <v>16949</v>
      </c>
      <c r="B3669" s="358" t="s">
        <v>16950</v>
      </c>
      <c r="C3669" s="358" t="s">
        <v>16951</v>
      </c>
      <c r="D3669" s="16" t="s">
        <v>5604</v>
      </c>
    </row>
    <row r="3670" spans="1:4" ht="15.95" customHeight="1" x14ac:dyDescent="0.25">
      <c r="A3670" s="25" t="s">
        <v>16952</v>
      </c>
      <c r="B3670" s="358" t="s">
        <v>16953</v>
      </c>
      <c r="C3670" s="358" t="s">
        <v>16954</v>
      </c>
      <c r="D3670" s="16" t="s">
        <v>5608</v>
      </c>
    </row>
    <row r="3671" spans="1:4" ht="15.95" customHeight="1" x14ac:dyDescent="0.25">
      <c r="A3671" s="25" t="s">
        <v>16955</v>
      </c>
      <c r="B3671" s="358" t="s">
        <v>16956</v>
      </c>
      <c r="C3671" s="358" t="s">
        <v>16957</v>
      </c>
      <c r="D3671" s="16" t="s">
        <v>5613</v>
      </c>
    </row>
    <row r="3672" spans="1:4" ht="15.95" customHeight="1" x14ac:dyDescent="0.25">
      <c r="A3672" s="25" t="s">
        <v>16958</v>
      </c>
      <c r="B3672" s="358" t="s">
        <v>16959</v>
      </c>
      <c r="C3672" s="358" t="s">
        <v>16960</v>
      </c>
      <c r="D3672" s="16" t="s">
        <v>5614</v>
      </c>
    </row>
    <row r="3673" spans="1:4" ht="15.95" customHeight="1" x14ac:dyDescent="0.25">
      <c r="A3673" s="25" t="s">
        <v>16961</v>
      </c>
      <c r="B3673" s="358" t="s">
        <v>16962</v>
      </c>
      <c r="C3673" s="358" t="s">
        <v>16963</v>
      </c>
      <c r="D3673" s="16" t="s">
        <v>5615</v>
      </c>
    </row>
    <row r="3674" spans="1:4" ht="15.95" customHeight="1" x14ac:dyDescent="0.25">
      <c r="A3674" s="25" t="s">
        <v>16964</v>
      </c>
      <c r="B3674" s="358" t="s">
        <v>16965</v>
      </c>
      <c r="C3674" s="358" t="s">
        <v>16966</v>
      </c>
      <c r="D3674" s="16" t="s">
        <v>5632</v>
      </c>
    </row>
    <row r="3675" spans="1:4" ht="15.95" customHeight="1" x14ac:dyDescent="0.25">
      <c r="A3675" s="25" t="s">
        <v>16967</v>
      </c>
      <c r="B3675" s="358" t="s">
        <v>16968</v>
      </c>
      <c r="C3675" s="358" t="s">
        <v>16969</v>
      </c>
      <c r="D3675" s="16" t="s">
        <v>5633</v>
      </c>
    </row>
    <row r="3676" spans="1:4" ht="15.95" customHeight="1" x14ac:dyDescent="0.25">
      <c r="A3676" s="25" t="s">
        <v>16970</v>
      </c>
      <c r="B3676" s="358" t="s">
        <v>16971</v>
      </c>
      <c r="C3676" s="358" t="s">
        <v>16972</v>
      </c>
      <c r="D3676" s="16" t="s">
        <v>5638</v>
      </c>
    </row>
    <row r="3677" spans="1:4" ht="15.95" customHeight="1" x14ac:dyDescent="0.25">
      <c r="A3677" s="25" t="s">
        <v>16973</v>
      </c>
      <c r="B3677" s="358" t="s">
        <v>16974</v>
      </c>
      <c r="C3677" s="358" t="s">
        <v>16975</v>
      </c>
      <c r="D3677" s="16" t="s">
        <v>5660</v>
      </c>
    </row>
    <row r="3678" spans="1:4" ht="15.95" customHeight="1" x14ac:dyDescent="0.25">
      <c r="A3678" s="25" t="s">
        <v>16976</v>
      </c>
      <c r="B3678" s="358" t="s">
        <v>16977</v>
      </c>
      <c r="C3678" s="358" t="s">
        <v>16978</v>
      </c>
      <c r="D3678" s="16" t="s">
        <v>5669</v>
      </c>
    </row>
    <row r="3679" spans="1:4" ht="15.95" customHeight="1" x14ac:dyDescent="0.25">
      <c r="A3679" s="25" t="s">
        <v>16979</v>
      </c>
      <c r="B3679" s="358" t="s">
        <v>16980</v>
      </c>
      <c r="C3679" s="358" t="s">
        <v>16981</v>
      </c>
      <c r="D3679" s="16" t="s">
        <v>5714</v>
      </c>
    </row>
    <row r="3680" spans="1:4" ht="15.95" customHeight="1" x14ac:dyDescent="0.25">
      <c r="A3680" s="25" t="s">
        <v>16982</v>
      </c>
      <c r="B3680" s="358" t="s">
        <v>2942</v>
      </c>
      <c r="C3680" s="358" t="s">
        <v>16983</v>
      </c>
      <c r="D3680" s="16" t="s">
        <v>5714</v>
      </c>
    </row>
    <row r="3681" spans="1:4" ht="15.95" customHeight="1" x14ac:dyDescent="0.25">
      <c r="A3681" s="25" t="s">
        <v>16984</v>
      </c>
      <c r="B3681" s="358" t="s">
        <v>16985</v>
      </c>
      <c r="C3681" s="358" t="s">
        <v>16986</v>
      </c>
      <c r="D3681" s="16" t="s">
        <v>5729</v>
      </c>
    </row>
    <row r="3682" spans="1:4" ht="15.95" customHeight="1" x14ac:dyDescent="0.25">
      <c r="A3682" s="25" t="s">
        <v>16987</v>
      </c>
      <c r="B3682" s="358" t="s">
        <v>16988</v>
      </c>
      <c r="C3682" s="358" t="s">
        <v>16989</v>
      </c>
      <c r="D3682" s="16" t="s">
        <v>5728</v>
      </c>
    </row>
    <row r="3683" spans="1:4" ht="15.95" customHeight="1" x14ac:dyDescent="0.25">
      <c r="A3683" s="25" t="s">
        <v>16990</v>
      </c>
      <c r="B3683" s="358" t="s">
        <v>16991</v>
      </c>
      <c r="C3683" s="358" t="s">
        <v>16992</v>
      </c>
      <c r="D3683" s="16" t="s">
        <v>5737</v>
      </c>
    </row>
    <row r="3684" spans="1:4" ht="15.95" customHeight="1" x14ac:dyDescent="0.25">
      <c r="A3684" s="25" t="s">
        <v>16993</v>
      </c>
      <c r="B3684" s="358" t="s">
        <v>16994</v>
      </c>
      <c r="C3684" s="358" t="s">
        <v>16995</v>
      </c>
      <c r="D3684" s="16" t="s">
        <v>5738</v>
      </c>
    </row>
    <row r="3685" spans="1:4" ht="15.95" customHeight="1" x14ac:dyDescent="0.25">
      <c r="A3685" s="25" t="s">
        <v>16996</v>
      </c>
      <c r="B3685" s="358" t="s">
        <v>1294</v>
      </c>
      <c r="C3685" s="359" t="s">
        <v>16997</v>
      </c>
      <c r="D3685" s="16" t="s">
        <v>6035</v>
      </c>
    </row>
    <row r="3686" spans="1:4" ht="15.95" customHeight="1" x14ac:dyDescent="0.25">
      <c r="A3686" s="25" t="s">
        <v>16998</v>
      </c>
      <c r="B3686" s="358" t="s">
        <v>1296</v>
      </c>
      <c r="C3686" s="358" t="s">
        <v>16999</v>
      </c>
      <c r="D3686" s="16" t="s">
        <v>6054</v>
      </c>
    </row>
    <row r="3687" spans="1:4" ht="15.95" customHeight="1" x14ac:dyDescent="0.25">
      <c r="A3687" s="25" t="s">
        <v>17000</v>
      </c>
      <c r="B3687" s="358" t="s">
        <v>1297</v>
      </c>
      <c r="C3687" s="358" t="s">
        <v>17001</v>
      </c>
      <c r="D3687" s="16" t="s">
        <v>6057</v>
      </c>
    </row>
    <row r="3688" spans="1:4" ht="15.95" customHeight="1" x14ac:dyDescent="0.25">
      <c r="A3688" s="25" t="s">
        <v>17002</v>
      </c>
      <c r="B3688" s="358" t="s">
        <v>1299</v>
      </c>
      <c r="C3688" s="358" t="s">
        <v>17003</v>
      </c>
      <c r="D3688" s="16" t="s">
        <v>6053</v>
      </c>
    </row>
    <row r="3689" spans="1:4" ht="15.95" customHeight="1" x14ac:dyDescent="0.25">
      <c r="A3689" s="25" t="s">
        <v>17004</v>
      </c>
      <c r="B3689" s="358" t="s">
        <v>1300</v>
      </c>
      <c r="C3689" s="358" t="s">
        <v>17005</v>
      </c>
      <c r="D3689" s="16" t="s">
        <v>6021</v>
      </c>
    </row>
    <row r="3690" spans="1:4" ht="15.95" customHeight="1" x14ac:dyDescent="0.25">
      <c r="A3690" s="25" t="s">
        <v>17006</v>
      </c>
      <c r="B3690" s="358" t="s">
        <v>1302</v>
      </c>
      <c r="C3690" s="358" t="s">
        <v>17007</v>
      </c>
      <c r="D3690" s="16" t="s">
        <v>6031</v>
      </c>
    </row>
    <row r="3691" spans="1:4" ht="15.95" customHeight="1" x14ac:dyDescent="0.25">
      <c r="A3691" s="25" t="s">
        <v>17008</v>
      </c>
      <c r="B3691" s="358" t="s">
        <v>1304</v>
      </c>
      <c r="C3691" s="358" t="s">
        <v>17009</v>
      </c>
      <c r="D3691" s="16" t="s">
        <v>6046</v>
      </c>
    </row>
    <row r="3692" spans="1:4" ht="15.95" customHeight="1" x14ac:dyDescent="0.25">
      <c r="A3692" s="25" t="s">
        <v>17010</v>
      </c>
      <c r="B3692" s="358" t="s">
        <v>1454</v>
      </c>
      <c r="C3692" s="358" t="s">
        <v>17011</v>
      </c>
      <c r="D3692" s="16" t="s">
        <v>6043</v>
      </c>
    </row>
    <row r="3693" spans="1:4" ht="15.95" customHeight="1" x14ac:dyDescent="0.25">
      <c r="A3693" s="25" t="s">
        <v>17012</v>
      </c>
      <c r="B3693" s="358" t="s">
        <v>17013</v>
      </c>
      <c r="C3693" s="358" t="s">
        <v>17014</v>
      </c>
      <c r="D3693" s="16" t="s">
        <v>5817</v>
      </c>
    </row>
    <row r="3694" spans="1:4" ht="15.95" customHeight="1" x14ac:dyDescent="0.25">
      <c r="A3694" s="25" t="s">
        <v>17015</v>
      </c>
      <c r="B3694" s="358" t="s">
        <v>17016</v>
      </c>
      <c r="C3694" s="358" t="s">
        <v>17017</v>
      </c>
      <c r="D3694" s="16" t="s">
        <v>5813</v>
      </c>
    </row>
    <row r="3695" spans="1:4" ht="15.95" customHeight="1" x14ac:dyDescent="0.25">
      <c r="A3695" s="25" t="s">
        <v>17018</v>
      </c>
      <c r="B3695" s="358" t="s">
        <v>958</v>
      </c>
      <c r="C3695" s="358" t="s">
        <v>17019</v>
      </c>
      <c r="D3695" s="16" t="s">
        <v>5830</v>
      </c>
    </row>
    <row r="3696" spans="1:4" ht="15.95" customHeight="1" x14ac:dyDescent="0.25">
      <c r="A3696" s="25" t="s">
        <v>17020</v>
      </c>
      <c r="B3696" s="358" t="s">
        <v>17021</v>
      </c>
      <c r="C3696" s="358" t="s">
        <v>17022</v>
      </c>
      <c r="D3696" s="16" t="s">
        <v>5848</v>
      </c>
    </row>
    <row r="3697" spans="1:4" ht="15.95" customHeight="1" x14ac:dyDescent="0.25">
      <c r="A3697" s="25" t="s">
        <v>17023</v>
      </c>
      <c r="B3697" s="358" t="s">
        <v>17024</v>
      </c>
      <c r="C3697" s="358" t="s">
        <v>17025</v>
      </c>
      <c r="D3697" s="16" t="s">
        <v>5817</v>
      </c>
    </row>
    <row r="3698" spans="1:4" ht="15.95" customHeight="1" x14ac:dyDescent="0.25">
      <c r="A3698" s="25" t="s">
        <v>17026</v>
      </c>
      <c r="B3698" s="358" t="s">
        <v>959</v>
      </c>
      <c r="C3698" s="358" t="s">
        <v>17027</v>
      </c>
      <c r="D3698" s="16" t="s">
        <v>5998</v>
      </c>
    </row>
    <row r="3699" spans="1:4" ht="15.95" customHeight="1" x14ac:dyDescent="0.25">
      <c r="A3699" s="25" t="s">
        <v>17028</v>
      </c>
      <c r="B3699" s="358" t="s">
        <v>17029</v>
      </c>
      <c r="C3699" s="358" t="s">
        <v>17030</v>
      </c>
      <c r="D3699" s="16" t="s">
        <v>5888</v>
      </c>
    </row>
    <row r="3700" spans="1:4" ht="15.95" customHeight="1" x14ac:dyDescent="0.25">
      <c r="A3700" s="25" t="s">
        <v>17031</v>
      </c>
      <c r="B3700" s="358" t="s">
        <v>17032</v>
      </c>
      <c r="C3700" s="358" t="s">
        <v>17033</v>
      </c>
      <c r="D3700" s="16" t="s">
        <v>5891</v>
      </c>
    </row>
    <row r="3701" spans="1:4" ht="15.95" customHeight="1" x14ac:dyDescent="0.25">
      <c r="A3701" s="25" t="s">
        <v>17034</v>
      </c>
      <c r="B3701" s="358" t="s">
        <v>17035</v>
      </c>
      <c r="C3701" s="358" t="s">
        <v>17036</v>
      </c>
      <c r="D3701" s="16" t="s">
        <v>5895</v>
      </c>
    </row>
    <row r="3702" spans="1:4" ht="15.95" customHeight="1" x14ac:dyDescent="0.25">
      <c r="A3702" s="25" t="s">
        <v>17037</v>
      </c>
      <c r="B3702" s="358" t="s">
        <v>185</v>
      </c>
      <c r="C3702" s="358" t="s">
        <v>17038</v>
      </c>
      <c r="D3702" s="16" t="s">
        <v>5888</v>
      </c>
    </row>
    <row r="3703" spans="1:4" ht="15.95" customHeight="1" x14ac:dyDescent="0.25">
      <c r="A3703" s="25" t="s">
        <v>17039</v>
      </c>
      <c r="B3703" s="358" t="s">
        <v>17040</v>
      </c>
      <c r="C3703" s="358" t="s">
        <v>17041</v>
      </c>
      <c r="D3703" s="16" t="s">
        <v>5817</v>
      </c>
    </row>
    <row r="3704" spans="1:4" ht="15.95" customHeight="1" x14ac:dyDescent="0.25">
      <c r="A3704" s="25" t="s">
        <v>17042</v>
      </c>
      <c r="B3704" s="358" t="s">
        <v>17043</v>
      </c>
      <c r="C3704" s="358" t="s">
        <v>17044</v>
      </c>
      <c r="D3704" s="16" t="s">
        <v>5814</v>
      </c>
    </row>
    <row r="3705" spans="1:4" ht="15.95" customHeight="1" x14ac:dyDescent="0.25">
      <c r="A3705" s="25" t="s">
        <v>17045</v>
      </c>
      <c r="B3705" s="358" t="s">
        <v>566</v>
      </c>
      <c r="C3705" s="358" t="s">
        <v>17046</v>
      </c>
      <c r="D3705" s="16" t="s">
        <v>6007</v>
      </c>
    </row>
    <row r="3706" spans="1:4" ht="15.95" customHeight="1" x14ac:dyDescent="0.25">
      <c r="A3706" s="25" t="s">
        <v>17047</v>
      </c>
      <c r="B3706" s="358" t="s">
        <v>17048</v>
      </c>
      <c r="C3706" s="358" t="s">
        <v>17049</v>
      </c>
      <c r="D3706" s="16" t="s">
        <v>5995</v>
      </c>
    </row>
    <row r="3707" spans="1:4" ht="15.95" customHeight="1" x14ac:dyDescent="0.25">
      <c r="A3707" s="25" t="s">
        <v>17050</v>
      </c>
      <c r="B3707" s="358" t="s">
        <v>17051</v>
      </c>
      <c r="C3707" s="358" t="s">
        <v>17052</v>
      </c>
      <c r="D3707" s="16" t="s">
        <v>5813</v>
      </c>
    </row>
    <row r="3708" spans="1:4" ht="15.95" customHeight="1" x14ac:dyDescent="0.25">
      <c r="A3708" s="25" t="s">
        <v>17053</v>
      </c>
      <c r="B3708" s="358" t="s">
        <v>17054</v>
      </c>
      <c r="C3708" s="358" t="s">
        <v>17055</v>
      </c>
      <c r="D3708" s="16" t="s">
        <v>6027</v>
      </c>
    </row>
    <row r="3709" spans="1:4" ht="15.95" customHeight="1" x14ac:dyDescent="0.25">
      <c r="A3709" s="25" t="s">
        <v>17056</v>
      </c>
      <c r="B3709" s="358" t="s">
        <v>1735</v>
      </c>
      <c r="C3709" s="358" t="s">
        <v>17057</v>
      </c>
      <c r="D3709" s="16" t="s">
        <v>5830</v>
      </c>
    </row>
    <row r="3710" spans="1:4" ht="15.95" customHeight="1" x14ac:dyDescent="0.25">
      <c r="A3710" s="25" t="s">
        <v>17058</v>
      </c>
      <c r="B3710" s="358" t="s">
        <v>17059</v>
      </c>
      <c r="C3710" s="358" t="s">
        <v>17060</v>
      </c>
      <c r="D3710" s="16" t="s">
        <v>5814</v>
      </c>
    </row>
    <row r="3711" spans="1:4" ht="15.95" customHeight="1" x14ac:dyDescent="0.25">
      <c r="A3711" s="25" t="s">
        <v>17061</v>
      </c>
      <c r="B3711" s="358" t="s">
        <v>568</v>
      </c>
      <c r="C3711" s="358" t="s">
        <v>17062</v>
      </c>
      <c r="D3711" s="16" t="s">
        <v>6028</v>
      </c>
    </row>
    <row r="3712" spans="1:4" ht="15.95" customHeight="1" x14ac:dyDescent="0.25">
      <c r="A3712" s="25" t="s">
        <v>17063</v>
      </c>
      <c r="B3712" s="358" t="s">
        <v>569</v>
      </c>
      <c r="C3712" s="358" t="s">
        <v>17064</v>
      </c>
      <c r="D3712" s="16" t="s">
        <v>6007</v>
      </c>
    </row>
    <row r="3713" spans="1:4" ht="15.95" customHeight="1" x14ac:dyDescent="0.25">
      <c r="A3713" s="25" t="s">
        <v>17065</v>
      </c>
      <c r="B3713" s="358" t="s">
        <v>849</v>
      </c>
      <c r="C3713" s="358" t="s">
        <v>17066</v>
      </c>
      <c r="D3713" s="16" t="s">
        <v>5895</v>
      </c>
    </row>
    <row r="3714" spans="1:4" ht="15.95" customHeight="1" x14ac:dyDescent="0.25">
      <c r="A3714" s="25" t="s">
        <v>17067</v>
      </c>
      <c r="B3714" s="358" t="s">
        <v>1736</v>
      </c>
      <c r="C3714" s="358" t="s">
        <v>17068</v>
      </c>
      <c r="D3714" s="16" t="s">
        <v>5813</v>
      </c>
    </row>
    <row r="3715" spans="1:4" ht="15.95" customHeight="1" x14ac:dyDescent="0.25">
      <c r="A3715" s="25" t="s">
        <v>17069</v>
      </c>
      <c r="B3715" s="358" t="s">
        <v>570</v>
      </c>
      <c r="C3715" s="358" t="s">
        <v>17070</v>
      </c>
      <c r="D3715" s="16" t="s">
        <v>6011</v>
      </c>
    </row>
    <row r="3716" spans="1:4" ht="15.95" customHeight="1" x14ac:dyDescent="0.25">
      <c r="A3716" s="25" t="s">
        <v>17071</v>
      </c>
      <c r="B3716" s="358" t="s">
        <v>17072</v>
      </c>
      <c r="C3716" s="358" t="s">
        <v>17073</v>
      </c>
      <c r="D3716" s="16" t="s">
        <v>6037</v>
      </c>
    </row>
    <row r="3717" spans="1:4" ht="15.95" customHeight="1" x14ac:dyDescent="0.25">
      <c r="A3717" s="25" t="s">
        <v>17074</v>
      </c>
      <c r="B3717" s="358" t="s">
        <v>187</v>
      </c>
      <c r="C3717" s="358" t="s">
        <v>17075</v>
      </c>
      <c r="D3717" s="16" t="s">
        <v>5814</v>
      </c>
    </row>
    <row r="3718" spans="1:4" ht="15.95" customHeight="1" x14ac:dyDescent="0.25">
      <c r="A3718" s="25" t="s">
        <v>17076</v>
      </c>
      <c r="B3718" s="358" t="s">
        <v>17077</v>
      </c>
      <c r="C3718" s="358" t="s">
        <v>17078</v>
      </c>
      <c r="D3718" s="16" t="s">
        <v>6010</v>
      </c>
    </row>
    <row r="3719" spans="1:4" ht="15.95" customHeight="1" x14ac:dyDescent="0.25">
      <c r="A3719" s="25" t="s">
        <v>17079</v>
      </c>
      <c r="B3719" s="358" t="s">
        <v>108</v>
      </c>
      <c r="C3719" s="358" t="s">
        <v>17080</v>
      </c>
      <c r="D3719" s="16" t="s">
        <v>6028</v>
      </c>
    </row>
    <row r="3720" spans="1:4" ht="15.95" customHeight="1" x14ac:dyDescent="0.25">
      <c r="A3720" s="25" t="s">
        <v>17081</v>
      </c>
      <c r="B3720" s="358" t="s">
        <v>573</v>
      </c>
      <c r="C3720" s="358" t="s">
        <v>17082</v>
      </c>
      <c r="D3720" s="16" t="s">
        <v>6011</v>
      </c>
    </row>
    <row r="3721" spans="1:4" ht="15.95" customHeight="1" x14ac:dyDescent="0.25">
      <c r="A3721" s="25" t="s">
        <v>17083</v>
      </c>
      <c r="B3721" s="358" t="s">
        <v>1306</v>
      </c>
      <c r="C3721" s="358" t="s">
        <v>17084</v>
      </c>
      <c r="D3721" s="16" t="s">
        <v>6020</v>
      </c>
    </row>
    <row r="3722" spans="1:4" ht="15.95" customHeight="1" x14ac:dyDescent="0.25">
      <c r="A3722" s="25" t="s">
        <v>17085</v>
      </c>
      <c r="B3722" s="358" t="s">
        <v>17086</v>
      </c>
      <c r="C3722" s="358" t="s">
        <v>17087</v>
      </c>
      <c r="D3722" s="16" t="s">
        <v>6010</v>
      </c>
    </row>
    <row r="3723" spans="1:4" ht="15.95" customHeight="1" x14ac:dyDescent="0.25">
      <c r="A3723" s="25" t="s">
        <v>17088</v>
      </c>
      <c r="B3723" s="358" t="s">
        <v>574</v>
      </c>
      <c r="C3723" s="358" t="s">
        <v>17089</v>
      </c>
      <c r="D3723" s="16" t="s">
        <v>6012</v>
      </c>
    </row>
    <row r="3724" spans="1:4" ht="15.95" customHeight="1" x14ac:dyDescent="0.25">
      <c r="A3724" s="25" t="s">
        <v>17090</v>
      </c>
      <c r="B3724" s="358" t="s">
        <v>109</v>
      </c>
      <c r="C3724" s="358" t="s">
        <v>17091</v>
      </c>
      <c r="D3724" s="16" t="s">
        <v>6011</v>
      </c>
    </row>
    <row r="3725" spans="1:4" ht="15.95" customHeight="1" x14ac:dyDescent="0.25">
      <c r="A3725" s="25" t="s">
        <v>17092</v>
      </c>
      <c r="B3725" s="358" t="s">
        <v>111</v>
      </c>
      <c r="C3725" s="358" t="s">
        <v>17093</v>
      </c>
      <c r="D3725" s="16" t="s">
        <v>6028</v>
      </c>
    </row>
    <row r="3726" spans="1:4" ht="15.95" customHeight="1" x14ac:dyDescent="0.25">
      <c r="A3726" s="25" t="s">
        <v>17094</v>
      </c>
      <c r="B3726" s="358" t="s">
        <v>17095</v>
      </c>
      <c r="C3726" s="358" t="s">
        <v>17096</v>
      </c>
      <c r="D3726" s="16" t="s">
        <v>6067</v>
      </c>
    </row>
    <row r="3727" spans="1:4" ht="15.95" customHeight="1" x14ac:dyDescent="0.25">
      <c r="A3727" s="25" t="s">
        <v>17097</v>
      </c>
      <c r="B3727" s="358" t="s">
        <v>1308</v>
      </c>
      <c r="C3727" s="358" t="s">
        <v>17098</v>
      </c>
      <c r="D3727" s="16" t="s">
        <v>6042</v>
      </c>
    </row>
    <row r="3728" spans="1:4" ht="15.95" customHeight="1" x14ac:dyDescent="0.25">
      <c r="A3728" s="25" t="s">
        <v>17099</v>
      </c>
      <c r="B3728" s="358" t="s">
        <v>188</v>
      </c>
      <c r="C3728" s="358" t="s">
        <v>17100</v>
      </c>
      <c r="D3728" s="16" t="s">
        <v>5888</v>
      </c>
    </row>
    <row r="3729" spans="1:4" ht="15.95" customHeight="1" x14ac:dyDescent="0.25">
      <c r="A3729" s="25" t="s">
        <v>17101</v>
      </c>
      <c r="B3729" s="358" t="s">
        <v>748</v>
      </c>
      <c r="C3729" s="358" t="s">
        <v>17102</v>
      </c>
      <c r="D3729" s="16" t="s">
        <v>6009</v>
      </c>
    </row>
    <row r="3730" spans="1:4" ht="15.95" customHeight="1" x14ac:dyDescent="0.25">
      <c r="A3730" s="25" t="s">
        <v>17103</v>
      </c>
      <c r="B3730" s="358" t="s">
        <v>1124</v>
      </c>
      <c r="C3730" s="358" t="s">
        <v>17104</v>
      </c>
      <c r="D3730" s="16" t="s">
        <v>6011</v>
      </c>
    </row>
    <row r="3731" spans="1:4" ht="15.95" customHeight="1" x14ac:dyDescent="0.25">
      <c r="A3731" s="25" t="s">
        <v>17105</v>
      </c>
      <c r="B3731" s="358" t="s">
        <v>1554</v>
      </c>
      <c r="C3731" s="358" t="s">
        <v>17106</v>
      </c>
      <c r="D3731" s="16" t="s">
        <v>5848</v>
      </c>
    </row>
    <row r="3732" spans="1:4" ht="15.95" customHeight="1" x14ac:dyDescent="0.25">
      <c r="A3732" s="25" t="s">
        <v>17107</v>
      </c>
      <c r="B3732" s="358" t="s">
        <v>749</v>
      </c>
      <c r="C3732" s="358" t="s">
        <v>17108</v>
      </c>
      <c r="D3732" s="16" t="s">
        <v>6047</v>
      </c>
    </row>
    <row r="3733" spans="1:4" ht="15.95" customHeight="1" x14ac:dyDescent="0.25">
      <c r="A3733" s="25" t="s">
        <v>17109</v>
      </c>
      <c r="B3733" s="358" t="s">
        <v>1310</v>
      </c>
      <c r="C3733" s="358" t="s">
        <v>17110</v>
      </c>
      <c r="D3733" s="16" t="s">
        <v>6032</v>
      </c>
    </row>
    <row r="3734" spans="1:4" ht="15.95" customHeight="1" x14ac:dyDescent="0.25">
      <c r="A3734" s="25" t="s">
        <v>17111</v>
      </c>
      <c r="B3734" s="358" t="s">
        <v>576</v>
      </c>
      <c r="C3734" s="358" t="s">
        <v>17112</v>
      </c>
      <c r="D3734" s="16" t="s">
        <v>6028</v>
      </c>
    </row>
    <row r="3735" spans="1:4" ht="15.95" customHeight="1" x14ac:dyDescent="0.25">
      <c r="A3735" s="25" t="s">
        <v>17113</v>
      </c>
      <c r="B3735" s="358" t="s">
        <v>1312</v>
      </c>
      <c r="C3735" s="358" t="s">
        <v>17114</v>
      </c>
      <c r="D3735" s="16" t="s">
        <v>6062</v>
      </c>
    </row>
    <row r="3736" spans="1:4" ht="15.95" customHeight="1" x14ac:dyDescent="0.25">
      <c r="A3736" s="25" t="s">
        <v>17115</v>
      </c>
      <c r="B3736" s="358" t="s">
        <v>1314</v>
      </c>
      <c r="C3736" s="358" t="s">
        <v>17116</v>
      </c>
      <c r="D3736" s="16" t="s">
        <v>6063</v>
      </c>
    </row>
    <row r="3737" spans="1:4" ht="15.95" customHeight="1" x14ac:dyDescent="0.25">
      <c r="A3737" s="25" t="s">
        <v>17117</v>
      </c>
      <c r="B3737" s="358" t="s">
        <v>1316</v>
      </c>
      <c r="C3737" s="358" t="s">
        <v>17118</v>
      </c>
      <c r="D3737" s="16" t="s">
        <v>6014</v>
      </c>
    </row>
    <row r="3738" spans="1:4" ht="15.95" customHeight="1" x14ac:dyDescent="0.25">
      <c r="A3738" s="25" t="s">
        <v>17119</v>
      </c>
      <c r="B3738" s="358" t="s">
        <v>1317</v>
      </c>
      <c r="C3738" s="358" t="s">
        <v>17120</v>
      </c>
      <c r="D3738" s="16" t="s">
        <v>6064</v>
      </c>
    </row>
    <row r="3739" spans="1:4" ht="15.95" customHeight="1" x14ac:dyDescent="0.25">
      <c r="A3739" s="25" t="s">
        <v>17121</v>
      </c>
      <c r="B3739" s="358" t="s">
        <v>1737</v>
      </c>
      <c r="C3739" s="358" t="s">
        <v>17122</v>
      </c>
      <c r="D3739" s="16" t="s">
        <v>5817</v>
      </c>
    </row>
    <row r="3740" spans="1:4" ht="15.95" customHeight="1" x14ac:dyDescent="0.25">
      <c r="A3740" s="25" t="s">
        <v>17123</v>
      </c>
      <c r="B3740" s="358" t="s">
        <v>301</v>
      </c>
      <c r="C3740" s="358" t="s">
        <v>17124</v>
      </c>
      <c r="D3740" s="16" t="s">
        <v>5883</v>
      </c>
    </row>
    <row r="3741" spans="1:4" ht="15.95" customHeight="1" x14ac:dyDescent="0.25">
      <c r="A3741" s="25" t="s">
        <v>17125</v>
      </c>
      <c r="B3741" s="358" t="s">
        <v>1318</v>
      </c>
      <c r="C3741" s="358" t="s">
        <v>17126</v>
      </c>
      <c r="D3741" s="16" t="s">
        <v>6063</v>
      </c>
    </row>
    <row r="3742" spans="1:4" ht="15.95" customHeight="1" x14ac:dyDescent="0.25">
      <c r="A3742" s="25" t="s">
        <v>17127</v>
      </c>
      <c r="B3742" s="358" t="s">
        <v>17128</v>
      </c>
      <c r="C3742" s="358" t="s">
        <v>17129</v>
      </c>
      <c r="D3742" s="16" t="s">
        <v>6007</v>
      </c>
    </row>
    <row r="3743" spans="1:4" ht="15.95" customHeight="1" x14ac:dyDescent="0.25">
      <c r="A3743" s="25" t="s">
        <v>17130</v>
      </c>
      <c r="B3743" s="358" t="s">
        <v>17131</v>
      </c>
      <c r="C3743" s="358" t="s">
        <v>17132</v>
      </c>
      <c r="D3743" s="16" t="s">
        <v>5814</v>
      </c>
    </row>
    <row r="3744" spans="1:4" ht="15.95" customHeight="1" x14ac:dyDescent="0.25">
      <c r="A3744" s="25" t="s">
        <v>17133</v>
      </c>
      <c r="B3744" s="358" t="s">
        <v>17134</v>
      </c>
      <c r="C3744" s="358" t="s">
        <v>17135</v>
      </c>
      <c r="D3744" s="16" t="s">
        <v>6040</v>
      </c>
    </row>
    <row r="3745" spans="1:4" ht="15.95" customHeight="1" x14ac:dyDescent="0.25">
      <c r="A3745" s="25" t="s">
        <v>17136</v>
      </c>
      <c r="B3745" s="358" t="s">
        <v>1319</v>
      </c>
      <c r="C3745" s="358" t="s">
        <v>17137</v>
      </c>
      <c r="D3745" s="16" t="s">
        <v>6067</v>
      </c>
    </row>
    <row r="3746" spans="1:4" ht="15.95" customHeight="1" x14ac:dyDescent="0.25">
      <c r="A3746" s="25" t="s">
        <v>17138</v>
      </c>
      <c r="B3746" s="358" t="s">
        <v>17139</v>
      </c>
      <c r="C3746" s="358" t="s">
        <v>17140</v>
      </c>
      <c r="D3746" s="16" t="s">
        <v>6010</v>
      </c>
    </row>
    <row r="3747" spans="1:4" ht="15.95" customHeight="1" x14ac:dyDescent="0.25">
      <c r="A3747" s="25" t="s">
        <v>17141</v>
      </c>
      <c r="B3747" s="358" t="s">
        <v>17142</v>
      </c>
      <c r="C3747" s="358" t="s">
        <v>17143</v>
      </c>
      <c r="D3747" s="16" t="s">
        <v>6039</v>
      </c>
    </row>
    <row r="3748" spans="1:4" ht="15.95" customHeight="1" x14ac:dyDescent="0.25">
      <c r="A3748" s="25" t="s">
        <v>17144</v>
      </c>
      <c r="B3748" s="358" t="s">
        <v>1003</v>
      </c>
      <c r="C3748" s="358" t="s">
        <v>17145</v>
      </c>
      <c r="D3748" s="16" t="s">
        <v>6053</v>
      </c>
    </row>
    <row r="3749" spans="1:4" ht="15.95" customHeight="1" x14ac:dyDescent="0.25">
      <c r="A3749" s="25" t="s">
        <v>17146</v>
      </c>
      <c r="B3749" s="358" t="s">
        <v>1320</v>
      </c>
      <c r="C3749" s="358" t="s">
        <v>17147</v>
      </c>
      <c r="D3749" s="16" t="s">
        <v>6005</v>
      </c>
    </row>
    <row r="3750" spans="1:4" ht="15.95" customHeight="1" x14ac:dyDescent="0.25">
      <c r="A3750" s="25" t="s">
        <v>17148</v>
      </c>
      <c r="B3750" s="358" t="s">
        <v>1322</v>
      </c>
      <c r="C3750" s="358" t="s">
        <v>17149</v>
      </c>
      <c r="D3750" s="16" t="s">
        <v>6064</v>
      </c>
    </row>
    <row r="3751" spans="1:4" ht="15.95" customHeight="1" x14ac:dyDescent="0.25">
      <c r="A3751" s="25" t="s">
        <v>17150</v>
      </c>
      <c r="B3751" s="358" t="s">
        <v>1323</v>
      </c>
      <c r="C3751" s="358" t="s">
        <v>17151</v>
      </c>
      <c r="D3751" s="16" t="s">
        <v>6045</v>
      </c>
    </row>
    <row r="3752" spans="1:4" ht="15.95" customHeight="1" x14ac:dyDescent="0.25">
      <c r="A3752" s="25" t="s">
        <v>17152</v>
      </c>
      <c r="B3752" s="358" t="s">
        <v>1456</v>
      </c>
      <c r="C3752" s="358" t="s">
        <v>17153</v>
      </c>
      <c r="D3752" s="16" t="s">
        <v>6044</v>
      </c>
    </row>
    <row r="3753" spans="1:4" ht="15.95" customHeight="1" x14ac:dyDescent="0.25">
      <c r="A3753" s="25" t="s">
        <v>17154</v>
      </c>
      <c r="B3753" s="358" t="s">
        <v>17155</v>
      </c>
      <c r="C3753" s="358" t="s">
        <v>17156</v>
      </c>
      <c r="D3753" s="16" t="s">
        <v>6055</v>
      </c>
    </row>
    <row r="3754" spans="1:4" ht="15.95" customHeight="1" x14ac:dyDescent="0.25">
      <c r="A3754" s="25" t="s">
        <v>17157</v>
      </c>
      <c r="B3754" s="358" t="s">
        <v>17158</v>
      </c>
      <c r="C3754" s="358" t="s">
        <v>17159</v>
      </c>
      <c r="D3754" s="16" t="s">
        <v>5830</v>
      </c>
    </row>
    <row r="3755" spans="1:4" ht="15.95" customHeight="1" x14ac:dyDescent="0.25">
      <c r="A3755" s="25" t="s">
        <v>17160</v>
      </c>
      <c r="B3755" s="358" t="s">
        <v>4237</v>
      </c>
      <c r="C3755" s="358" t="s">
        <v>17161</v>
      </c>
      <c r="D3755" s="16" t="s">
        <v>5810</v>
      </c>
    </row>
    <row r="3756" spans="1:4" ht="15.95" customHeight="1" x14ac:dyDescent="0.25">
      <c r="A3756" s="25" t="s">
        <v>17162</v>
      </c>
      <c r="B3756" s="358" t="s">
        <v>69</v>
      </c>
      <c r="C3756" s="358" t="s">
        <v>17163</v>
      </c>
      <c r="D3756" s="16" t="s">
        <v>5814</v>
      </c>
    </row>
    <row r="3757" spans="1:4" ht="15.95" customHeight="1" x14ac:dyDescent="0.25">
      <c r="A3757" s="25" t="s">
        <v>17164</v>
      </c>
      <c r="B3757" s="358" t="s">
        <v>4255</v>
      </c>
      <c r="C3757" s="358" t="s">
        <v>17165</v>
      </c>
      <c r="D3757" s="16" t="s">
        <v>6052</v>
      </c>
    </row>
    <row r="3758" spans="1:4" ht="15.95" customHeight="1" x14ac:dyDescent="0.25">
      <c r="A3758" s="25" t="s">
        <v>17166</v>
      </c>
      <c r="B3758" s="358" t="s">
        <v>17167</v>
      </c>
      <c r="C3758" s="358" t="s">
        <v>17168</v>
      </c>
      <c r="D3758" s="16" t="s">
        <v>5813</v>
      </c>
    </row>
    <row r="3759" spans="1:4" ht="15.95" customHeight="1" x14ac:dyDescent="0.25">
      <c r="A3759" s="25" t="s">
        <v>17169</v>
      </c>
      <c r="B3759" s="358" t="s">
        <v>17170</v>
      </c>
      <c r="C3759" s="358" t="s">
        <v>17171</v>
      </c>
      <c r="D3759" s="16" t="s">
        <v>6011</v>
      </c>
    </row>
    <row r="3760" spans="1:4" ht="15.95" customHeight="1" x14ac:dyDescent="0.25">
      <c r="A3760" s="25" t="s">
        <v>17172</v>
      </c>
      <c r="B3760" s="358" t="s">
        <v>17173</v>
      </c>
      <c r="C3760" s="358" t="s">
        <v>17174</v>
      </c>
      <c r="D3760" s="16" t="s">
        <v>5871</v>
      </c>
    </row>
    <row r="3761" spans="1:4" ht="15.95" customHeight="1" x14ac:dyDescent="0.25">
      <c r="A3761" s="25" t="s">
        <v>17175</v>
      </c>
      <c r="B3761" s="358" t="s">
        <v>4257</v>
      </c>
      <c r="C3761" s="358" t="s">
        <v>17176</v>
      </c>
      <c r="D3761" s="16" t="s">
        <v>6052</v>
      </c>
    </row>
    <row r="3762" spans="1:4" ht="15.95" customHeight="1" x14ac:dyDescent="0.25">
      <c r="A3762" s="25" t="s">
        <v>17177</v>
      </c>
      <c r="B3762" s="358" t="s">
        <v>17178</v>
      </c>
      <c r="C3762" s="358" t="s">
        <v>17179</v>
      </c>
      <c r="D3762" s="16" t="s">
        <v>6011</v>
      </c>
    </row>
    <row r="3763" spans="1:4" ht="15.95" customHeight="1" x14ac:dyDescent="0.25">
      <c r="A3763" s="25" t="s">
        <v>17180</v>
      </c>
      <c r="B3763" s="358" t="s">
        <v>17181</v>
      </c>
      <c r="C3763" s="358" t="s">
        <v>17182</v>
      </c>
      <c r="D3763" s="16" t="s">
        <v>5995</v>
      </c>
    </row>
    <row r="3764" spans="1:4" ht="15.95" customHeight="1" x14ac:dyDescent="0.25">
      <c r="A3764" s="25" t="s">
        <v>17183</v>
      </c>
      <c r="B3764" s="358" t="s">
        <v>17184</v>
      </c>
      <c r="C3764" s="358" t="s">
        <v>17185</v>
      </c>
      <c r="D3764" s="16" t="s">
        <v>6068</v>
      </c>
    </row>
    <row r="3765" spans="1:4" ht="15.95" customHeight="1" x14ac:dyDescent="0.25">
      <c r="A3765" s="25" t="s">
        <v>17186</v>
      </c>
      <c r="B3765" s="358" t="s">
        <v>3896</v>
      </c>
      <c r="C3765" s="358" t="s">
        <v>17187</v>
      </c>
      <c r="D3765" s="16" t="s">
        <v>6022</v>
      </c>
    </row>
    <row r="3766" spans="1:4" ht="15.95" customHeight="1" x14ac:dyDescent="0.25">
      <c r="A3766" s="25" t="s">
        <v>17188</v>
      </c>
      <c r="B3766" s="358" t="s">
        <v>17189</v>
      </c>
      <c r="C3766" s="358" t="s">
        <v>17190</v>
      </c>
      <c r="D3766" s="16" t="s">
        <v>6011</v>
      </c>
    </row>
    <row r="3767" spans="1:4" ht="15.95" customHeight="1" x14ac:dyDescent="0.25">
      <c r="A3767" s="25" t="s">
        <v>17191</v>
      </c>
      <c r="B3767" s="358" t="s">
        <v>17192</v>
      </c>
      <c r="C3767" s="358" t="s">
        <v>17193</v>
      </c>
      <c r="D3767" s="16" t="s">
        <v>6578</v>
      </c>
    </row>
    <row r="3768" spans="1:4" ht="15.95" customHeight="1" x14ac:dyDescent="0.25">
      <c r="A3768" s="25" t="s">
        <v>17194</v>
      </c>
      <c r="B3768" s="358" t="s">
        <v>17195</v>
      </c>
      <c r="C3768" s="358" t="s">
        <v>17196</v>
      </c>
      <c r="D3768" s="16" t="s">
        <v>6009</v>
      </c>
    </row>
    <row r="3769" spans="1:4" ht="15.95" customHeight="1" x14ac:dyDescent="0.25">
      <c r="A3769" s="25" t="s">
        <v>17197</v>
      </c>
      <c r="B3769" s="358" t="s">
        <v>17198</v>
      </c>
      <c r="C3769" s="358" t="s">
        <v>17199</v>
      </c>
      <c r="D3769" s="16" t="s">
        <v>5891</v>
      </c>
    </row>
    <row r="3770" spans="1:4" ht="15.95" customHeight="1" x14ac:dyDescent="0.25">
      <c r="A3770" s="25" t="s">
        <v>17200</v>
      </c>
      <c r="B3770" s="358" t="s">
        <v>1458</v>
      </c>
      <c r="C3770" s="358" t="s">
        <v>17201</v>
      </c>
      <c r="D3770" s="16" t="s">
        <v>6016</v>
      </c>
    </row>
    <row r="3771" spans="1:4" ht="15.95" customHeight="1" x14ac:dyDescent="0.25">
      <c r="A3771" s="25" t="s">
        <v>17202</v>
      </c>
      <c r="B3771" s="358" t="s">
        <v>1660</v>
      </c>
      <c r="C3771" s="358" t="s">
        <v>17203</v>
      </c>
      <c r="D3771" s="16" t="s">
        <v>5895</v>
      </c>
    </row>
    <row r="3772" spans="1:4" ht="15.95" customHeight="1" x14ac:dyDescent="0.25">
      <c r="A3772" s="25" t="s">
        <v>17204</v>
      </c>
      <c r="B3772" s="358" t="s">
        <v>17205</v>
      </c>
      <c r="C3772" s="358" t="s">
        <v>17206</v>
      </c>
      <c r="D3772" s="16" t="s">
        <v>6024</v>
      </c>
    </row>
    <row r="3773" spans="1:4" ht="15.95" customHeight="1" x14ac:dyDescent="0.25">
      <c r="A3773" s="25" t="s">
        <v>17207</v>
      </c>
      <c r="B3773" s="358" t="s">
        <v>797</v>
      </c>
      <c r="C3773" s="358" t="s">
        <v>17208</v>
      </c>
      <c r="D3773" s="16" t="s">
        <v>6006</v>
      </c>
    </row>
    <row r="3774" spans="1:4" ht="15.95" customHeight="1" x14ac:dyDescent="0.25">
      <c r="A3774" s="25" t="s">
        <v>17209</v>
      </c>
      <c r="B3774" s="358" t="s">
        <v>17210</v>
      </c>
      <c r="C3774" s="358" t="s">
        <v>17211</v>
      </c>
      <c r="D3774" s="16" t="s">
        <v>6578</v>
      </c>
    </row>
    <row r="3775" spans="1:4" ht="15.95" customHeight="1" x14ac:dyDescent="0.25">
      <c r="A3775" s="25" t="s">
        <v>17212</v>
      </c>
      <c r="B3775" s="358" t="s">
        <v>17213</v>
      </c>
      <c r="C3775" s="358" t="s">
        <v>17214</v>
      </c>
      <c r="D3775" s="16" t="s">
        <v>5891</v>
      </c>
    </row>
    <row r="3776" spans="1:4" ht="15.95" customHeight="1" x14ac:dyDescent="0.25">
      <c r="A3776" s="25" t="s">
        <v>17215</v>
      </c>
      <c r="B3776" s="358" t="s">
        <v>17216</v>
      </c>
      <c r="C3776" s="358" t="s">
        <v>17217</v>
      </c>
      <c r="D3776" s="16" t="s">
        <v>5995</v>
      </c>
    </row>
    <row r="3777" spans="1:4" ht="15.95" customHeight="1" x14ac:dyDescent="0.25">
      <c r="A3777" s="25" t="s">
        <v>17218</v>
      </c>
      <c r="B3777" s="358" t="s">
        <v>17219</v>
      </c>
      <c r="C3777" s="358" t="s">
        <v>17220</v>
      </c>
      <c r="D3777" s="16" t="s">
        <v>5051</v>
      </c>
    </row>
    <row r="3778" spans="1:4" ht="15.95" customHeight="1" x14ac:dyDescent="0.25">
      <c r="A3778" s="25" t="s">
        <v>17221</v>
      </c>
      <c r="B3778" s="358" t="s">
        <v>17222</v>
      </c>
      <c r="C3778" s="358" t="s">
        <v>17223</v>
      </c>
      <c r="D3778" s="16" t="s">
        <v>6007</v>
      </c>
    </row>
    <row r="3779" spans="1:4" ht="15.95" customHeight="1" x14ac:dyDescent="0.25">
      <c r="A3779" s="25" t="s">
        <v>17224</v>
      </c>
      <c r="B3779" s="358" t="s">
        <v>17225</v>
      </c>
      <c r="C3779" s="358" t="s">
        <v>17226</v>
      </c>
      <c r="D3779" s="16" t="s">
        <v>5035</v>
      </c>
    </row>
    <row r="3780" spans="1:4" ht="15.95" customHeight="1" x14ac:dyDescent="0.25">
      <c r="A3780" s="25" t="s">
        <v>17227</v>
      </c>
      <c r="B3780" s="358" t="s">
        <v>17228</v>
      </c>
      <c r="C3780" s="358" t="s">
        <v>17229</v>
      </c>
      <c r="D3780" s="16" t="s">
        <v>6056</v>
      </c>
    </row>
    <row r="3781" spans="1:4" ht="15.95" customHeight="1" x14ac:dyDescent="0.25">
      <c r="A3781" s="25" t="s">
        <v>17230</v>
      </c>
      <c r="B3781" s="358" t="s">
        <v>3897</v>
      </c>
      <c r="C3781" s="358" t="s">
        <v>17231</v>
      </c>
      <c r="D3781" s="16" t="s">
        <v>6028</v>
      </c>
    </row>
    <row r="3782" spans="1:4" ht="15.95" customHeight="1" x14ac:dyDescent="0.25">
      <c r="A3782" s="25" t="s">
        <v>17232</v>
      </c>
      <c r="B3782" s="358" t="s">
        <v>17233</v>
      </c>
      <c r="C3782" s="358" t="s">
        <v>17234</v>
      </c>
      <c r="D3782" s="16" t="s">
        <v>6007</v>
      </c>
    </row>
    <row r="3783" spans="1:4" ht="15.95" customHeight="1" x14ac:dyDescent="0.25">
      <c r="A3783" s="25" t="s">
        <v>17235</v>
      </c>
      <c r="B3783" s="358" t="s">
        <v>17236</v>
      </c>
      <c r="C3783" s="358" t="s">
        <v>17237</v>
      </c>
      <c r="D3783" s="16" t="s">
        <v>6038</v>
      </c>
    </row>
    <row r="3784" spans="1:4" ht="15.95" customHeight="1" x14ac:dyDescent="0.25">
      <c r="A3784" s="25" t="s">
        <v>17238</v>
      </c>
      <c r="B3784" s="358" t="s">
        <v>17239</v>
      </c>
      <c r="C3784" s="358" t="s">
        <v>17240</v>
      </c>
      <c r="D3784" s="16" t="s">
        <v>6037</v>
      </c>
    </row>
    <row r="3785" spans="1:4" ht="15.95" customHeight="1" x14ac:dyDescent="0.25">
      <c r="A3785" s="25" t="s">
        <v>17241</v>
      </c>
      <c r="B3785" s="358" t="s">
        <v>17242</v>
      </c>
      <c r="C3785" s="358" t="s">
        <v>17243</v>
      </c>
      <c r="D3785" s="16" t="s">
        <v>6024</v>
      </c>
    </row>
    <row r="3786" spans="1:4" ht="15.95" customHeight="1" x14ac:dyDescent="0.25">
      <c r="A3786" s="25" t="s">
        <v>17244</v>
      </c>
      <c r="B3786" s="358" t="s">
        <v>1091</v>
      </c>
      <c r="C3786" s="358" t="s">
        <v>17245</v>
      </c>
      <c r="D3786" s="16" t="s">
        <v>6014</v>
      </c>
    </row>
    <row r="3787" spans="1:4" ht="15.95" customHeight="1" x14ac:dyDescent="0.25">
      <c r="A3787" s="25" t="s">
        <v>17246</v>
      </c>
      <c r="B3787" s="358" t="s">
        <v>17247</v>
      </c>
      <c r="C3787" s="358" t="s">
        <v>17248</v>
      </c>
      <c r="D3787" s="16" t="s">
        <v>5035</v>
      </c>
    </row>
    <row r="3788" spans="1:4" ht="15.95" customHeight="1" x14ac:dyDescent="0.25">
      <c r="A3788" s="25" t="s">
        <v>17249</v>
      </c>
      <c r="B3788" s="358" t="s">
        <v>17250</v>
      </c>
      <c r="C3788" s="358" t="s">
        <v>17251</v>
      </c>
      <c r="D3788" s="16" t="s">
        <v>6022</v>
      </c>
    </row>
    <row r="3789" spans="1:4" ht="15.95" customHeight="1" x14ac:dyDescent="0.25">
      <c r="A3789" s="25" t="s">
        <v>17252</v>
      </c>
      <c r="B3789" s="358" t="s">
        <v>17253</v>
      </c>
      <c r="C3789" s="358" t="s">
        <v>17254</v>
      </c>
      <c r="D3789" s="16" t="s">
        <v>6012</v>
      </c>
    </row>
    <row r="3790" spans="1:4" ht="15.95" customHeight="1" x14ac:dyDescent="0.25">
      <c r="A3790" s="25" t="s">
        <v>17255</v>
      </c>
      <c r="B3790" s="358" t="s">
        <v>17256</v>
      </c>
      <c r="C3790" s="358" t="s">
        <v>17257</v>
      </c>
      <c r="D3790" s="16" t="s">
        <v>6036</v>
      </c>
    </row>
    <row r="3791" spans="1:4" ht="15.95" customHeight="1" x14ac:dyDescent="0.25">
      <c r="A3791" s="25" t="s">
        <v>17258</v>
      </c>
      <c r="B3791" s="358" t="s">
        <v>17259</v>
      </c>
      <c r="C3791" s="358" t="s">
        <v>17260</v>
      </c>
      <c r="D3791" s="16" t="s">
        <v>5883</v>
      </c>
    </row>
    <row r="3792" spans="1:4" ht="15.95" customHeight="1" x14ac:dyDescent="0.25">
      <c r="A3792" s="25" t="s">
        <v>17261</v>
      </c>
      <c r="B3792" s="358" t="s">
        <v>4258</v>
      </c>
      <c r="C3792" s="358" t="s">
        <v>17262</v>
      </c>
      <c r="D3792" s="16" t="s">
        <v>6029</v>
      </c>
    </row>
    <row r="3793" spans="1:4" ht="15.95" customHeight="1" x14ac:dyDescent="0.25">
      <c r="A3793" s="25" t="s">
        <v>17263</v>
      </c>
      <c r="B3793" s="358" t="s">
        <v>17264</v>
      </c>
      <c r="C3793" s="358" t="s">
        <v>17265</v>
      </c>
      <c r="D3793" s="16" t="s">
        <v>6038</v>
      </c>
    </row>
    <row r="3794" spans="1:4" ht="15.95" customHeight="1" x14ac:dyDescent="0.25">
      <c r="A3794" s="25" t="s">
        <v>17266</v>
      </c>
      <c r="B3794" s="358" t="s">
        <v>579</v>
      </c>
      <c r="C3794" s="358" t="s">
        <v>17267</v>
      </c>
      <c r="D3794" s="16" t="s">
        <v>6011</v>
      </c>
    </row>
    <row r="3795" spans="1:4" ht="15.95" customHeight="1" x14ac:dyDescent="0.25">
      <c r="A3795" s="25" t="s">
        <v>17268</v>
      </c>
      <c r="B3795" s="358" t="s">
        <v>17269</v>
      </c>
      <c r="C3795" s="358" t="s">
        <v>17270</v>
      </c>
      <c r="D3795" s="16" t="s">
        <v>5883</v>
      </c>
    </row>
    <row r="3796" spans="1:4" ht="15.95" customHeight="1" x14ac:dyDescent="0.25">
      <c r="A3796" s="25" t="s">
        <v>17271</v>
      </c>
      <c r="B3796" s="358" t="s">
        <v>17272</v>
      </c>
      <c r="C3796" s="358" t="s">
        <v>17273</v>
      </c>
      <c r="D3796" s="16" t="s">
        <v>6027</v>
      </c>
    </row>
    <row r="3797" spans="1:4" ht="15.95" customHeight="1" x14ac:dyDescent="0.25">
      <c r="A3797" s="25" t="s">
        <v>17274</v>
      </c>
      <c r="B3797" s="358" t="s">
        <v>17275</v>
      </c>
      <c r="C3797" s="358" t="s">
        <v>17276</v>
      </c>
      <c r="D3797" s="16" t="s">
        <v>6027</v>
      </c>
    </row>
    <row r="3798" spans="1:4" ht="15.95" customHeight="1" x14ac:dyDescent="0.25">
      <c r="A3798" s="25" t="s">
        <v>17277</v>
      </c>
      <c r="B3798" s="358" t="s">
        <v>1555</v>
      </c>
      <c r="C3798" s="358" t="s">
        <v>17278</v>
      </c>
      <c r="D3798" s="16" t="s">
        <v>5819</v>
      </c>
    </row>
    <row r="3799" spans="1:4" ht="15.95" customHeight="1" x14ac:dyDescent="0.25">
      <c r="A3799" s="25" t="s">
        <v>17279</v>
      </c>
      <c r="B3799" s="358" t="s">
        <v>1325</v>
      </c>
      <c r="C3799" s="358" t="s">
        <v>17280</v>
      </c>
      <c r="D3799" s="16" t="s">
        <v>6032</v>
      </c>
    </row>
    <row r="3800" spans="1:4" ht="15.95" customHeight="1" x14ac:dyDescent="0.25">
      <c r="A3800" s="25" t="s">
        <v>17281</v>
      </c>
      <c r="B3800" s="358" t="s">
        <v>1326</v>
      </c>
      <c r="C3800" s="358" t="s">
        <v>17282</v>
      </c>
      <c r="D3800" s="16" t="s">
        <v>6014</v>
      </c>
    </row>
    <row r="3801" spans="1:4" ht="15.95" customHeight="1" x14ac:dyDescent="0.25">
      <c r="A3801" s="25" t="s">
        <v>17283</v>
      </c>
      <c r="B3801" s="358" t="s">
        <v>189</v>
      </c>
      <c r="C3801" s="358" t="s">
        <v>17284</v>
      </c>
      <c r="D3801" s="16" t="s">
        <v>5872</v>
      </c>
    </row>
    <row r="3802" spans="1:4" ht="15.95" customHeight="1" x14ac:dyDescent="0.25">
      <c r="A3802" s="25" t="s">
        <v>17285</v>
      </c>
      <c r="B3802" s="358" t="s">
        <v>1041</v>
      </c>
      <c r="C3802" s="358" t="s">
        <v>17286</v>
      </c>
      <c r="D3802" s="16" t="s">
        <v>5872</v>
      </c>
    </row>
    <row r="3803" spans="1:4" ht="15.95" customHeight="1" x14ac:dyDescent="0.25">
      <c r="A3803" s="25" t="s">
        <v>17287</v>
      </c>
      <c r="B3803" s="358" t="s">
        <v>17288</v>
      </c>
      <c r="C3803" s="358" t="s">
        <v>17289</v>
      </c>
      <c r="D3803" s="16" t="s">
        <v>6027</v>
      </c>
    </row>
    <row r="3804" spans="1:4" ht="15.95" customHeight="1" x14ac:dyDescent="0.25">
      <c r="A3804" s="25" t="s">
        <v>17290</v>
      </c>
      <c r="B3804" s="358" t="s">
        <v>17291</v>
      </c>
      <c r="C3804" s="358" t="s">
        <v>17292</v>
      </c>
      <c r="D3804" s="16" t="s">
        <v>5830</v>
      </c>
    </row>
    <row r="3805" spans="1:4" ht="15.95" customHeight="1" x14ac:dyDescent="0.25">
      <c r="A3805" s="25" t="s">
        <v>17293</v>
      </c>
      <c r="B3805" s="358" t="s">
        <v>191</v>
      </c>
      <c r="C3805" s="358" t="s">
        <v>17294</v>
      </c>
      <c r="D3805" s="16" t="s">
        <v>5831</v>
      </c>
    </row>
    <row r="3806" spans="1:4" ht="15.95" customHeight="1" x14ac:dyDescent="0.25">
      <c r="A3806" s="25" t="s">
        <v>17295</v>
      </c>
      <c r="B3806" s="358" t="s">
        <v>799</v>
      </c>
      <c r="C3806" s="358" t="s">
        <v>17296</v>
      </c>
      <c r="D3806" s="16" t="s">
        <v>6015</v>
      </c>
    </row>
    <row r="3807" spans="1:4" ht="15.95" customHeight="1" x14ac:dyDescent="0.25">
      <c r="A3807" s="25" t="s">
        <v>17297</v>
      </c>
      <c r="B3807" s="358" t="s">
        <v>193</v>
      </c>
      <c r="C3807" s="358" t="s">
        <v>17298</v>
      </c>
      <c r="D3807" s="16" t="s">
        <v>5848</v>
      </c>
    </row>
    <row r="3808" spans="1:4" ht="15.95" customHeight="1" x14ac:dyDescent="0.25">
      <c r="A3808" s="25" t="s">
        <v>17299</v>
      </c>
      <c r="B3808" s="358" t="s">
        <v>17300</v>
      </c>
      <c r="C3808" s="358" t="s">
        <v>17301</v>
      </c>
      <c r="D3808" s="16" t="s">
        <v>6053</v>
      </c>
    </row>
    <row r="3809" spans="1:4" ht="15.95" customHeight="1" x14ac:dyDescent="0.25">
      <c r="A3809" s="25" t="s">
        <v>17302</v>
      </c>
      <c r="B3809" s="358" t="s">
        <v>1031</v>
      </c>
      <c r="C3809" s="358" t="s">
        <v>17303</v>
      </c>
      <c r="D3809" s="16" t="s">
        <v>5814</v>
      </c>
    </row>
    <row r="3810" spans="1:4" ht="15.95" customHeight="1" x14ac:dyDescent="0.25">
      <c r="A3810" s="25" t="s">
        <v>17304</v>
      </c>
      <c r="B3810" s="358" t="s">
        <v>17305</v>
      </c>
      <c r="C3810" s="358" t="s">
        <v>17306</v>
      </c>
      <c r="D3810" s="16" t="s">
        <v>5872</v>
      </c>
    </row>
    <row r="3811" spans="1:4" ht="15.95" customHeight="1" x14ac:dyDescent="0.25">
      <c r="A3811" s="25" t="s">
        <v>17307</v>
      </c>
      <c r="B3811" s="358" t="s">
        <v>851</v>
      </c>
      <c r="C3811" s="358" t="s">
        <v>17308</v>
      </c>
      <c r="D3811" s="16" t="s">
        <v>5872</v>
      </c>
    </row>
    <row r="3812" spans="1:4" ht="15.95" customHeight="1" x14ac:dyDescent="0.25">
      <c r="A3812" s="25" t="s">
        <v>17309</v>
      </c>
      <c r="B3812" s="358" t="s">
        <v>1738</v>
      </c>
      <c r="C3812" s="358" t="s">
        <v>17310</v>
      </c>
      <c r="D3812" s="16" t="s">
        <v>5872</v>
      </c>
    </row>
    <row r="3813" spans="1:4" ht="15.95" customHeight="1" x14ac:dyDescent="0.25">
      <c r="A3813" s="25" t="s">
        <v>17311</v>
      </c>
      <c r="B3813" s="358" t="s">
        <v>1739</v>
      </c>
      <c r="C3813" s="358" t="s">
        <v>17312</v>
      </c>
      <c r="D3813" s="16" t="s">
        <v>6001</v>
      </c>
    </row>
    <row r="3814" spans="1:4" ht="15.95" customHeight="1" x14ac:dyDescent="0.25">
      <c r="A3814" s="25" t="s">
        <v>17313</v>
      </c>
      <c r="B3814" s="358" t="s">
        <v>3898</v>
      </c>
      <c r="C3814" s="358" t="s">
        <v>17314</v>
      </c>
      <c r="D3814" s="16" t="s">
        <v>6028</v>
      </c>
    </row>
    <row r="3815" spans="1:4" ht="15.95" customHeight="1" x14ac:dyDescent="0.25">
      <c r="A3815" s="25" t="s">
        <v>17315</v>
      </c>
      <c r="B3815" s="358" t="s">
        <v>17316</v>
      </c>
      <c r="C3815" s="358" t="s">
        <v>17317</v>
      </c>
      <c r="D3815" s="16" t="s">
        <v>5995</v>
      </c>
    </row>
    <row r="3816" spans="1:4" ht="15.95" customHeight="1" x14ac:dyDescent="0.25">
      <c r="A3816" s="25" t="s">
        <v>17318</v>
      </c>
      <c r="B3816" s="358" t="s">
        <v>1327</v>
      </c>
      <c r="C3816" s="358" t="s">
        <v>17319</v>
      </c>
      <c r="D3816" s="16" t="s">
        <v>6035</v>
      </c>
    </row>
    <row r="3817" spans="1:4" ht="15.95" customHeight="1" x14ac:dyDescent="0.25">
      <c r="A3817" s="25" t="s">
        <v>17320</v>
      </c>
      <c r="B3817" s="358" t="s">
        <v>1740</v>
      </c>
      <c r="C3817" s="358" t="s">
        <v>17321</v>
      </c>
      <c r="D3817" s="16" t="s">
        <v>5995</v>
      </c>
    </row>
    <row r="3818" spans="1:4" ht="15.95" customHeight="1" x14ac:dyDescent="0.25">
      <c r="A3818" s="25" t="s">
        <v>17322</v>
      </c>
      <c r="B3818" s="358" t="s">
        <v>17323</v>
      </c>
      <c r="C3818" s="358" t="s">
        <v>17324</v>
      </c>
      <c r="D3818" s="16" t="s">
        <v>5995</v>
      </c>
    </row>
    <row r="3819" spans="1:4" ht="15.95" customHeight="1" x14ac:dyDescent="0.25">
      <c r="A3819" s="25" t="s">
        <v>17325</v>
      </c>
      <c r="B3819" s="358" t="s">
        <v>580</v>
      </c>
      <c r="C3819" s="358" t="s">
        <v>17326</v>
      </c>
      <c r="D3819" s="16" t="s">
        <v>6028</v>
      </c>
    </row>
    <row r="3820" spans="1:4" ht="15.95" customHeight="1" x14ac:dyDescent="0.25">
      <c r="A3820" s="25" t="s">
        <v>17327</v>
      </c>
      <c r="B3820" s="358" t="s">
        <v>303</v>
      </c>
      <c r="C3820" s="358" t="s">
        <v>17328</v>
      </c>
      <c r="D3820" s="16" t="s">
        <v>5886</v>
      </c>
    </row>
    <row r="3821" spans="1:4" ht="15.95" customHeight="1" x14ac:dyDescent="0.25">
      <c r="A3821" s="25" t="s">
        <v>17329</v>
      </c>
      <c r="B3821" s="358" t="s">
        <v>581</v>
      </c>
      <c r="C3821" s="358" t="s">
        <v>17330</v>
      </c>
      <c r="D3821" s="16" t="s">
        <v>6047</v>
      </c>
    </row>
    <row r="3822" spans="1:4" ht="15.95" customHeight="1" x14ac:dyDescent="0.25">
      <c r="A3822" s="25" t="s">
        <v>17331</v>
      </c>
      <c r="B3822" s="358" t="s">
        <v>305</v>
      </c>
      <c r="C3822" s="358" t="s">
        <v>17332</v>
      </c>
      <c r="D3822" s="16" t="s">
        <v>5886</v>
      </c>
    </row>
    <row r="3823" spans="1:4" ht="15.95" customHeight="1" x14ac:dyDescent="0.25">
      <c r="A3823" s="25" t="s">
        <v>17333</v>
      </c>
      <c r="B3823" s="358" t="s">
        <v>306</v>
      </c>
      <c r="C3823" s="358" t="s">
        <v>17334</v>
      </c>
      <c r="D3823" s="16" t="s">
        <v>5883</v>
      </c>
    </row>
    <row r="3824" spans="1:4" ht="15.95" customHeight="1" x14ac:dyDescent="0.25">
      <c r="A3824" s="25" t="s">
        <v>17335</v>
      </c>
      <c r="B3824" s="358" t="s">
        <v>582</v>
      </c>
      <c r="C3824" s="358" t="s">
        <v>17336</v>
      </c>
      <c r="D3824" s="16" t="s">
        <v>6037</v>
      </c>
    </row>
    <row r="3825" spans="1:4" ht="15.95" customHeight="1" x14ac:dyDescent="0.25">
      <c r="A3825" s="25" t="s">
        <v>17337</v>
      </c>
      <c r="B3825" s="358" t="s">
        <v>583</v>
      </c>
      <c r="C3825" s="358" t="s">
        <v>17338</v>
      </c>
      <c r="D3825" s="16" t="s">
        <v>6037</v>
      </c>
    </row>
    <row r="3826" spans="1:4" ht="15.95" customHeight="1" x14ac:dyDescent="0.25">
      <c r="A3826" s="25" t="s">
        <v>17339</v>
      </c>
      <c r="B3826" s="358" t="s">
        <v>584</v>
      </c>
      <c r="C3826" s="358" t="s">
        <v>17340</v>
      </c>
      <c r="D3826" s="16" t="s">
        <v>6038</v>
      </c>
    </row>
    <row r="3827" spans="1:4" ht="15.95" customHeight="1" x14ac:dyDescent="0.25">
      <c r="A3827" s="25" t="s">
        <v>17341</v>
      </c>
      <c r="B3827" s="358" t="s">
        <v>585</v>
      </c>
      <c r="C3827" s="358" t="s">
        <v>17342</v>
      </c>
      <c r="D3827" s="16" t="s">
        <v>6038</v>
      </c>
    </row>
    <row r="3828" spans="1:4" ht="15.95" customHeight="1" x14ac:dyDescent="0.25">
      <c r="A3828" s="25" t="s">
        <v>17343</v>
      </c>
      <c r="B3828" s="358" t="s">
        <v>17344</v>
      </c>
      <c r="C3828" s="358" t="s">
        <v>17345</v>
      </c>
      <c r="D3828" s="16" t="s">
        <v>6040</v>
      </c>
    </row>
    <row r="3829" spans="1:4" ht="15.95" customHeight="1" x14ac:dyDescent="0.25">
      <c r="A3829" s="25" t="s">
        <v>17346</v>
      </c>
      <c r="B3829" s="358" t="s">
        <v>17347</v>
      </c>
      <c r="C3829" s="358" t="s">
        <v>17348</v>
      </c>
      <c r="D3829" s="16" t="s">
        <v>6056</v>
      </c>
    </row>
    <row r="3830" spans="1:4" ht="15.95" customHeight="1" x14ac:dyDescent="0.25">
      <c r="A3830" s="25" t="s">
        <v>17349</v>
      </c>
      <c r="B3830" s="358" t="s">
        <v>17350</v>
      </c>
      <c r="C3830" s="358" t="s">
        <v>17351</v>
      </c>
      <c r="D3830" s="16" t="s">
        <v>6056</v>
      </c>
    </row>
    <row r="3831" spans="1:4" ht="15.95" customHeight="1" x14ac:dyDescent="0.25">
      <c r="A3831" s="25" t="s">
        <v>17352</v>
      </c>
      <c r="B3831" s="358" t="s">
        <v>17353</v>
      </c>
      <c r="C3831" s="358" t="s">
        <v>17354</v>
      </c>
      <c r="D3831" s="16" t="s">
        <v>5888</v>
      </c>
    </row>
    <row r="3832" spans="1:4" ht="15.95" customHeight="1" x14ac:dyDescent="0.25">
      <c r="A3832" s="25" t="s">
        <v>17355</v>
      </c>
      <c r="B3832" s="358" t="s">
        <v>17356</v>
      </c>
      <c r="C3832" s="358" t="s">
        <v>17357</v>
      </c>
      <c r="D3832" s="16" t="s">
        <v>6030</v>
      </c>
    </row>
    <row r="3833" spans="1:4" ht="15.95" customHeight="1" x14ac:dyDescent="0.25">
      <c r="A3833" s="25" t="s">
        <v>17358</v>
      </c>
      <c r="B3833" s="358" t="s">
        <v>587</v>
      </c>
      <c r="C3833" s="358" t="s">
        <v>17359</v>
      </c>
      <c r="D3833" s="16" t="s">
        <v>6058</v>
      </c>
    </row>
    <row r="3834" spans="1:4" ht="15.95" customHeight="1" x14ac:dyDescent="0.25">
      <c r="A3834" s="25" t="s">
        <v>17360</v>
      </c>
      <c r="B3834" s="358" t="s">
        <v>17361</v>
      </c>
      <c r="C3834" s="358" t="s">
        <v>17362</v>
      </c>
      <c r="D3834" s="16" t="s">
        <v>6055</v>
      </c>
    </row>
    <row r="3835" spans="1:4" ht="15.95" customHeight="1" x14ac:dyDescent="0.25">
      <c r="A3835" s="25" t="s">
        <v>17363</v>
      </c>
      <c r="B3835" s="358" t="s">
        <v>17364</v>
      </c>
      <c r="C3835" s="358" t="s">
        <v>17365</v>
      </c>
      <c r="D3835" s="16" t="s">
        <v>6039</v>
      </c>
    </row>
    <row r="3836" spans="1:4" ht="15.95" customHeight="1" x14ac:dyDescent="0.25">
      <c r="A3836" s="25" t="s">
        <v>17366</v>
      </c>
      <c r="B3836" s="358" t="s">
        <v>17367</v>
      </c>
      <c r="C3836" s="358" t="s">
        <v>17368</v>
      </c>
      <c r="D3836" s="16" t="s">
        <v>6039</v>
      </c>
    </row>
    <row r="3837" spans="1:4" ht="15.95" customHeight="1" x14ac:dyDescent="0.25">
      <c r="A3837" s="25" t="s">
        <v>17369</v>
      </c>
      <c r="B3837" s="358" t="s">
        <v>112</v>
      </c>
      <c r="C3837" s="358" t="s">
        <v>17370</v>
      </c>
      <c r="D3837" s="16" t="s">
        <v>6023</v>
      </c>
    </row>
    <row r="3838" spans="1:4" ht="15.95" customHeight="1" x14ac:dyDescent="0.25">
      <c r="A3838" s="25" t="s">
        <v>17371</v>
      </c>
      <c r="B3838" s="358" t="s">
        <v>17372</v>
      </c>
      <c r="C3838" s="358" t="s">
        <v>17373</v>
      </c>
      <c r="D3838" s="16" t="s">
        <v>5816</v>
      </c>
    </row>
    <row r="3839" spans="1:4" ht="15.95" customHeight="1" x14ac:dyDescent="0.25">
      <c r="A3839" s="25" t="s">
        <v>17374</v>
      </c>
      <c r="B3839" s="358" t="s">
        <v>113</v>
      </c>
      <c r="C3839" s="358" t="s">
        <v>17375</v>
      </c>
      <c r="D3839" s="16" t="s">
        <v>6023</v>
      </c>
    </row>
    <row r="3840" spans="1:4" ht="15.95" customHeight="1" x14ac:dyDescent="0.25">
      <c r="A3840" s="25" t="s">
        <v>17376</v>
      </c>
      <c r="B3840" s="358" t="s">
        <v>195</v>
      </c>
      <c r="C3840" s="358" t="s">
        <v>17377</v>
      </c>
      <c r="D3840" s="16" t="s">
        <v>5872</v>
      </c>
    </row>
    <row r="3841" spans="1:4" ht="15.95" customHeight="1" x14ac:dyDescent="0.25">
      <c r="A3841" s="25" t="s">
        <v>17378</v>
      </c>
      <c r="B3841" s="358" t="s">
        <v>17379</v>
      </c>
      <c r="C3841" s="358" t="s">
        <v>17380</v>
      </c>
      <c r="D3841" s="16" t="s">
        <v>5831</v>
      </c>
    </row>
    <row r="3842" spans="1:4" ht="15.95" customHeight="1" x14ac:dyDescent="0.25">
      <c r="A3842" s="25" t="s">
        <v>17381</v>
      </c>
      <c r="B3842" s="358" t="s">
        <v>196</v>
      </c>
      <c r="C3842" s="358" t="s">
        <v>17382</v>
      </c>
      <c r="D3842" s="16" t="s">
        <v>5848</v>
      </c>
    </row>
    <row r="3843" spans="1:4" ht="15.95" customHeight="1" x14ac:dyDescent="0.25">
      <c r="A3843" s="25" t="s">
        <v>17383</v>
      </c>
      <c r="B3843" s="358" t="s">
        <v>1741</v>
      </c>
      <c r="C3843" s="358" t="s">
        <v>17384</v>
      </c>
      <c r="D3843" s="16" t="s">
        <v>5998</v>
      </c>
    </row>
    <row r="3844" spans="1:4" ht="15.95" customHeight="1" x14ac:dyDescent="0.25">
      <c r="A3844" s="25" t="s">
        <v>17385</v>
      </c>
      <c r="B3844" s="358" t="s">
        <v>591</v>
      </c>
      <c r="C3844" s="358" t="s">
        <v>17386</v>
      </c>
      <c r="D3844" s="16" t="s">
        <v>6036</v>
      </c>
    </row>
    <row r="3845" spans="1:4" ht="15.95" customHeight="1" x14ac:dyDescent="0.25">
      <c r="A3845" s="25" t="s">
        <v>17387</v>
      </c>
      <c r="B3845" s="358" t="s">
        <v>1328</v>
      </c>
      <c r="C3845" s="358" t="s">
        <v>17388</v>
      </c>
      <c r="D3845" s="16" t="s">
        <v>6057</v>
      </c>
    </row>
    <row r="3846" spans="1:4" ht="15.95" customHeight="1" x14ac:dyDescent="0.25">
      <c r="A3846" s="25" t="s">
        <v>17389</v>
      </c>
      <c r="B3846" s="358" t="s">
        <v>3873</v>
      </c>
      <c r="C3846" s="358" t="s">
        <v>17390</v>
      </c>
      <c r="D3846" s="16" t="s">
        <v>5814</v>
      </c>
    </row>
    <row r="3847" spans="1:4" ht="15.95" customHeight="1" x14ac:dyDescent="0.25">
      <c r="A3847" s="25" t="s">
        <v>17391</v>
      </c>
      <c r="B3847" s="358" t="s">
        <v>593</v>
      </c>
      <c r="C3847" s="358" t="s">
        <v>17392</v>
      </c>
      <c r="D3847" s="16" t="s">
        <v>6007</v>
      </c>
    </row>
    <row r="3848" spans="1:4" ht="15.95" customHeight="1" x14ac:dyDescent="0.25">
      <c r="A3848" s="25" t="s">
        <v>17393</v>
      </c>
      <c r="B3848" s="358" t="s">
        <v>3899</v>
      </c>
      <c r="C3848" s="358" t="s">
        <v>17394</v>
      </c>
      <c r="D3848" s="16" t="s">
        <v>6028</v>
      </c>
    </row>
    <row r="3849" spans="1:4" ht="15.95" customHeight="1" x14ac:dyDescent="0.25">
      <c r="A3849" s="25" t="s">
        <v>17395</v>
      </c>
      <c r="B3849" s="358" t="s">
        <v>307</v>
      </c>
      <c r="C3849" s="358" t="s">
        <v>17396</v>
      </c>
      <c r="D3849" s="16" t="s">
        <v>5883</v>
      </c>
    </row>
    <row r="3850" spans="1:4" ht="15.95" customHeight="1" x14ac:dyDescent="0.25">
      <c r="A3850" s="25" t="s">
        <v>17397</v>
      </c>
      <c r="B3850" s="358" t="s">
        <v>1093</v>
      </c>
      <c r="C3850" s="358" t="s">
        <v>17398</v>
      </c>
      <c r="D3850" s="16" t="s">
        <v>6028</v>
      </c>
    </row>
    <row r="3851" spans="1:4" ht="15.95" customHeight="1" x14ac:dyDescent="0.25">
      <c r="A3851" s="25" t="s">
        <v>17399</v>
      </c>
      <c r="B3851" s="358" t="s">
        <v>3900</v>
      </c>
      <c r="C3851" s="358" t="s">
        <v>17400</v>
      </c>
      <c r="D3851" s="16" t="s">
        <v>6011</v>
      </c>
    </row>
    <row r="3852" spans="1:4" ht="15.95" customHeight="1" x14ac:dyDescent="0.25">
      <c r="A3852" s="25" t="s">
        <v>17401</v>
      </c>
      <c r="B3852" s="358" t="s">
        <v>594</v>
      </c>
      <c r="C3852" s="358" t="s">
        <v>17402</v>
      </c>
      <c r="D3852" s="16" t="s">
        <v>6011</v>
      </c>
    </row>
    <row r="3853" spans="1:4" ht="15.95" customHeight="1" x14ac:dyDescent="0.25">
      <c r="A3853" s="25" t="s">
        <v>17403</v>
      </c>
      <c r="B3853" s="358" t="s">
        <v>595</v>
      </c>
      <c r="C3853" s="358" t="s">
        <v>17404</v>
      </c>
      <c r="D3853" s="16" t="s">
        <v>6028</v>
      </c>
    </row>
    <row r="3854" spans="1:4" ht="15.95" customHeight="1" x14ac:dyDescent="0.25">
      <c r="A3854" s="25" t="s">
        <v>17405</v>
      </c>
      <c r="B3854" s="358" t="s">
        <v>596</v>
      </c>
      <c r="C3854" s="358" t="s">
        <v>17406</v>
      </c>
      <c r="D3854" s="16" t="s">
        <v>6008</v>
      </c>
    </row>
    <row r="3855" spans="1:4" ht="15.95" customHeight="1" x14ac:dyDescent="0.25">
      <c r="A3855" s="25" t="s">
        <v>17407</v>
      </c>
      <c r="B3855" s="358" t="s">
        <v>598</v>
      </c>
      <c r="C3855" s="358" t="s">
        <v>17408</v>
      </c>
      <c r="D3855" s="16" t="s">
        <v>6012</v>
      </c>
    </row>
    <row r="3856" spans="1:4" ht="15.95" customHeight="1" x14ac:dyDescent="0.25">
      <c r="A3856" s="25" t="s">
        <v>17409</v>
      </c>
      <c r="B3856" s="358" t="s">
        <v>17410</v>
      </c>
      <c r="C3856" s="358" t="s">
        <v>17411</v>
      </c>
      <c r="D3856" s="16" t="s">
        <v>6009</v>
      </c>
    </row>
    <row r="3857" spans="1:4" ht="15.95" customHeight="1" x14ac:dyDescent="0.25">
      <c r="A3857" s="25" t="s">
        <v>17412</v>
      </c>
      <c r="B3857" s="358" t="s">
        <v>599</v>
      </c>
      <c r="C3857" s="358" t="s">
        <v>17413</v>
      </c>
      <c r="D3857" s="16" t="s">
        <v>6047</v>
      </c>
    </row>
    <row r="3858" spans="1:4" ht="15.95" customHeight="1" x14ac:dyDescent="0.25">
      <c r="A3858" s="25" t="s">
        <v>17414</v>
      </c>
      <c r="B3858" s="358" t="s">
        <v>600</v>
      </c>
      <c r="C3858" s="358" t="s">
        <v>17415</v>
      </c>
      <c r="D3858" s="16" t="s">
        <v>6012</v>
      </c>
    </row>
    <row r="3859" spans="1:4" ht="15.95" customHeight="1" x14ac:dyDescent="0.25">
      <c r="A3859" s="25" t="s">
        <v>17416</v>
      </c>
      <c r="B3859" s="358" t="s">
        <v>1042</v>
      </c>
      <c r="C3859" s="358" t="s">
        <v>17417</v>
      </c>
      <c r="D3859" s="16" t="s">
        <v>5872</v>
      </c>
    </row>
    <row r="3860" spans="1:4" ht="15.95" customHeight="1" x14ac:dyDescent="0.25">
      <c r="A3860" s="25" t="s">
        <v>17418</v>
      </c>
      <c r="B3860" s="358" t="s">
        <v>17419</v>
      </c>
      <c r="C3860" s="358" t="s">
        <v>17420</v>
      </c>
      <c r="D3860" s="16" t="s">
        <v>6038</v>
      </c>
    </row>
    <row r="3861" spans="1:4" ht="15.95" customHeight="1" x14ac:dyDescent="0.25">
      <c r="A3861" s="25" t="s">
        <v>17421</v>
      </c>
      <c r="B3861" s="358" t="s">
        <v>852</v>
      </c>
      <c r="C3861" s="358" t="s">
        <v>17422</v>
      </c>
      <c r="D3861" s="16" t="s">
        <v>5817</v>
      </c>
    </row>
    <row r="3862" spans="1:4" ht="15.95" customHeight="1" x14ac:dyDescent="0.25">
      <c r="A3862" s="25" t="s">
        <v>17423</v>
      </c>
      <c r="B3862" s="358" t="s">
        <v>601</v>
      </c>
      <c r="C3862" s="358" t="s">
        <v>17424</v>
      </c>
      <c r="D3862" s="16" t="s">
        <v>6017</v>
      </c>
    </row>
    <row r="3863" spans="1:4" ht="15.95" customHeight="1" x14ac:dyDescent="0.25">
      <c r="A3863" s="25" t="s">
        <v>17425</v>
      </c>
      <c r="B3863" s="358" t="s">
        <v>1557</v>
      </c>
      <c r="C3863" s="358" t="s">
        <v>17426</v>
      </c>
      <c r="D3863" s="16" t="s">
        <v>5819</v>
      </c>
    </row>
    <row r="3864" spans="1:4" ht="15.95" customHeight="1" x14ac:dyDescent="0.25">
      <c r="A3864" s="25" t="s">
        <v>17427</v>
      </c>
      <c r="B3864" s="358" t="s">
        <v>114</v>
      </c>
      <c r="C3864" s="358" t="s">
        <v>17428</v>
      </c>
      <c r="D3864" s="16" t="s">
        <v>6023</v>
      </c>
    </row>
    <row r="3865" spans="1:4" ht="15.95" customHeight="1" x14ac:dyDescent="0.25">
      <c r="A3865" s="25" t="s">
        <v>17429</v>
      </c>
      <c r="B3865" s="358" t="s">
        <v>3901</v>
      </c>
      <c r="C3865" s="358" t="s">
        <v>17430</v>
      </c>
      <c r="D3865" s="16" t="s">
        <v>6011</v>
      </c>
    </row>
    <row r="3866" spans="1:4" ht="15.95" customHeight="1" x14ac:dyDescent="0.25">
      <c r="A3866" s="25" t="s">
        <v>17431</v>
      </c>
      <c r="B3866" s="358" t="s">
        <v>1005</v>
      </c>
      <c r="C3866" s="358" t="s">
        <v>17432</v>
      </c>
      <c r="D3866" s="16" t="s">
        <v>6019</v>
      </c>
    </row>
    <row r="3867" spans="1:4" ht="15.95" customHeight="1" x14ac:dyDescent="0.25">
      <c r="A3867" s="25" t="s">
        <v>17433</v>
      </c>
      <c r="B3867" s="358" t="s">
        <v>853</v>
      </c>
      <c r="C3867" s="358" t="s">
        <v>17434</v>
      </c>
      <c r="D3867" s="16" t="s">
        <v>5998</v>
      </c>
    </row>
    <row r="3868" spans="1:4" ht="15.95" customHeight="1" x14ac:dyDescent="0.25">
      <c r="A3868" s="25" t="s">
        <v>17435</v>
      </c>
      <c r="B3868" s="358" t="s">
        <v>17436</v>
      </c>
      <c r="C3868" s="358" t="s">
        <v>17437</v>
      </c>
      <c r="D3868" s="16" t="s">
        <v>6024</v>
      </c>
    </row>
    <row r="3869" spans="1:4" ht="15.95" customHeight="1" x14ac:dyDescent="0.25">
      <c r="A3869" s="25" t="s">
        <v>17438</v>
      </c>
      <c r="B3869" s="358" t="s">
        <v>1007</v>
      </c>
      <c r="C3869" s="358" t="s">
        <v>17439</v>
      </c>
      <c r="D3869" s="16" t="s">
        <v>6041</v>
      </c>
    </row>
    <row r="3870" spans="1:4" ht="15.95" customHeight="1" x14ac:dyDescent="0.25">
      <c r="A3870" s="25" t="s">
        <v>17440</v>
      </c>
      <c r="B3870" s="358" t="s">
        <v>1742</v>
      </c>
      <c r="C3870" s="358" t="s">
        <v>17441</v>
      </c>
      <c r="D3870" s="16" t="s">
        <v>5891</v>
      </c>
    </row>
    <row r="3871" spans="1:4" ht="15.95" customHeight="1" x14ac:dyDescent="0.25">
      <c r="A3871" s="25" t="s">
        <v>17442</v>
      </c>
      <c r="B3871" s="358" t="s">
        <v>17443</v>
      </c>
      <c r="C3871" s="358" t="s">
        <v>17444</v>
      </c>
      <c r="D3871" s="16" t="s">
        <v>5888</v>
      </c>
    </row>
    <row r="3872" spans="1:4" ht="15.95" customHeight="1" x14ac:dyDescent="0.25">
      <c r="A3872" s="25" t="s">
        <v>17445</v>
      </c>
      <c r="B3872" s="358" t="s">
        <v>115</v>
      </c>
      <c r="C3872" s="358" t="s">
        <v>17446</v>
      </c>
      <c r="D3872" s="16" t="s">
        <v>6028</v>
      </c>
    </row>
    <row r="3873" spans="1:4" ht="15.95" customHeight="1" x14ac:dyDescent="0.25">
      <c r="A3873" s="25" t="s">
        <v>17447</v>
      </c>
      <c r="B3873" s="358" t="s">
        <v>602</v>
      </c>
      <c r="C3873" s="358" t="s">
        <v>17448</v>
      </c>
      <c r="D3873" s="16" t="s">
        <v>6022</v>
      </c>
    </row>
    <row r="3874" spans="1:4" ht="15.95" customHeight="1" x14ac:dyDescent="0.25">
      <c r="A3874" s="25" t="s">
        <v>17449</v>
      </c>
      <c r="B3874" s="358" t="s">
        <v>603</v>
      </c>
      <c r="C3874" s="358" t="s">
        <v>17450</v>
      </c>
      <c r="D3874" s="16" t="s">
        <v>6011</v>
      </c>
    </row>
    <row r="3875" spans="1:4" ht="15.95" customHeight="1" x14ac:dyDescent="0.25">
      <c r="A3875" s="25" t="s">
        <v>17451</v>
      </c>
      <c r="B3875" s="358" t="s">
        <v>1460</v>
      </c>
      <c r="C3875" s="358" t="s">
        <v>17452</v>
      </c>
      <c r="D3875" s="16" t="s">
        <v>6033</v>
      </c>
    </row>
    <row r="3876" spans="1:4" ht="15.95" customHeight="1" x14ac:dyDescent="0.25">
      <c r="A3876" s="25" t="s">
        <v>17453</v>
      </c>
      <c r="B3876" s="358" t="s">
        <v>17454</v>
      </c>
      <c r="C3876" s="358" t="s">
        <v>17455</v>
      </c>
      <c r="D3876" s="16" t="s">
        <v>6018</v>
      </c>
    </row>
    <row r="3877" spans="1:4" ht="15.95" customHeight="1" x14ac:dyDescent="0.25">
      <c r="A3877" s="25" t="s">
        <v>17456</v>
      </c>
      <c r="B3877" s="358" t="s">
        <v>605</v>
      </c>
      <c r="C3877" s="358" t="s">
        <v>17457</v>
      </c>
      <c r="D3877" s="16" t="s">
        <v>6011</v>
      </c>
    </row>
    <row r="3878" spans="1:4" ht="15.95" customHeight="1" x14ac:dyDescent="0.25">
      <c r="A3878" s="25" t="s">
        <v>17458</v>
      </c>
      <c r="B3878" s="358" t="s">
        <v>3902</v>
      </c>
      <c r="C3878" s="358" t="s">
        <v>17459</v>
      </c>
      <c r="D3878" s="16" t="s">
        <v>6028</v>
      </c>
    </row>
    <row r="3879" spans="1:4" ht="15.95" customHeight="1" x14ac:dyDescent="0.25">
      <c r="A3879" s="25" t="s">
        <v>17460</v>
      </c>
      <c r="B3879" s="358" t="s">
        <v>17461</v>
      </c>
      <c r="C3879" s="358" t="s">
        <v>17462</v>
      </c>
      <c r="D3879" s="16" t="s">
        <v>6018</v>
      </c>
    </row>
    <row r="3880" spans="1:4" ht="15.95" customHeight="1" x14ac:dyDescent="0.25">
      <c r="A3880" s="25" t="s">
        <v>17463</v>
      </c>
      <c r="B3880" s="358" t="s">
        <v>197</v>
      </c>
      <c r="C3880" s="358" t="s">
        <v>17464</v>
      </c>
      <c r="D3880" s="16" t="s">
        <v>5814</v>
      </c>
    </row>
    <row r="3881" spans="1:4" ht="15.95" customHeight="1" x14ac:dyDescent="0.25">
      <c r="A3881" s="25" t="s">
        <v>17465</v>
      </c>
      <c r="B3881" s="358" t="s">
        <v>1329</v>
      </c>
      <c r="C3881" s="358" t="s">
        <v>17466</v>
      </c>
      <c r="D3881" s="16" t="s">
        <v>6034</v>
      </c>
    </row>
    <row r="3882" spans="1:4" ht="15.95" customHeight="1" x14ac:dyDescent="0.25">
      <c r="A3882" s="25" t="s">
        <v>17467</v>
      </c>
      <c r="B3882" s="358" t="s">
        <v>17468</v>
      </c>
      <c r="C3882" s="358" t="s">
        <v>17469</v>
      </c>
      <c r="D3882" s="16" t="s">
        <v>6017</v>
      </c>
    </row>
    <row r="3883" spans="1:4" ht="15.95" customHeight="1" x14ac:dyDescent="0.25">
      <c r="A3883" s="25" t="s">
        <v>17470</v>
      </c>
      <c r="B3883" s="358" t="s">
        <v>17471</v>
      </c>
      <c r="C3883" s="358" t="s">
        <v>17472</v>
      </c>
      <c r="D3883" s="16" t="s">
        <v>6017</v>
      </c>
    </row>
    <row r="3884" spans="1:4" ht="15.95" customHeight="1" x14ac:dyDescent="0.25">
      <c r="A3884" s="25" t="s">
        <v>17473</v>
      </c>
      <c r="B3884" s="358" t="s">
        <v>17474</v>
      </c>
      <c r="C3884" s="358" t="s">
        <v>17475</v>
      </c>
      <c r="D3884" s="16" t="s">
        <v>5995</v>
      </c>
    </row>
    <row r="3885" spans="1:4" ht="15.95" customHeight="1" x14ac:dyDescent="0.25">
      <c r="A3885" s="25" t="s">
        <v>17476</v>
      </c>
      <c r="B3885" s="358" t="s">
        <v>198</v>
      </c>
      <c r="C3885" s="358" t="s">
        <v>17477</v>
      </c>
      <c r="D3885" s="16" t="s">
        <v>5814</v>
      </c>
    </row>
    <row r="3886" spans="1:4" ht="15.95" customHeight="1" x14ac:dyDescent="0.25">
      <c r="A3886" s="25" t="s">
        <v>17478</v>
      </c>
      <c r="B3886" s="358" t="s">
        <v>199</v>
      </c>
      <c r="C3886" s="358" t="s">
        <v>17479</v>
      </c>
      <c r="D3886" s="16" t="s">
        <v>5872</v>
      </c>
    </row>
    <row r="3887" spans="1:4" ht="15.95" customHeight="1" x14ac:dyDescent="0.25">
      <c r="A3887" s="25" t="s">
        <v>17480</v>
      </c>
      <c r="B3887" s="358" t="s">
        <v>17481</v>
      </c>
      <c r="C3887" s="358" t="s">
        <v>17482</v>
      </c>
      <c r="D3887" s="16" t="s">
        <v>5810</v>
      </c>
    </row>
    <row r="3888" spans="1:4" ht="15.95" customHeight="1" x14ac:dyDescent="0.25">
      <c r="A3888" s="25" t="s">
        <v>17483</v>
      </c>
      <c r="B3888" s="358" t="s">
        <v>17484</v>
      </c>
      <c r="C3888" s="358" t="s">
        <v>17485</v>
      </c>
      <c r="D3888" s="16" t="s">
        <v>5810</v>
      </c>
    </row>
    <row r="3889" spans="1:4" ht="15.95" customHeight="1" x14ac:dyDescent="0.25">
      <c r="A3889" s="25" t="s">
        <v>17486</v>
      </c>
      <c r="B3889" s="358" t="s">
        <v>17487</v>
      </c>
      <c r="C3889" s="358" t="s">
        <v>17488</v>
      </c>
      <c r="D3889" s="16" t="s">
        <v>5810</v>
      </c>
    </row>
    <row r="3890" spans="1:4" ht="15.95" customHeight="1" x14ac:dyDescent="0.25">
      <c r="A3890" s="25" t="s">
        <v>17489</v>
      </c>
      <c r="B3890" s="358" t="s">
        <v>17490</v>
      </c>
      <c r="C3890" s="358" t="s">
        <v>17491</v>
      </c>
      <c r="D3890" s="16" t="s">
        <v>5810</v>
      </c>
    </row>
    <row r="3891" spans="1:4" ht="15.95" customHeight="1" x14ac:dyDescent="0.25">
      <c r="A3891" s="25" t="s">
        <v>17492</v>
      </c>
      <c r="B3891" s="358" t="s">
        <v>17493</v>
      </c>
      <c r="C3891" s="358" t="s">
        <v>17494</v>
      </c>
      <c r="D3891" s="16" t="s">
        <v>5810</v>
      </c>
    </row>
    <row r="3892" spans="1:4" ht="15.95" customHeight="1" x14ac:dyDescent="0.25">
      <c r="A3892" s="25" t="s">
        <v>17495</v>
      </c>
      <c r="B3892" s="358" t="s">
        <v>17496</v>
      </c>
      <c r="C3892" s="358" t="s">
        <v>17497</v>
      </c>
      <c r="D3892" s="16" t="s">
        <v>5810</v>
      </c>
    </row>
    <row r="3893" spans="1:4" ht="15.95" customHeight="1" x14ac:dyDescent="0.25">
      <c r="A3893" s="25" t="s">
        <v>17498</v>
      </c>
      <c r="B3893" s="358" t="s">
        <v>17499</v>
      </c>
      <c r="C3893" s="358" t="s">
        <v>17500</v>
      </c>
      <c r="D3893" s="16" t="s">
        <v>5810</v>
      </c>
    </row>
    <row r="3894" spans="1:4" ht="15.95" customHeight="1" x14ac:dyDescent="0.25">
      <c r="A3894" s="25" t="s">
        <v>17501</v>
      </c>
      <c r="B3894" s="358" t="s">
        <v>17502</v>
      </c>
      <c r="C3894" s="358" t="s">
        <v>17503</v>
      </c>
      <c r="D3894" s="16" t="s">
        <v>5810</v>
      </c>
    </row>
    <row r="3895" spans="1:4" ht="15.95" customHeight="1" x14ac:dyDescent="0.25">
      <c r="A3895" s="25" t="s">
        <v>17504</v>
      </c>
      <c r="B3895" s="358" t="s">
        <v>17505</v>
      </c>
      <c r="C3895" s="358" t="s">
        <v>17506</v>
      </c>
      <c r="D3895" s="16" t="s">
        <v>5810</v>
      </c>
    </row>
    <row r="3896" spans="1:4" ht="15.95" customHeight="1" x14ac:dyDescent="0.25">
      <c r="A3896" s="25" t="s">
        <v>17507</v>
      </c>
      <c r="B3896" s="358" t="s">
        <v>17508</v>
      </c>
      <c r="C3896" s="358" t="s">
        <v>17509</v>
      </c>
      <c r="D3896" s="16" t="s">
        <v>5821</v>
      </c>
    </row>
    <row r="3897" spans="1:4" ht="15.95" customHeight="1" x14ac:dyDescent="0.25">
      <c r="A3897" s="25" t="s">
        <v>17510</v>
      </c>
      <c r="B3897" s="358" t="s">
        <v>17511</v>
      </c>
      <c r="C3897" s="358" t="s">
        <v>17512</v>
      </c>
      <c r="D3897" s="16" t="s">
        <v>5810</v>
      </c>
    </row>
    <row r="3898" spans="1:4" ht="15.95" customHeight="1" x14ac:dyDescent="0.25">
      <c r="A3898" s="25" t="s">
        <v>17513</v>
      </c>
      <c r="B3898" s="358" t="s">
        <v>17514</v>
      </c>
      <c r="C3898" s="358" t="s">
        <v>17515</v>
      </c>
      <c r="D3898" s="16" t="s">
        <v>5810</v>
      </c>
    </row>
    <row r="3899" spans="1:4" ht="15.95" customHeight="1" x14ac:dyDescent="0.25">
      <c r="A3899" s="25" t="s">
        <v>17516</v>
      </c>
      <c r="B3899" s="358" t="s">
        <v>17517</v>
      </c>
      <c r="C3899" s="358" t="s">
        <v>17518</v>
      </c>
      <c r="D3899" s="16" t="s">
        <v>5810</v>
      </c>
    </row>
    <row r="3900" spans="1:4" ht="15.95" customHeight="1" x14ac:dyDescent="0.25">
      <c r="A3900" s="25" t="s">
        <v>17519</v>
      </c>
      <c r="B3900" s="358" t="s">
        <v>17520</v>
      </c>
      <c r="C3900" s="358" t="s">
        <v>17521</v>
      </c>
      <c r="D3900" s="16" t="s">
        <v>6065</v>
      </c>
    </row>
    <row r="3901" spans="1:4" ht="15.95" customHeight="1" x14ac:dyDescent="0.25">
      <c r="A3901" s="25" t="s">
        <v>17522</v>
      </c>
      <c r="B3901" s="358" t="s">
        <v>1932</v>
      </c>
      <c r="C3901" s="358" t="s">
        <v>17523</v>
      </c>
      <c r="D3901" s="16" t="s">
        <v>6048</v>
      </c>
    </row>
    <row r="3902" spans="1:4" ht="15.95" customHeight="1" x14ac:dyDescent="0.25">
      <c r="A3902" s="25" t="s">
        <v>17524</v>
      </c>
      <c r="B3902" s="358" t="s">
        <v>1934</v>
      </c>
      <c r="C3902" s="358" t="s">
        <v>17525</v>
      </c>
      <c r="D3902" s="16" t="s">
        <v>6049</v>
      </c>
    </row>
    <row r="3903" spans="1:4" ht="15.95" customHeight="1" x14ac:dyDescent="0.25">
      <c r="A3903" s="25" t="s">
        <v>17526</v>
      </c>
      <c r="B3903" s="358" t="s">
        <v>17527</v>
      </c>
      <c r="C3903" s="358" t="s">
        <v>17528</v>
      </c>
      <c r="D3903" s="16" t="s">
        <v>5921</v>
      </c>
    </row>
    <row r="3904" spans="1:4" ht="15.95" customHeight="1" x14ac:dyDescent="0.25">
      <c r="A3904" s="25" t="s">
        <v>17529</v>
      </c>
      <c r="B3904" s="358" t="s">
        <v>17530</v>
      </c>
      <c r="C3904" s="358" t="s">
        <v>17531</v>
      </c>
      <c r="D3904" s="16" t="s">
        <v>5869</v>
      </c>
    </row>
    <row r="3905" spans="1:4" ht="15.95" customHeight="1" x14ac:dyDescent="0.25">
      <c r="A3905" s="25" t="s">
        <v>17532</v>
      </c>
      <c r="B3905" s="358" t="s">
        <v>17533</v>
      </c>
      <c r="C3905" s="358" t="s">
        <v>17534</v>
      </c>
      <c r="D3905" s="16" t="s">
        <v>5869</v>
      </c>
    </row>
    <row r="3906" spans="1:4" ht="15.95" customHeight="1" x14ac:dyDescent="0.25">
      <c r="A3906" s="25" t="s">
        <v>17535</v>
      </c>
      <c r="B3906" s="358" t="s">
        <v>17536</v>
      </c>
      <c r="C3906" s="358" t="s">
        <v>17537</v>
      </c>
      <c r="D3906" s="16" t="s">
        <v>5860</v>
      </c>
    </row>
    <row r="3907" spans="1:4" ht="15.95" customHeight="1" x14ac:dyDescent="0.25">
      <c r="A3907" s="25" t="s">
        <v>17538</v>
      </c>
      <c r="B3907" s="358" t="s">
        <v>17539</v>
      </c>
      <c r="C3907" s="358" t="s">
        <v>17540</v>
      </c>
      <c r="D3907" s="16" t="s">
        <v>5966</v>
      </c>
    </row>
    <row r="3908" spans="1:4" ht="15.95" customHeight="1" x14ac:dyDescent="0.25">
      <c r="A3908" s="25" t="s">
        <v>17541</v>
      </c>
      <c r="B3908" s="358" t="s">
        <v>17542</v>
      </c>
      <c r="C3908" s="358" t="s">
        <v>17543</v>
      </c>
      <c r="D3908" s="16" t="s">
        <v>5813</v>
      </c>
    </row>
    <row r="3909" spans="1:4" ht="15.95" customHeight="1" x14ac:dyDescent="0.25">
      <c r="A3909" s="25" t="s">
        <v>17544</v>
      </c>
      <c r="B3909" s="358" t="s">
        <v>17545</v>
      </c>
      <c r="C3909" s="358" t="s">
        <v>17546</v>
      </c>
      <c r="D3909" s="16" t="s">
        <v>5813</v>
      </c>
    </row>
    <row r="3910" spans="1:4" ht="15.95" customHeight="1" x14ac:dyDescent="0.25">
      <c r="A3910" s="25" t="s">
        <v>17547</v>
      </c>
      <c r="B3910" s="358" t="s">
        <v>17548</v>
      </c>
      <c r="C3910" s="358" t="s">
        <v>17549</v>
      </c>
      <c r="D3910" s="16" t="s">
        <v>5813</v>
      </c>
    </row>
    <row r="3911" spans="1:4" ht="15.95" customHeight="1" x14ac:dyDescent="0.25">
      <c r="A3911" s="25" t="s">
        <v>17550</v>
      </c>
      <c r="B3911" s="358" t="s">
        <v>17551</v>
      </c>
      <c r="C3911" s="358" t="s">
        <v>17552</v>
      </c>
      <c r="D3911" s="16" t="s">
        <v>5813</v>
      </c>
    </row>
    <row r="3912" spans="1:4" ht="15.95" customHeight="1" x14ac:dyDescent="0.25">
      <c r="A3912" s="25" t="s">
        <v>17553</v>
      </c>
      <c r="B3912" s="358" t="s">
        <v>17554</v>
      </c>
      <c r="C3912" s="358" t="s">
        <v>17555</v>
      </c>
      <c r="D3912" s="16" t="s">
        <v>5813</v>
      </c>
    </row>
    <row r="3913" spans="1:4" ht="15.95" customHeight="1" x14ac:dyDescent="0.25">
      <c r="A3913" s="25" t="s">
        <v>17556</v>
      </c>
      <c r="B3913" s="358" t="s">
        <v>17557</v>
      </c>
      <c r="C3913" s="358" t="s">
        <v>17558</v>
      </c>
      <c r="D3913" s="16" t="s">
        <v>5813</v>
      </c>
    </row>
    <row r="3914" spans="1:4" ht="15.95" customHeight="1" x14ac:dyDescent="0.25">
      <c r="A3914" s="25" t="s">
        <v>17559</v>
      </c>
      <c r="B3914" s="358" t="s">
        <v>17560</v>
      </c>
      <c r="C3914" s="358" t="s">
        <v>17561</v>
      </c>
      <c r="D3914" s="16" t="s">
        <v>5813</v>
      </c>
    </row>
    <row r="3915" spans="1:4" ht="15.95" customHeight="1" x14ac:dyDescent="0.25">
      <c r="A3915" s="25" t="s">
        <v>17562</v>
      </c>
      <c r="B3915" s="358" t="s">
        <v>17563</v>
      </c>
      <c r="C3915" s="358" t="s">
        <v>17564</v>
      </c>
      <c r="D3915" s="16" t="s">
        <v>5813</v>
      </c>
    </row>
    <row r="3916" spans="1:4" ht="15.95" customHeight="1" x14ac:dyDescent="0.25">
      <c r="A3916" s="25" t="s">
        <v>17565</v>
      </c>
      <c r="B3916" s="358" t="s">
        <v>17566</v>
      </c>
      <c r="C3916" s="358" t="s">
        <v>17567</v>
      </c>
      <c r="D3916" s="16" t="s">
        <v>5813</v>
      </c>
    </row>
    <row r="3917" spans="1:4" ht="15.95" customHeight="1" x14ac:dyDescent="0.25">
      <c r="A3917" s="25" t="s">
        <v>17568</v>
      </c>
      <c r="B3917" s="358" t="s">
        <v>17569</v>
      </c>
      <c r="C3917" s="358" t="s">
        <v>17570</v>
      </c>
      <c r="D3917" s="16" t="s">
        <v>5813</v>
      </c>
    </row>
    <row r="3918" spans="1:4" ht="15.95" customHeight="1" x14ac:dyDescent="0.25">
      <c r="A3918" s="25" t="s">
        <v>17571</v>
      </c>
      <c r="B3918" s="358" t="s">
        <v>17572</v>
      </c>
      <c r="C3918" s="358" t="s">
        <v>17573</v>
      </c>
      <c r="D3918" s="16" t="s">
        <v>5813</v>
      </c>
    </row>
    <row r="3919" spans="1:4" ht="15.95" customHeight="1" x14ac:dyDescent="0.25">
      <c r="A3919" s="25" t="s">
        <v>17574</v>
      </c>
      <c r="B3919" s="358" t="s">
        <v>17575</v>
      </c>
      <c r="C3919" s="358" t="s">
        <v>17576</v>
      </c>
      <c r="D3919" s="16" t="s">
        <v>5813</v>
      </c>
    </row>
    <row r="3920" spans="1:4" ht="15.95" customHeight="1" x14ac:dyDescent="0.25">
      <c r="A3920" s="25" t="s">
        <v>17577</v>
      </c>
      <c r="B3920" s="358" t="s">
        <v>17578</v>
      </c>
      <c r="C3920" s="358" t="s">
        <v>17579</v>
      </c>
      <c r="D3920" s="16" t="s">
        <v>5916</v>
      </c>
    </row>
    <row r="3921" spans="1:4" ht="15.95" customHeight="1" x14ac:dyDescent="0.25">
      <c r="A3921" s="25" t="s">
        <v>17580</v>
      </c>
      <c r="B3921" s="358" t="s">
        <v>17581</v>
      </c>
      <c r="C3921" s="358" t="s">
        <v>17582</v>
      </c>
      <c r="D3921" s="16" t="s">
        <v>5915</v>
      </c>
    </row>
    <row r="3922" spans="1:4" ht="15.95" customHeight="1" x14ac:dyDescent="0.25">
      <c r="A3922" s="25" t="s">
        <v>17583</v>
      </c>
      <c r="B3922" s="358" t="s">
        <v>17584</v>
      </c>
      <c r="C3922" s="358" t="s">
        <v>17585</v>
      </c>
      <c r="D3922" s="16" t="s">
        <v>5840</v>
      </c>
    </row>
    <row r="3923" spans="1:4" ht="15.95" customHeight="1" x14ac:dyDescent="0.25">
      <c r="A3923" s="25" t="s">
        <v>17586</v>
      </c>
      <c r="B3923" s="358" t="s">
        <v>17587</v>
      </c>
      <c r="C3923" s="358" t="s">
        <v>17588</v>
      </c>
      <c r="D3923" s="16" t="s">
        <v>5874</v>
      </c>
    </row>
    <row r="3924" spans="1:4" ht="15.95" customHeight="1" x14ac:dyDescent="0.25">
      <c r="A3924" s="25" t="s">
        <v>17589</v>
      </c>
      <c r="B3924" s="358" t="s">
        <v>17590</v>
      </c>
      <c r="C3924" s="358" t="s">
        <v>17591</v>
      </c>
      <c r="D3924" s="16" t="s">
        <v>5832</v>
      </c>
    </row>
    <row r="3925" spans="1:4" ht="15.95" customHeight="1" x14ac:dyDescent="0.25">
      <c r="A3925" s="25" t="s">
        <v>17592</v>
      </c>
      <c r="B3925" s="358" t="s">
        <v>17593</v>
      </c>
      <c r="C3925" s="358" t="s">
        <v>17594</v>
      </c>
      <c r="D3925" s="16" t="s">
        <v>5837</v>
      </c>
    </row>
    <row r="3926" spans="1:4" ht="15.95" customHeight="1" x14ac:dyDescent="0.25">
      <c r="A3926" s="25" t="s">
        <v>17595</v>
      </c>
      <c r="B3926" s="358" t="s">
        <v>17596</v>
      </c>
      <c r="C3926" s="358" t="s">
        <v>17597</v>
      </c>
      <c r="D3926" s="16" t="s">
        <v>5892</v>
      </c>
    </row>
    <row r="3927" spans="1:4" ht="15.95" customHeight="1" x14ac:dyDescent="0.25">
      <c r="A3927" s="25" t="s">
        <v>17598</v>
      </c>
      <c r="B3927" s="358" t="s">
        <v>17599</v>
      </c>
      <c r="C3927" s="358" t="s">
        <v>17600</v>
      </c>
      <c r="D3927" s="16" t="s">
        <v>5964</v>
      </c>
    </row>
    <row r="3928" spans="1:4" ht="15.95" customHeight="1" x14ac:dyDescent="0.25">
      <c r="A3928" s="25" t="s">
        <v>17601</v>
      </c>
      <c r="B3928" s="358" t="s">
        <v>17602</v>
      </c>
      <c r="C3928" s="358" t="s">
        <v>17603</v>
      </c>
      <c r="D3928" s="16" t="s">
        <v>5900</v>
      </c>
    </row>
    <row r="3929" spans="1:4" ht="15.95" customHeight="1" x14ac:dyDescent="0.25">
      <c r="A3929" s="25" t="s">
        <v>17604</v>
      </c>
      <c r="B3929" s="358" t="s">
        <v>17605</v>
      </c>
      <c r="C3929" s="358" t="s">
        <v>17606</v>
      </c>
      <c r="D3929" s="16" t="s">
        <v>5830</v>
      </c>
    </row>
    <row r="3930" spans="1:4" ht="15.95" customHeight="1" x14ac:dyDescent="0.25">
      <c r="A3930" s="25" t="s">
        <v>17607</v>
      </c>
      <c r="B3930" s="358" t="s">
        <v>17608</v>
      </c>
      <c r="C3930" s="358" t="s">
        <v>17609</v>
      </c>
      <c r="D3930" s="16" t="s">
        <v>5959</v>
      </c>
    </row>
    <row r="3931" spans="1:4" ht="15.95" customHeight="1" x14ac:dyDescent="0.25">
      <c r="A3931" s="25" t="s">
        <v>17610</v>
      </c>
      <c r="B3931" s="358" t="s">
        <v>17611</v>
      </c>
      <c r="C3931" s="358" t="s">
        <v>17612</v>
      </c>
      <c r="D3931" s="16" t="s">
        <v>5830</v>
      </c>
    </row>
    <row r="3932" spans="1:4" ht="15.95" customHeight="1" x14ac:dyDescent="0.25">
      <c r="A3932" s="25" t="s">
        <v>17613</v>
      </c>
      <c r="B3932" s="358" t="s">
        <v>17614</v>
      </c>
      <c r="C3932" s="358" t="s">
        <v>17615</v>
      </c>
      <c r="D3932" s="16" t="s">
        <v>5830</v>
      </c>
    </row>
    <row r="3933" spans="1:4" ht="15.95" customHeight="1" x14ac:dyDescent="0.25">
      <c r="A3933" s="25" t="s">
        <v>17616</v>
      </c>
      <c r="B3933" s="358" t="s">
        <v>17617</v>
      </c>
      <c r="C3933" s="358" t="s">
        <v>17618</v>
      </c>
      <c r="D3933" s="16" t="s">
        <v>5830</v>
      </c>
    </row>
    <row r="3934" spans="1:4" ht="15.95" customHeight="1" x14ac:dyDescent="0.25">
      <c r="A3934" s="25" t="s">
        <v>17619</v>
      </c>
      <c r="B3934" s="358" t="s">
        <v>17620</v>
      </c>
      <c r="C3934" s="358" t="s">
        <v>17621</v>
      </c>
      <c r="D3934" s="16" t="s">
        <v>5830</v>
      </c>
    </row>
    <row r="3935" spans="1:4" ht="15.95" customHeight="1" x14ac:dyDescent="0.25">
      <c r="A3935" s="25" t="s">
        <v>17622</v>
      </c>
      <c r="B3935" s="358" t="s">
        <v>17623</v>
      </c>
      <c r="C3935" s="358" t="s">
        <v>17624</v>
      </c>
      <c r="D3935" s="16" t="s">
        <v>5881</v>
      </c>
    </row>
    <row r="3936" spans="1:4" ht="15.95" customHeight="1" x14ac:dyDescent="0.25">
      <c r="A3936" s="25" t="s">
        <v>17625</v>
      </c>
      <c r="B3936" s="358" t="s">
        <v>17626</v>
      </c>
      <c r="C3936" s="358" t="s">
        <v>17627</v>
      </c>
      <c r="D3936" s="16" t="s">
        <v>5830</v>
      </c>
    </row>
    <row r="3937" spans="1:4" ht="15.95" customHeight="1" x14ac:dyDescent="0.25">
      <c r="A3937" s="25" t="s">
        <v>17628</v>
      </c>
      <c r="B3937" s="358" t="s">
        <v>17629</v>
      </c>
      <c r="C3937" s="358" t="s">
        <v>17630</v>
      </c>
      <c r="D3937" s="16" t="s">
        <v>5830</v>
      </c>
    </row>
    <row r="3938" spans="1:4" ht="15.95" customHeight="1" x14ac:dyDescent="0.25">
      <c r="A3938" s="25" t="s">
        <v>17631</v>
      </c>
      <c r="B3938" s="358" t="s">
        <v>17632</v>
      </c>
      <c r="C3938" s="358" t="s">
        <v>17633</v>
      </c>
      <c r="D3938" s="16" t="s">
        <v>5830</v>
      </c>
    </row>
    <row r="3939" spans="1:4" ht="15.95" customHeight="1" x14ac:dyDescent="0.25">
      <c r="A3939" s="25" t="s">
        <v>17634</v>
      </c>
      <c r="B3939" s="358" t="s">
        <v>17635</v>
      </c>
      <c r="C3939" s="358" t="s">
        <v>17636</v>
      </c>
      <c r="D3939" s="16" t="s">
        <v>5830</v>
      </c>
    </row>
    <row r="3940" spans="1:4" ht="15.95" customHeight="1" x14ac:dyDescent="0.25">
      <c r="A3940" s="25" t="s">
        <v>17637</v>
      </c>
      <c r="B3940" s="358" t="s">
        <v>17638</v>
      </c>
      <c r="C3940" s="358" t="s">
        <v>17639</v>
      </c>
      <c r="D3940" s="16" t="s">
        <v>5830</v>
      </c>
    </row>
    <row r="3941" spans="1:4" ht="15.95" customHeight="1" x14ac:dyDescent="0.25">
      <c r="A3941" s="25" t="s">
        <v>17640</v>
      </c>
      <c r="B3941" s="358" t="s">
        <v>17641</v>
      </c>
      <c r="C3941" s="358" t="s">
        <v>17642</v>
      </c>
      <c r="D3941" s="16" t="s">
        <v>5861</v>
      </c>
    </row>
    <row r="3942" spans="1:4" ht="15.95" customHeight="1" x14ac:dyDescent="0.25">
      <c r="A3942" s="25" t="s">
        <v>17643</v>
      </c>
      <c r="B3942" s="358" t="s">
        <v>17644</v>
      </c>
      <c r="C3942" s="358" t="s">
        <v>17645</v>
      </c>
      <c r="D3942" s="16" t="s">
        <v>5973</v>
      </c>
    </row>
    <row r="3943" spans="1:4" ht="15.95" customHeight="1" x14ac:dyDescent="0.25">
      <c r="A3943" s="25" t="s">
        <v>17646</v>
      </c>
      <c r="B3943" s="358" t="s">
        <v>17647</v>
      </c>
      <c r="C3943" s="358" t="s">
        <v>17648</v>
      </c>
      <c r="D3943" s="16" t="s">
        <v>5897</v>
      </c>
    </row>
    <row r="3944" spans="1:4" ht="15.95" customHeight="1" x14ac:dyDescent="0.25">
      <c r="A3944" s="25" t="s">
        <v>17649</v>
      </c>
      <c r="B3944" s="358" t="s">
        <v>17650</v>
      </c>
      <c r="C3944" s="358" t="s">
        <v>17651</v>
      </c>
      <c r="D3944" s="16" t="s">
        <v>5907</v>
      </c>
    </row>
    <row r="3945" spans="1:4" ht="15.95" customHeight="1" x14ac:dyDescent="0.25">
      <c r="A3945" s="25" t="s">
        <v>17652</v>
      </c>
      <c r="B3945" s="358" t="s">
        <v>17653</v>
      </c>
      <c r="C3945" s="358" t="s">
        <v>17654</v>
      </c>
      <c r="D3945" s="16" t="s">
        <v>5812</v>
      </c>
    </row>
    <row r="3946" spans="1:4" ht="15.95" customHeight="1" x14ac:dyDescent="0.25">
      <c r="A3946" s="25" t="s">
        <v>17655</v>
      </c>
      <c r="B3946" s="358" t="s">
        <v>17656</v>
      </c>
      <c r="C3946" s="358" t="s">
        <v>17657</v>
      </c>
      <c r="D3946" s="16" t="s">
        <v>5824</v>
      </c>
    </row>
    <row r="3947" spans="1:4" ht="15.95" customHeight="1" x14ac:dyDescent="0.25">
      <c r="A3947" s="25" t="s">
        <v>17658</v>
      </c>
      <c r="B3947" s="358" t="s">
        <v>17659</v>
      </c>
      <c r="C3947" s="358" t="s">
        <v>17660</v>
      </c>
      <c r="D3947" s="16" t="s">
        <v>5935</v>
      </c>
    </row>
    <row r="3948" spans="1:4" ht="15.95" customHeight="1" x14ac:dyDescent="0.25">
      <c r="A3948" s="25" t="s">
        <v>17661</v>
      </c>
      <c r="B3948" s="358" t="s">
        <v>17662</v>
      </c>
      <c r="C3948" s="358" t="s">
        <v>17663</v>
      </c>
      <c r="D3948" s="16" t="s">
        <v>6066</v>
      </c>
    </row>
    <row r="3949" spans="1:4" ht="15.95" customHeight="1" x14ac:dyDescent="0.25">
      <c r="A3949" s="25" t="s">
        <v>17664</v>
      </c>
      <c r="B3949" s="358" t="s">
        <v>17665</v>
      </c>
      <c r="C3949" s="358" t="s">
        <v>17666</v>
      </c>
      <c r="D3949" s="16" t="s">
        <v>5996</v>
      </c>
    </row>
    <row r="3950" spans="1:4" ht="15.95" customHeight="1" x14ac:dyDescent="0.25">
      <c r="A3950" s="25" t="s">
        <v>17667</v>
      </c>
      <c r="B3950" s="358" t="s">
        <v>17668</v>
      </c>
      <c r="C3950" s="358" t="s">
        <v>17669</v>
      </c>
      <c r="D3950" s="16" t="s">
        <v>5982</v>
      </c>
    </row>
    <row r="3951" spans="1:4" ht="15.95" customHeight="1" x14ac:dyDescent="0.25">
      <c r="A3951" s="25" t="s">
        <v>17670</v>
      </c>
      <c r="B3951" s="358" t="s">
        <v>17671</v>
      </c>
      <c r="C3951" s="358" t="s">
        <v>17672</v>
      </c>
      <c r="D3951" s="16" t="s">
        <v>5842</v>
      </c>
    </row>
    <row r="3952" spans="1:4" ht="15.95" customHeight="1" x14ac:dyDescent="0.25">
      <c r="A3952" s="25" t="s">
        <v>17673</v>
      </c>
      <c r="B3952" s="358" t="s">
        <v>17674</v>
      </c>
      <c r="C3952" s="358" t="s">
        <v>17675</v>
      </c>
      <c r="D3952" s="16" t="s">
        <v>5871</v>
      </c>
    </row>
    <row r="3953" spans="1:4" ht="15.95" customHeight="1" x14ac:dyDescent="0.25">
      <c r="A3953" s="25" t="s">
        <v>17676</v>
      </c>
      <c r="B3953" s="358" t="s">
        <v>17677</v>
      </c>
      <c r="C3953" s="358" t="s">
        <v>17678</v>
      </c>
      <c r="D3953" s="16" t="s">
        <v>5871</v>
      </c>
    </row>
    <row r="3954" spans="1:4" ht="15.95" customHeight="1" x14ac:dyDescent="0.25">
      <c r="A3954" s="25" t="s">
        <v>17679</v>
      </c>
      <c r="B3954" s="358" t="s">
        <v>17680</v>
      </c>
      <c r="C3954" s="358" t="s">
        <v>17681</v>
      </c>
      <c r="D3954" s="16" t="s">
        <v>5871</v>
      </c>
    </row>
    <row r="3955" spans="1:4" ht="15.95" customHeight="1" x14ac:dyDescent="0.25">
      <c r="A3955" s="25" t="s">
        <v>17682</v>
      </c>
      <c r="B3955" s="358" t="s">
        <v>17683</v>
      </c>
      <c r="C3955" s="358" t="s">
        <v>17684</v>
      </c>
      <c r="D3955" s="16" t="s">
        <v>5871</v>
      </c>
    </row>
    <row r="3956" spans="1:4" ht="15.95" customHeight="1" x14ac:dyDescent="0.25">
      <c r="A3956" s="25" t="s">
        <v>17685</v>
      </c>
      <c r="B3956" s="358" t="s">
        <v>17686</v>
      </c>
      <c r="C3956" s="358" t="s">
        <v>17687</v>
      </c>
      <c r="D3956" s="16" t="s">
        <v>5871</v>
      </c>
    </row>
    <row r="3957" spans="1:4" ht="15.95" customHeight="1" x14ac:dyDescent="0.25">
      <c r="A3957" s="25" t="s">
        <v>17688</v>
      </c>
      <c r="B3957" s="358" t="s">
        <v>17689</v>
      </c>
      <c r="C3957" s="358" t="s">
        <v>17690</v>
      </c>
      <c r="D3957" s="16" t="s">
        <v>5871</v>
      </c>
    </row>
    <row r="3958" spans="1:4" ht="15.95" customHeight="1" x14ac:dyDescent="0.25">
      <c r="A3958" s="25" t="s">
        <v>17691</v>
      </c>
      <c r="B3958" s="358" t="s">
        <v>17692</v>
      </c>
      <c r="C3958" s="358" t="s">
        <v>17693</v>
      </c>
      <c r="D3958" s="16" t="s">
        <v>5871</v>
      </c>
    </row>
    <row r="3959" spans="1:4" ht="15.95" customHeight="1" x14ac:dyDescent="0.25">
      <c r="A3959" s="25" t="s">
        <v>17694</v>
      </c>
      <c r="B3959" s="358" t="s">
        <v>17695</v>
      </c>
      <c r="C3959" s="358" t="s">
        <v>17696</v>
      </c>
      <c r="D3959" s="16" t="s">
        <v>5871</v>
      </c>
    </row>
    <row r="3960" spans="1:4" ht="15.95" customHeight="1" x14ac:dyDescent="0.25">
      <c r="A3960" s="25" t="s">
        <v>17697</v>
      </c>
      <c r="B3960" s="358" t="s">
        <v>17698</v>
      </c>
      <c r="C3960" s="358" t="s">
        <v>17699</v>
      </c>
      <c r="D3960" s="16" t="s">
        <v>5871</v>
      </c>
    </row>
    <row r="3961" spans="1:4" ht="15.95" customHeight="1" x14ac:dyDescent="0.25">
      <c r="A3961" s="25" t="s">
        <v>17700</v>
      </c>
      <c r="B3961" s="358" t="s">
        <v>17701</v>
      </c>
      <c r="C3961" s="358" t="s">
        <v>17702</v>
      </c>
      <c r="D3961" s="16" t="s">
        <v>5871</v>
      </c>
    </row>
    <row r="3962" spans="1:4" ht="15.95" customHeight="1" x14ac:dyDescent="0.25">
      <c r="A3962" s="25" t="s">
        <v>17703</v>
      </c>
      <c r="B3962" s="358" t="s">
        <v>17704</v>
      </c>
      <c r="C3962" s="358" t="s">
        <v>17705</v>
      </c>
      <c r="D3962" s="16" t="s">
        <v>5871</v>
      </c>
    </row>
    <row r="3963" spans="1:4" ht="15.95" customHeight="1" x14ac:dyDescent="0.25">
      <c r="A3963" s="25" t="s">
        <v>17706</v>
      </c>
      <c r="B3963" s="358" t="s">
        <v>17707</v>
      </c>
      <c r="C3963" s="358" t="s">
        <v>17708</v>
      </c>
      <c r="D3963" s="16" t="s">
        <v>5866</v>
      </c>
    </row>
    <row r="3964" spans="1:4" ht="15.95" customHeight="1" x14ac:dyDescent="0.25">
      <c r="A3964" s="25" t="s">
        <v>17709</v>
      </c>
      <c r="B3964" s="358" t="s">
        <v>17710</v>
      </c>
      <c r="C3964" s="358" t="s">
        <v>17711</v>
      </c>
      <c r="D3964" s="16" t="s">
        <v>5847</v>
      </c>
    </row>
    <row r="3965" spans="1:4" ht="15.95" customHeight="1" x14ac:dyDescent="0.25">
      <c r="A3965" s="25" t="s">
        <v>17712</v>
      </c>
      <c r="B3965" s="358" t="s">
        <v>17713</v>
      </c>
      <c r="C3965" s="358" t="s">
        <v>17714</v>
      </c>
      <c r="D3965" s="16" t="s">
        <v>5810</v>
      </c>
    </row>
    <row r="3966" spans="1:4" ht="15.95" customHeight="1" x14ac:dyDescent="0.25">
      <c r="A3966" s="25" t="s">
        <v>17715</v>
      </c>
      <c r="B3966" s="358" t="s">
        <v>1793</v>
      </c>
      <c r="C3966" s="358" t="s">
        <v>17716</v>
      </c>
      <c r="D3966" s="16" t="s">
        <v>6022</v>
      </c>
    </row>
    <row r="3967" spans="1:4" ht="15.95" customHeight="1" x14ac:dyDescent="0.25">
      <c r="A3967" s="25" t="s">
        <v>17717</v>
      </c>
      <c r="B3967" s="358" t="s">
        <v>1936</v>
      </c>
      <c r="C3967" s="358" t="s">
        <v>17718</v>
      </c>
      <c r="D3967" s="16" t="s">
        <v>6050</v>
      </c>
    </row>
    <row r="3968" spans="1:4" ht="15.95" customHeight="1" x14ac:dyDescent="0.25">
      <c r="A3968" s="25" t="s">
        <v>17719</v>
      </c>
      <c r="B3968" s="358" t="s">
        <v>17720</v>
      </c>
      <c r="C3968" s="358" t="s">
        <v>17721</v>
      </c>
      <c r="D3968" s="16" t="s">
        <v>5956</v>
      </c>
    </row>
    <row r="3969" spans="1:4" ht="15.95" customHeight="1" x14ac:dyDescent="0.25">
      <c r="A3969" s="25" t="s">
        <v>17722</v>
      </c>
      <c r="B3969" s="358" t="s">
        <v>17723</v>
      </c>
      <c r="C3969" s="358" t="s">
        <v>17724</v>
      </c>
      <c r="D3969" s="16" t="s">
        <v>5810</v>
      </c>
    </row>
    <row r="3970" spans="1:4" ht="15.95" customHeight="1" x14ac:dyDescent="0.25">
      <c r="A3970" s="25" t="s">
        <v>17725</v>
      </c>
      <c r="B3970" s="358" t="s">
        <v>17726</v>
      </c>
      <c r="C3970" s="358" t="s">
        <v>17727</v>
      </c>
      <c r="D3970" s="16" t="s">
        <v>5810</v>
      </c>
    </row>
    <row r="3971" spans="1:4" ht="15.95" customHeight="1" x14ac:dyDescent="0.25">
      <c r="A3971" s="25" t="s">
        <v>17728</v>
      </c>
      <c r="B3971" s="358" t="s">
        <v>17729</v>
      </c>
      <c r="C3971" s="358" t="s">
        <v>17730</v>
      </c>
      <c r="D3971" s="16" t="s">
        <v>5810</v>
      </c>
    </row>
    <row r="3972" spans="1:4" ht="15.95" customHeight="1" x14ac:dyDescent="0.25">
      <c r="A3972" s="25" t="s">
        <v>17731</v>
      </c>
      <c r="B3972" s="358" t="s">
        <v>17732</v>
      </c>
      <c r="C3972" s="358" t="s">
        <v>17733</v>
      </c>
      <c r="D3972" s="16" t="s">
        <v>5826</v>
      </c>
    </row>
    <row r="3973" spans="1:4" ht="15.95" customHeight="1" x14ac:dyDescent="0.25">
      <c r="A3973" s="25" t="s">
        <v>17734</v>
      </c>
      <c r="B3973" s="358" t="s">
        <v>17735</v>
      </c>
      <c r="C3973" s="358" t="s">
        <v>17736</v>
      </c>
      <c r="D3973" s="16" t="s">
        <v>5812</v>
      </c>
    </row>
    <row r="3974" spans="1:4" ht="15.95" customHeight="1" x14ac:dyDescent="0.25">
      <c r="A3974" s="25" t="s">
        <v>17737</v>
      </c>
      <c r="B3974" s="358" t="s">
        <v>17738</v>
      </c>
      <c r="C3974" s="358" t="s">
        <v>17739</v>
      </c>
      <c r="D3974" s="16" t="s">
        <v>5822</v>
      </c>
    </row>
    <row r="3975" spans="1:4" ht="15.95" customHeight="1" x14ac:dyDescent="0.25">
      <c r="A3975" s="25" t="s">
        <v>17740</v>
      </c>
      <c r="B3975" s="358" t="s">
        <v>17741</v>
      </c>
      <c r="C3975" s="358" t="s">
        <v>17742</v>
      </c>
      <c r="D3975" s="16" t="s">
        <v>5824</v>
      </c>
    </row>
    <row r="3976" spans="1:4" ht="15.95" customHeight="1" x14ac:dyDescent="0.25">
      <c r="A3976" s="25" t="s">
        <v>17743</v>
      </c>
      <c r="B3976" s="358" t="s">
        <v>17744</v>
      </c>
      <c r="C3976" s="358" t="s">
        <v>17745</v>
      </c>
      <c r="D3976" s="16" t="s">
        <v>5825</v>
      </c>
    </row>
    <row r="3977" spans="1:4" ht="15.95" customHeight="1" x14ac:dyDescent="0.25">
      <c r="A3977" s="25" t="s">
        <v>17746</v>
      </c>
      <c r="B3977" s="358" t="s">
        <v>17747</v>
      </c>
      <c r="C3977" s="358" t="s">
        <v>17748</v>
      </c>
      <c r="D3977" s="16" t="s">
        <v>5828</v>
      </c>
    </row>
    <row r="3978" spans="1:4" ht="15.95" customHeight="1" x14ac:dyDescent="0.25">
      <c r="A3978" s="25" t="s">
        <v>17749</v>
      </c>
      <c r="B3978" s="358" t="s">
        <v>17750</v>
      </c>
      <c r="C3978" s="358" t="s">
        <v>17751</v>
      </c>
      <c r="D3978" s="16" t="s">
        <v>5829</v>
      </c>
    </row>
    <row r="3979" spans="1:4" ht="15.95" customHeight="1" x14ac:dyDescent="0.25">
      <c r="A3979" s="25" t="s">
        <v>17752</v>
      </c>
      <c r="B3979" s="358" t="s">
        <v>17753</v>
      </c>
      <c r="C3979" s="358" t="s">
        <v>17754</v>
      </c>
      <c r="D3979" s="16" t="s">
        <v>5839</v>
      </c>
    </row>
    <row r="3980" spans="1:4" ht="15.95" customHeight="1" x14ac:dyDescent="0.25">
      <c r="A3980" s="25" t="s">
        <v>17755</v>
      </c>
      <c r="B3980" s="358" t="s">
        <v>17756</v>
      </c>
      <c r="C3980" s="358" t="s">
        <v>17757</v>
      </c>
      <c r="D3980" s="16" t="s">
        <v>5849</v>
      </c>
    </row>
    <row r="3981" spans="1:4" ht="15.95" customHeight="1" x14ac:dyDescent="0.25">
      <c r="A3981" s="25" t="s">
        <v>17758</v>
      </c>
      <c r="B3981" s="358" t="s">
        <v>17759</v>
      </c>
      <c r="C3981" s="358" t="s">
        <v>17760</v>
      </c>
      <c r="D3981" s="16" t="s">
        <v>5934</v>
      </c>
    </row>
    <row r="3982" spans="1:4" ht="15.95" customHeight="1" x14ac:dyDescent="0.25">
      <c r="A3982" s="25" t="s">
        <v>17761</v>
      </c>
      <c r="B3982" s="358" t="s">
        <v>2983</v>
      </c>
      <c r="C3982" s="358" t="s">
        <v>17762</v>
      </c>
      <c r="D3982" s="16" t="s">
        <v>5962</v>
      </c>
    </row>
    <row r="3983" spans="1:4" ht="15.95" customHeight="1" x14ac:dyDescent="0.25">
      <c r="A3983" s="25" t="s">
        <v>17763</v>
      </c>
      <c r="B3983" s="358" t="s">
        <v>17764</v>
      </c>
      <c r="C3983" s="358" t="s">
        <v>17765</v>
      </c>
      <c r="D3983" s="16" t="s">
        <v>5858</v>
      </c>
    </row>
    <row r="3984" spans="1:4" ht="15.95" customHeight="1" x14ac:dyDescent="0.25">
      <c r="A3984" s="25" t="s">
        <v>17766</v>
      </c>
      <c r="B3984" s="358" t="s">
        <v>17767</v>
      </c>
      <c r="C3984" s="358" t="s">
        <v>17768</v>
      </c>
      <c r="D3984" s="16" t="s">
        <v>5861</v>
      </c>
    </row>
    <row r="3985" spans="1:4" ht="15.95" customHeight="1" x14ac:dyDescent="0.25">
      <c r="A3985" s="25" t="s">
        <v>17769</v>
      </c>
      <c r="B3985" s="358" t="s">
        <v>17770</v>
      </c>
      <c r="C3985" s="358" t="s">
        <v>17771</v>
      </c>
      <c r="D3985" s="16" t="s">
        <v>5863</v>
      </c>
    </row>
    <row r="3986" spans="1:4" ht="15.95" customHeight="1" x14ac:dyDescent="0.25">
      <c r="A3986" s="25" t="s">
        <v>17772</v>
      </c>
      <c r="B3986" s="358" t="s">
        <v>17773</v>
      </c>
      <c r="C3986" s="358" t="s">
        <v>17774</v>
      </c>
      <c r="D3986" s="16" t="s">
        <v>5945</v>
      </c>
    </row>
    <row r="3987" spans="1:4" ht="15.95" customHeight="1" x14ac:dyDescent="0.25">
      <c r="A3987" s="25" t="s">
        <v>17775</v>
      </c>
      <c r="B3987" s="358" t="s">
        <v>17776</v>
      </c>
      <c r="C3987" s="358" t="s">
        <v>17777</v>
      </c>
      <c r="D3987" s="16" t="s">
        <v>5869</v>
      </c>
    </row>
    <row r="3988" spans="1:4" ht="15.95" customHeight="1" x14ac:dyDescent="0.25">
      <c r="A3988" s="25" t="s">
        <v>17778</v>
      </c>
      <c r="B3988" s="358" t="s">
        <v>17779</v>
      </c>
      <c r="C3988" s="358" t="s">
        <v>17780</v>
      </c>
      <c r="D3988" s="16" t="s">
        <v>5878</v>
      </c>
    </row>
    <row r="3989" spans="1:4" ht="15.95" customHeight="1" x14ac:dyDescent="0.25">
      <c r="A3989" s="25" t="s">
        <v>17781</v>
      </c>
      <c r="B3989" s="358" t="s">
        <v>17782</v>
      </c>
      <c r="C3989" s="358" t="s">
        <v>17783</v>
      </c>
      <c r="D3989" s="16" t="s">
        <v>5884</v>
      </c>
    </row>
    <row r="3990" spans="1:4" ht="15.95" customHeight="1" x14ac:dyDescent="0.25">
      <c r="A3990" s="25" t="s">
        <v>17784</v>
      </c>
      <c r="B3990" s="358" t="s">
        <v>1794</v>
      </c>
      <c r="C3990" s="358" t="s">
        <v>17785</v>
      </c>
      <c r="D3990" s="16" t="s">
        <v>6026</v>
      </c>
    </row>
    <row r="3991" spans="1:4" ht="15.95" customHeight="1" x14ac:dyDescent="0.25">
      <c r="A3991" s="25" t="s">
        <v>17786</v>
      </c>
      <c r="B3991" s="358" t="s">
        <v>17787</v>
      </c>
      <c r="C3991" s="358" t="s">
        <v>17788</v>
      </c>
      <c r="D3991" s="16" t="s">
        <v>5897</v>
      </c>
    </row>
    <row r="3992" spans="1:4" ht="15.95" customHeight="1" x14ac:dyDescent="0.25">
      <c r="A3992" s="25" t="s">
        <v>17789</v>
      </c>
      <c r="B3992" s="358" t="s">
        <v>17790</v>
      </c>
      <c r="C3992" s="358" t="s">
        <v>17791</v>
      </c>
      <c r="D3992" s="16" t="s">
        <v>5805</v>
      </c>
    </row>
    <row r="3993" spans="1:4" ht="15.95" customHeight="1" x14ac:dyDescent="0.25">
      <c r="A3993" s="25" t="s">
        <v>17792</v>
      </c>
      <c r="B3993" s="358" t="s">
        <v>17793</v>
      </c>
      <c r="C3993" s="358" t="s">
        <v>17794</v>
      </c>
      <c r="D3993" s="16" t="s">
        <v>5908</v>
      </c>
    </row>
    <row r="3994" spans="1:4" ht="15.95" customHeight="1" x14ac:dyDescent="0.25">
      <c r="A3994" s="25" t="s">
        <v>17795</v>
      </c>
      <c r="B3994" s="358" t="s">
        <v>17796</v>
      </c>
      <c r="C3994" s="358" t="s">
        <v>17797</v>
      </c>
      <c r="D3994" s="16" t="s">
        <v>5921</v>
      </c>
    </row>
    <row r="3995" spans="1:4" ht="15.95" customHeight="1" x14ac:dyDescent="0.25">
      <c r="A3995" s="25" t="s">
        <v>17798</v>
      </c>
      <c r="B3995" s="358" t="s">
        <v>17799</v>
      </c>
      <c r="C3995" s="358" t="s">
        <v>17800</v>
      </c>
      <c r="D3995" s="16" t="s">
        <v>5849</v>
      </c>
    </row>
    <row r="3996" spans="1:4" ht="15.95" customHeight="1" x14ac:dyDescent="0.25">
      <c r="A3996" s="25" t="s">
        <v>17801</v>
      </c>
      <c r="B3996" s="358" t="s">
        <v>17802</v>
      </c>
      <c r="C3996" s="358" t="s">
        <v>17803</v>
      </c>
      <c r="D3996" s="16" t="s">
        <v>5927</v>
      </c>
    </row>
    <row r="3997" spans="1:4" ht="15.95" customHeight="1" x14ac:dyDescent="0.25">
      <c r="A3997" s="25" t="s">
        <v>17804</v>
      </c>
      <c r="B3997" s="358" t="s">
        <v>17805</v>
      </c>
      <c r="C3997" s="358" t="s">
        <v>17806</v>
      </c>
      <c r="D3997" s="16" t="s">
        <v>5850</v>
      </c>
    </row>
    <row r="3998" spans="1:4" ht="15.95" customHeight="1" x14ac:dyDescent="0.25">
      <c r="A3998" s="25" t="s">
        <v>17807</v>
      </c>
      <c r="B3998" s="358" t="s">
        <v>17808</v>
      </c>
      <c r="C3998" s="358" t="s">
        <v>17809</v>
      </c>
      <c r="D3998" s="16" t="s">
        <v>5820</v>
      </c>
    </row>
    <row r="3999" spans="1:4" ht="15.95" customHeight="1" x14ac:dyDescent="0.25">
      <c r="A3999" s="25" t="s">
        <v>17810</v>
      </c>
      <c r="B3999" s="358" t="s">
        <v>17811</v>
      </c>
      <c r="C3999" s="358" t="s">
        <v>17812</v>
      </c>
      <c r="D3999" s="16" t="s">
        <v>5942</v>
      </c>
    </row>
    <row r="4000" spans="1:4" ht="15.95" customHeight="1" x14ac:dyDescent="0.25">
      <c r="A4000" s="25" t="s">
        <v>17813</v>
      </c>
      <c r="B4000" s="358" t="s">
        <v>17814</v>
      </c>
      <c r="C4000" s="358" t="s">
        <v>17815</v>
      </c>
      <c r="D4000" s="16" t="s">
        <v>5947</v>
      </c>
    </row>
    <row r="4001" spans="1:4" ht="15.95" customHeight="1" x14ac:dyDescent="0.25">
      <c r="A4001" s="25" t="s">
        <v>17816</v>
      </c>
      <c r="B4001" s="358" t="s">
        <v>17817</v>
      </c>
      <c r="C4001" s="358" t="s">
        <v>17818</v>
      </c>
      <c r="D4001" s="16" t="s">
        <v>5928</v>
      </c>
    </row>
    <row r="4002" spans="1:4" ht="15.95" customHeight="1" x14ac:dyDescent="0.25">
      <c r="A4002" s="25" t="s">
        <v>17819</v>
      </c>
      <c r="B4002" s="358" t="s">
        <v>17820</v>
      </c>
      <c r="C4002" s="358" t="s">
        <v>17821</v>
      </c>
      <c r="D4002" s="16" t="s">
        <v>5958</v>
      </c>
    </row>
    <row r="4003" spans="1:4" ht="15.95" customHeight="1" x14ac:dyDescent="0.25">
      <c r="A4003" s="25" t="s">
        <v>17822</v>
      </c>
      <c r="B4003" s="358" t="s">
        <v>2999</v>
      </c>
      <c r="C4003" s="358" t="s">
        <v>17823</v>
      </c>
      <c r="D4003" s="16" t="s">
        <v>5962</v>
      </c>
    </row>
    <row r="4004" spans="1:4" ht="15.95" customHeight="1" x14ac:dyDescent="0.25">
      <c r="A4004" s="25" t="s">
        <v>17824</v>
      </c>
      <c r="B4004" s="358" t="s">
        <v>17825</v>
      </c>
      <c r="C4004" s="358" t="s">
        <v>17826</v>
      </c>
      <c r="D4004" s="16" t="s">
        <v>5966</v>
      </c>
    </row>
    <row r="4005" spans="1:4" ht="15.95" customHeight="1" x14ac:dyDescent="0.25">
      <c r="A4005" s="25" t="s">
        <v>17827</v>
      </c>
      <c r="B4005" s="358" t="s">
        <v>17828</v>
      </c>
      <c r="C4005" s="358" t="s">
        <v>17829</v>
      </c>
      <c r="D4005" s="16" t="s">
        <v>5977</v>
      </c>
    </row>
    <row r="4006" spans="1:4" ht="15.95" customHeight="1" x14ac:dyDescent="0.25">
      <c r="A4006" s="25" t="s">
        <v>17830</v>
      </c>
      <c r="B4006" s="358" t="s">
        <v>17831</v>
      </c>
      <c r="C4006" s="358" t="s">
        <v>17832</v>
      </c>
      <c r="D4006" s="16" t="s">
        <v>5980</v>
      </c>
    </row>
    <row r="4007" spans="1:4" ht="15.95" customHeight="1" x14ac:dyDescent="0.25">
      <c r="A4007" s="25" t="s">
        <v>17833</v>
      </c>
      <c r="B4007" s="358" t="s">
        <v>17834</v>
      </c>
      <c r="C4007" s="358" t="s">
        <v>17835</v>
      </c>
      <c r="D4007" s="16" t="s">
        <v>5853</v>
      </c>
    </row>
    <row r="4008" spans="1:4" ht="15.95" customHeight="1" x14ac:dyDescent="0.25">
      <c r="A4008" s="25" t="s">
        <v>17836</v>
      </c>
      <c r="B4008" s="358" t="s">
        <v>17837</v>
      </c>
      <c r="C4008" s="358" t="s">
        <v>17838</v>
      </c>
      <c r="D4008" s="16" t="s">
        <v>5996</v>
      </c>
    </row>
    <row r="4009" spans="1:4" ht="15.95" customHeight="1" x14ac:dyDescent="0.25">
      <c r="A4009" s="25" t="s">
        <v>17839</v>
      </c>
      <c r="B4009" s="358" t="s">
        <v>17840</v>
      </c>
      <c r="C4009" s="358" t="s">
        <v>17841</v>
      </c>
      <c r="D4009" s="16" t="s">
        <v>5945</v>
      </c>
    </row>
    <row r="4010" spans="1:4" ht="15.95" customHeight="1" x14ac:dyDescent="0.25">
      <c r="A4010" s="25" t="s">
        <v>17842</v>
      </c>
      <c r="B4010" s="358" t="s">
        <v>17843</v>
      </c>
      <c r="C4010" s="358" t="s">
        <v>17844</v>
      </c>
      <c r="D4010" s="16" t="s">
        <v>5943</v>
      </c>
    </row>
    <row r="4011" spans="1:4" ht="15.95" customHeight="1" x14ac:dyDescent="0.25">
      <c r="A4011" s="25" t="s">
        <v>17845</v>
      </c>
      <c r="B4011" s="358" t="s">
        <v>17846</v>
      </c>
      <c r="C4011" s="358" t="s">
        <v>17847</v>
      </c>
      <c r="D4011" s="16" t="s">
        <v>5807</v>
      </c>
    </row>
    <row r="4012" spans="1:4" ht="15.95" customHeight="1" x14ac:dyDescent="0.25">
      <c r="A4012" s="25" t="s">
        <v>17848</v>
      </c>
      <c r="B4012" s="358" t="s">
        <v>17849</v>
      </c>
      <c r="C4012" s="358" t="s">
        <v>17850</v>
      </c>
      <c r="D4012" s="16" t="s">
        <v>5953</v>
      </c>
    </row>
    <row r="4013" spans="1:4" ht="15.95" customHeight="1" x14ac:dyDescent="0.25">
      <c r="A4013" s="25" t="s">
        <v>17851</v>
      </c>
      <c r="B4013" s="358" t="s">
        <v>17852</v>
      </c>
      <c r="C4013" s="358" t="s">
        <v>17853</v>
      </c>
      <c r="D4013" s="16" t="s">
        <v>5801</v>
      </c>
    </row>
    <row r="4014" spans="1:4" ht="15.95" customHeight="1" x14ac:dyDescent="0.25">
      <c r="A4014" s="25" t="s">
        <v>17854</v>
      </c>
      <c r="B4014" s="358" t="s">
        <v>17855</v>
      </c>
      <c r="C4014" s="358" t="s">
        <v>17856</v>
      </c>
      <c r="D4014" s="16" t="s">
        <v>5864</v>
      </c>
    </row>
    <row r="4015" spans="1:4" ht="15.95" customHeight="1" x14ac:dyDescent="0.25">
      <c r="A4015" s="25" t="s">
        <v>17857</v>
      </c>
      <c r="B4015" s="358" t="s">
        <v>3008</v>
      </c>
      <c r="C4015" s="358" t="s">
        <v>17858</v>
      </c>
      <c r="D4015" s="16" t="s">
        <v>5806</v>
      </c>
    </row>
    <row r="4016" spans="1:4" ht="15.95" customHeight="1" x14ac:dyDescent="0.25">
      <c r="A4016" s="25" t="s">
        <v>17859</v>
      </c>
      <c r="B4016" s="358" t="s">
        <v>17860</v>
      </c>
      <c r="C4016" s="358" t="s">
        <v>17861</v>
      </c>
      <c r="D4016" s="16" t="s">
        <v>5818</v>
      </c>
    </row>
    <row r="4017" spans="1:4" ht="15.95" customHeight="1" x14ac:dyDescent="0.25">
      <c r="A4017" s="25" t="s">
        <v>17862</v>
      </c>
      <c r="B4017" s="358" t="s">
        <v>17863</v>
      </c>
      <c r="C4017" s="358" t="s">
        <v>17864</v>
      </c>
      <c r="D4017" s="16" t="s">
        <v>5823</v>
      </c>
    </row>
    <row r="4018" spans="1:4" ht="15.95" customHeight="1" x14ac:dyDescent="0.25">
      <c r="A4018" s="25" t="s">
        <v>17865</v>
      </c>
      <c r="B4018" s="358" t="s">
        <v>17866</v>
      </c>
      <c r="C4018" s="358" t="s">
        <v>17867</v>
      </c>
      <c r="D4018" s="16" t="s">
        <v>5840</v>
      </c>
    </row>
    <row r="4019" spans="1:4" ht="15.95" customHeight="1" x14ac:dyDescent="0.25">
      <c r="A4019" s="25" t="s">
        <v>17868</v>
      </c>
      <c r="B4019" s="358" t="s">
        <v>17869</v>
      </c>
      <c r="C4019" s="358" t="s">
        <v>17870</v>
      </c>
      <c r="D4019" s="16" t="s">
        <v>5846</v>
      </c>
    </row>
    <row r="4020" spans="1:4" ht="15.95" customHeight="1" x14ac:dyDescent="0.25">
      <c r="A4020" s="25" t="s">
        <v>17871</v>
      </c>
      <c r="B4020" s="358" t="s">
        <v>17872</v>
      </c>
      <c r="C4020" s="358" t="s">
        <v>17873</v>
      </c>
      <c r="D4020" s="16" t="s">
        <v>5852</v>
      </c>
    </row>
    <row r="4021" spans="1:4" ht="15.95" customHeight="1" x14ac:dyDescent="0.25">
      <c r="A4021" s="25" t="s">
        <v>17874</v>
      </c>
      <c r="B4021" s="358" t="s">
        <v>17875</v>
      </c>
      <c r="C4021" s="358" t="s">
        <v>17876</v>
      </c>
      <c r="D4021" s="16" t="s">
        <v>5975</v>
      </c>
    </row>
    <row r="4022" spans="1:4" ht="15.95" customHeight="1" x14ac:dyDescent="0.25">
      <c r="A4022" s="25" t="s">
        <v>17877</v>
      </c>
      <c r="B4022" s="358" t="s">
        <v>17878</v>
      </c>
      <c r="C4022" s="358" t="s">
        <v>17879</v>
      </c>
      <c r="D4022" s="16" t="s">
        <v>5874</v>
      </c>
    </row>
    <row r="4023" spans="1:4" ht="15.95" customHeight="1" x14ac:dyDescent="0.25">
      <c r="A4023" s="25" t="s">
        <v>17880</v>
      </c>
      <c r="B4023" s="358" t="s">
        <v>17881</v>
      </c>
      <c r="C4023" s="358" t="s">
        <v>17882</v>
      </c>
      <c r="D4023" s="16" t="s">
        <v>5882</v>
      </c>
    </row>
    <row r="4024" spans="1:4" ht="15.95" customHeight="1" x14ac:dyDescent="0.25">
      <c r="A4024" s="25" t="s">
        <v>17883</v>
      </c>
      <c r="B4024" s="358" t="s">
        <v>17884</v>
      </c>
      <c r="C4024" s="358" t="s">
        <v>17885</v>
      </c>
      <c r="D4024" s="16" t="s">
        <v>5910</v>
      </c>
    </row>
    <row r="4025" spans="1:4" ht="15.95" customHeight="1" x14ac:dyDescent="0.25">
      <c r="A4025" s="25" t="s">
        <v>17886</v>
      </c>
      <c r="B4025" s="358" t="s">
        <v>17887</v>
      </c>
      <c r="C4025" s="358" t="s">
        <v>17888</v>
      </c>
      <c r="D4025" s="16" t="s">
        <v>5911</v>
      </c>
    </row>
    <row r="4026" spans="1:4" ht="15.95" customHeight="1" x14ac:dyDescent="0.25">
      <c r="A4026" s="25" t="s">
        <v>17889</v>
      </c>
      <c r="B4026" s="358" t="s">
        <v>17890</v>
      </c>
      <c r="C4026" s="358" t="s">
        <v>17891</v>
      </c>
      <c r="D4026" s="16" t="s">
        <v>5925</v>
      </c>
    </row>
    <row r="4027" spans="1:4" ht="15.95" customHeight="1" x14ac:dyDescent="0.25">
      <c r="A4027" s="25" t="s">
        <v>17892</v>
      </c>
      <c r="B4027" s="358" t="s">
        <v>17893</v>
      </c>
      <c r="C4027" s="358" t="s">
        <v>17894</v>
      </c>
      <c r="D4027" s="16" t="s">
        <v>5924</v>
      </c>
    </row>
    <row r="4028" spans="1:4" ht="15.95" customHeight="1" x14ac:dyDescent="0.25">
      <c r="A4028" s="25" t="s">
        <v>17895</v>
      </c>
      <c r="B4028" s="358" t="s">
        <v>17896</v>
      </c>
      <c r="C4028" s="358" t="s">
        <v>17897</v>
      </c>
      <c r="D4028" s="16" t="s">
        <v>5838</v>
      </c>
    </row>
    <row r="4029" spans="1:4" ht="15.95" customHeight="1" x14ac:dyDescent="0.25">
      <c r="A4029" s="25" t="s">
        <v>17898</v>
      </c>
      <c r="B4029" s="358" t="s">
        <v>17899</v>
      </c>
      <c r="C4029" s="358" t="s">
        <v>17900</v>
      </c>
      <c r="D4029" s="16" t="s">
        <v>5955</v>
      </c>
    </row>
    <row r="4030" spans="1:4" ht="15.95" customHeight="1" x14ac:dyDescent="0.25">
      <c r="A4030" s="25" t="s">
        <v>17901</v>
      </c>
      <c r="B4030" s="358" t="s">
        <v>17902</v>
      </c>
      <c r="C4030" s="358" t="s">
        <v>17903</v>
      </c>
      <c r="D4030" s="16" t="s">
        <v>5879</v>
      </c>
    </row>
    <row r="4031" spans="1:4" ht="15.95" customHeight="1" x14ac:dyDescent="0.25">
      <c r="A4031" s="25" t="s">
        <v>17904</v>
      </c>
      <c r="B4031" s="358" t="s">
        <v>17905</v>
      </c>
      <c r="C4031" s="358" t="s">
        <v>17906</v>
      </c>
      <c r="D4031" s="16" t="s">
        <v>5928</v>
      </c>
    </row>
    <row r="4032" spans="1:4" ht="15.95" customHeight="1" x14ac:dyDescent="0.25">
      <c r="A4032" s="25" t="s">
        <v>17907</v>
      </c>
      <c r="B4032" s="358" t="s">
        <v>17908</v>
      </c>
      <c r="C4032" s="358" t="s">
        <v>17909</v>
      </c>
      <c r="D4032" s="16" t="s">
        <v>5946</v>
      </c>
    </row>
    <row r="4033" spans="1:4" ht="15.95" customHeight="1" x14ac:dyDescent="0.25">
      <c r="A4033" s="25" t="s">
        <v>17910</v>
      </c>
      <c r="B4033" s="358" t="s">
        <v>17911</v>
      </c>
      <c r="C4033" s="358" t="s">
        <v>17912</v>
      </c>
      <c r="D4033" s="16" t="s">
        <v>5956</v>
      </c>
    </row>
    <row r="4034" spans="1:4" ht="15.95" customHeight="1" x14ac:dyDescent="0.25">
      <c r="A4034" s="25" t="s">
        <v>17913</v>
      </c>
      <c r="B4034" s="358" t="s">
        <v>16443</v>
      </c>
      <c r="C4034" s="358" t="s">
        <v>17914</v>
      </c>
      <c r="D4034" s="16" t="s">
        <v>5997</v>
      </c>
    </row>
    <row r="4035" spans="1:4" ht="15.95" customHeight="1" x14ac:dyDescent="0.25">
      <c r="A4035" s="25" t="s">
        <v>17915</v>
      </c>
      <c r="B4035" s="358" t="s">
        <v>17916</v>
      </c>
      <c r="C4035" s="358" t="s">
        <v>17917</v>
      </c>
      <c r="D4035" s="16" t="s">
        <v>5931</v>
      </c>
    </row>
    <row r="4036" spans="1:4" ht="15.95" customHeight="1" x14ac:dyDescent="0.25">
      <c r="A4036" s="25" t="s">
        <v>17918</v>
      </c>
      <c r="B4036" s="358" t="s">
        <v>17919</v>
      </c>
      <c r="C4036" s="358" t="s">
        <v>17920</v>
      </c>
      <c r="D4036" s="16" t="s">
        <v>5978</v>
      </c>
    </row>
    <row r="4037" spans="1:4" ht="15.95" customHeight="1" x14ac:dyDescent="0.25">
      <c r="A4037" s="25" t="s">
        <v>17921</v>
      </c>
      <c r="B4037" s="358" t="s">
        <v>17922</v>
      </c>
      <c r="C4037" s="358" t="s">
        <v>17923</v>
      </c>
      <c r="D4037" s="16" t="s">
        <v>5981</v>
      </c>
    </row>
    <row r="4038" spans="1:4" ht="15.95" customHeight="1" x14ac:dyDescent="0.25">
      <c r="A4038" s="25" t="s">
        <v>17924</v>
      </c>
      <c r="B4038" s="358" t="s">
        <v>17925</v>
      </c>
      <c r="C4038" s="358" t="s">
        <v>17926</v>
      </c>
      <c r="D4038" s="16" t="s">
        <v>5982</v>
      </c>
    </row>
    <row r="4039" spans="1:4" ht="15.95" customHeight="1" x14ac:dyDescent="0.25">
      <c r="A4039" s="25" t="s">
        <v>17927</v>
      </c>
      <c r="B4039" s="358" t="s">
        <v>17928</v>
      </c>
      <c r="C4039" s="358" t="s">
        <v>17929</v>
      </c>
      <c r="D4039" s="16" t="s">
        <v>5873</v>
      </c>
    </row>
    <row r="4040" spans="1:4" ht="15.95" customHeight="1" x14ac:dyDescent="0.25">
      <c r="A4040" s="25" t="s">
        <v>17930</v>
      </c>
      <c r="B4040" s="358" t="s">
        <v>17931</v>
      </c>
      <c r="C4040" s="358" t="s">
        <v>17932</v>
      </c>
      <c r="D4040" s="16" t="s">
        <v>5950</v>
      </c>
    </row>
    <row r="4041" spans="1:4" ht="15.95" customHeight="1" x14ac:dyDescent="0.25">
      <c r="A4041" s="25" t="s">
        <v>17933</v>
      </c>
      <c r="B4041" s="358" t="s">
        <v>17934</v>
      </c>
      <c r="C4041" s="358" t="s">
        <v>17935</v>
      </c>
      <c r="D4041" s="16" t="s">
        <v>5952</v>
      </c>
    </row>
    <row r="4042" spans="1:4" ht="15.95" customHeight="1" x14ac:dyDescent="0.25">
      <c r="A4042" s="25" t="s">
        <v>17936</v>
      </c>
      <c r="B4042" s="358" t="s">
        <v>17937</v>
      </c>
      <c r="C4042" s="358" t="s">
        <v>17938</v>
      </c>
      <c r="D4042" s="16" t="s">
        <v>5922</v>
      </c>
    </row>
    <row r="4043" spans="1:4" ht="15.95" customHeight="1" x14ac:dyDescent="0.25">
      <c r="A4043" s="25" t="s">
        <v>17939</v>
      </c>
      <c r="B4043" s="358" t="s">
        <v>17940</v>
      </c>
      <c r="C4043" s="358" t="s">
        <v>17941</v>
      </c>
      <c r="D4043" s="16" t="s">
        <v>5938</v>
      </c>
    </row>
    <row r="4044" spans="1:4" ht="15.95" customHeight="1" x14ac:dyDescent="0.25">
      <c r="A4044" s="25" t="s">
        <v>17942</v>
      </c>
      <c r="B4044" s="358" t="s">
        <v>17943</v>
      </c>
      <c r="C4044" s="358" t="s">
        <v>17944</v>
      </c>
      <c r="D4044" s="16" t="s">
        <v>5800</v>
      </c>
    </row>
    <row r="4045" spans="1:4" ht="15.95" customHeight="1" x14ac:dyDescent="0.25">
      <c r="A4045" s="25" t="s">
        <v>17945</v>
      </c>
      <c r="B4045" s="358" t="s">
        <v>17946</v>
      </c>
      <c r="C4045" s="358" t="s">
        <v>17947</v>
      </c>
      <c r="D4045" s="16" t="s">
        <v>5834</v>
      </c>
    </row>
    <row r="4046" spans="1:4" ht="15.95" customHeight="1" x14ac:dyDescent="0.25">
      <c r="A4046" s="25" t="s">
        <v>17948</v>
      </c>
      <c r="B4046" s="358" t="s">
        <v>17949</v>
      </c>
      <c r="C4046" s="358" t="s">
        <v>17950</v>
      </c>
      <c r="D4046" s="16" t="s">
        <v>5838</v>
      </c>
    </row>
    <row r="4047" spans="1:4" ht="15.95" customHeight="1" x14ac:dyDescent="0.25">
      <c r="A4047" s="25" t="s">
        <v>17951</v>
      </c>
      <c r="B4047" s="358" t="s">
        <v>17952</v>
      </c>
      <c r="C4047" s="358" t="s">
        <v>17953</v>
      </c>
      <c r="D4047" s="16" t="s">
        <v>5963</v>
      </c>
    </row>
    <row r="4048" spans="1:4" ht="15.95" customHeight="1" x14ac:dyDescent="0.25">
      <c r="A4048" s="25" t="s">
        <v>17954</v>
      </c>
      <c r="B4048" s="358" t="s">
        <v>17955</v>
      </c>
      <c r="C4048" s="358" t="s">
        <v>17956</v>
      </c>
      <c r="D4048" s="16" t="s">
        <v>5856</v>
      </c>
    </row>
    <row r="4049" spans="1:4" ht="15.95" customHeight="1" x14ac:dyDescent="0.25">
      <c r="A4049" s="25" t="s">
        <v>17957</v>
      </c>
      <c r="B4049" s="358" t="s">
        <v>17958</v>
      </c>
      <c r="C4049" s="358" t="s">
        <v>17959</v>
      </c>
      <c r="D4049" s="16" t="s">
        <v>5857</v>
      </c>
    </row>
    <row r="4050" spans="1:4" ht="15.95" customHeight="1" x14ac:dyDescent="0.25">
      <c r="A4050" s="25" t="s">
        <v>17960</v>
      </c>
      <c r="B4050" s="358" t="s">
        <v>17961</v>
      </c>
      <c r="C4050" s="358" t="s">
        <v>17962</v>
      </c>
      <c r="D4050" s="16" t="s">
        <v>5894</v>
      </c>
    </row>
    <row r="4051" spans="1:4" ht="15.95" customHeight="1" x14ac:dyDescent="0.25">
      <c r="A4051" s="25" t="s">
        <v>17963</v>
      </c>
      <c r="B4051" s="358" t="s">
        <v>17964</v>
      </c>
      <c r="C4051" s="358" t="s">
        <v>17965</v>
      </c>
      <c r="D4051" s="16" t="s">
        <v>5906</v>
      </c>
    </row>
    <row r="4052" spans="1:4" ht="15.95" customHeight="1" x14ac:dyDescent="0.25">
      <c r="A4052" s="25" t="s">
        <v>17966</v>
      </c>
      <c r="B4052" s="358" t="s">
        <v>3039</v>
      </c>
      <c r="C4052" s="358" t="s">
        <v>17967</v>
      </c>
      <c r="D4052" s="16" t="s">
        <v>5919</v>
      </c>
    </row>
    <row r="4053" spans="1:4" ht="15.95" customHeight="1" x14ac:dyDescent="0.25">
      <c r="A4053" s="25" t="s">
        <v>17968</v>
      </c>
      <c r="B4053" s="358" t="s">
        <v>17969</v>
      </c>
      <c r="C4053" s="358" t="s">
        <v>17970</v>
      </c>
      <c r="D4053" s="16" t="s">
        <v>5919</v>
      </c>
    </row>
    <row r="4054" spans="1:4" ht="15.95" customHeight="1" x14ac:dyDescent="0.25">
      <c r="A4054" s="25" t="s">
        <v>17971</v>
      </c>
      <c r="B4054" s="358" t="s">
        <v>17972</v>
      </c>
      <c r="C4054" s="358" t="s">
        <v>17973</v>
      </c>
      <c r="D4054" s="16" t="s">
        <v>5807</v>
      </c>
    </row>
    <row r="4055" spans="1:4" ht="15.95" customHeight="1" x14ac:dyDescent="0.25">
      <c r="A4055" s="25" t="s">
        <v>17974</v>
      </c>
      <c r="B4055" s="358" t="s">
        <v>17975</v>
      </c>
      <c r="C4055" s="358" t="s">
        <v>17976</v>
      </c>
      <c r="D4055" s="16" t="s">
        <v>5939</v>
      </c>
    </row>
    <row r="4056" spans="1:4" ht="15.95" customHeight="1" x14ac:dyDescent="0.25">
      <c r="A4056" s="25" t="s">
        <v>17977</v>
      </c>
      <c r="B4056" s="358" t="s">
        <v>17978</v>
      </c>
      <c r="C4056" s="358" t="s">
        <v>17979</v>
      </c>
      <c r="D4056" s="16" t="s">
        <v>5939</v>
      </c>
    </row>
    <row r="4057" spans="1:4" ht="15.95" customHeight="1" x14ac:dyDescent="0.25">
      <c r="A4057" s="25" t="s">
        <v>17980</v>
      </c>
      <c r="B4057" s="358" t="s">
        <v>17981</v>
      </c>
      <c r="C4057" s="358" t="s">
        <v>17982</v>
      </c>
      <c r="D4057" s="16" t="s">
        <v>5939</v>
      </c>
    </row>
    <row r="4058" spans="1:4" ht="15.95" customHeight="1" x14ac:dyDescent="0.25">
      <c r="A4058" s="25" t="s">
        <v>17983</v>
      </c>
      <c r="B4058" s="358" t="s">
        <v>17984</v>
      </c>
      <c r="C4058" s="358" t="s">
        <v>17985</v>
      </c>
      <c r="D4058" s="16" t="s">
        <v>5939</v>
      </c>
    </row>
    <row r="4059" spans="1:4" ht="15.95" customHeight="1" x14ac:dyDescent="0.25">
      <c r="A4059" s="25" t="s">
        <v>17986</v>
      </c>
      <c r="B4059" s="358" t="s">
        <v>17987</v>
      </c>
      <c r="C4059" s="358" t="s">
        <v>17988</v>
      </c>
      <c r="D4059" s="16" t="s">
        <v>5876</v>
      </c>
    </row>
    <row r="4060" spans="1:4" ht="15.95" customHeight="1" x14ac:dyDescent="0.25">
      <c r="A4060" s="25" t="s">
        <v>17989</v>
      </c>
      <c r="B4060" s="358" t="s">
        <v>17990</v>
      </c>
      <c r="C4060" s="358" t="s">
        <v>17991</v>
      </c>
      <c r="D4060" s="16" t="s">
        <v>5953</v>
      </c>
    </row>
    <row r="4061" spans="1:4" ht="15.95" customHeight="1" x14ac:dyDescent="0.25">
      <c r="A4061" s="25" t="s">
        <v>17992</v>
      </c>
      <c r="B4061" s="358" t="s">
        <v>17993</v>
      </c>
      <c r="C4061" s="358" t="s">
        <v>17994</v>
      </c>
      <c r="D4061" s="16" t="s">
        <v>5954</v>
      </c>
    </row>
    <row r="4062" spans="1:4" ht="15.95" customHeight="1" x14ac:dyDescent="0.25">
      <c r="A4062" s="25" t="s">
        <v>17995</v>
      </c>
      <c r="B4062" s="358" t="s">
        <v>17996</v>
      </c>
      <c r="C4062" s="358" t="s">
        <v>17997</v>
      </c>
      <c r="D4062" s="16" t="s">
        <v>5890</v>
      </c>
    </row>
    <row r="4063" spans="1:4" ht="15.95" customHeight="1" x14ac:dyDescent="0.25">
      <c r="A4063" s="25" t="s">
        <v>17998</v>
      </c>
      <c r="B4063" s="358" t="s">
        <v>17999</v>
      </c>
      <c r="C4063" s="358" t="s">
        <v>18000</v>
      </c>
      <c r="D4063" s="16" t="s">
        <v>5975</v>
      </c>
    </row>
    <row r="4064" spans="1:4" ht="15.95" customHeight="1" x14ac:dyDescent="0.25">
      <c r="A4064" s="25" t="s">
        <v>18001</v>
      </c>
      <c r="B4064" s="358" t="s">
        <v>18002</v>
      </c>
      <c r="C4064" s="358" t="s">
        <v>18003</v>
      </c>
      <c r="D4064" s="16" t="s">
        <v>5899</v>
      </c>
    </row>
    <row r="4065" spans="1:4" ht="15.95" customHeight="1" x14ac:dyDescent="0.25">
      <c r="A4065" s="25" t="s">
        <v>18004</v>
      </c>
      <c r="B4065" s="358" t="s">
        <v>18005</v>
      </c>
      <c r="C4065" s="358" t="s">
        <v>18006</v>
      </c>
      <c r="D4065" s="16" t="s">
        <v>5983</v>
      </c>
    </row>
    <row r="4066" spans="1:4" ht="15.95" customHeight="1" x14ac:dyDescent="0.25">
      <c r="A4066" s="25" t="s">
        <v>18007</v>
      </c>
      <c r="B4066" s="358" t="s">
        <v>18008</v>
      </c>
      <c r="C4066" s="358" t="s">
        <v>18009</v>
      </c>
      <c r="D4066" s="16" t="s">
        <v>5989</v>
      </c>
    </row>
    <row r="4067" spans="1:4" ht="15.95" customHeight="1" x14ac:dyDescent="0.25">
      <c r="A4067" s="25" t="s">
        <v>18010</v>
      </c>
      <c r="B4067" s="358" t="s">
        <v>18011</v>
      </c>
      <c r="C4067" s="358" t="s">
        <v>18012</v>
      </c>
      <c r="D4067" s="16" t="s">
        <v>5919</v>
      </c>
    </row>
    <row r="4068" spans="1:4" ht="15.95" customHeight="1" x14ac:dyDescent="0.25">
      <c r="A4068" s="25" t="s">
        <v>18013</v>
      </c>
      <c r="B4068" s="358" t="s">
        <v>18014</v>
      </c>
      <c r="C4068" s="358" t="s">
        <v>18015</v>
      </c>
      <c r="D4068" s="16" t="s">
        <v>5836</v>
      </c>
    </row>
    <row r="4069" spans="1:4" ht="15.95" customHeight="1" x14ac:dyDescent="0.25">
      <c r="A4069" s="25" t="s">
        <v>18016</v>
      </c>
      <c r="B4069" s="358" t="s">
        <v>18017</v>
      </c>
      <c r="C4069" s="358" t="s">
        <v>18018</v>
      </c>
      <c r="D4069" s="16" t="s">
        <v>5909</v>
      </c>
    </row>
    <row r="4070" spans="1:4" ht="15.95" customHeight="1" x14ac:dyDescent="0.25">
      <c r="A4070" s="25" t="s">
        <v>18019</v>
      </c>
      <c r="B4070" s="358" t="s">
        <v>18020</v>
      </c>
      <c r="C4070" s="358" t="s">
        <v>18021</v>
      </c>
      <c r="D4070" s="16" t="s">
        <v>5808</v>
      </c>
    </row>
    <row r="4071" spans="1:4" ht="15.95" customHeight="1" x14ac:dyDescent="0.25">
      <c r="A4071" s="25" t="s">
        <v>18022</v>
      </c>
      <c r="B4071" s="358" t="s">
        <v>18023</v>
      </c>
      <c r="C4071" s="358" t="s">
        <v>18024</v>
      </c>
      <c r="D4071" s="16" t="s">
        <v>5936</v>
      </c>
    </row>
    <row r="4072" spans="1:4" ht="15.95" customHeight="1" x14ac:dyDescent="0.25">
      <c r="A4072" s="25" t="s">
        <v>18025</v>
      </c>
      <c r="B4072" s="358" t="s">
        <v>18026</v>
      </c>
      <c r="C4072" s="358" t="s">
        <v>18027</v>
      </c>
      <c r="D4072" s="16" t="s">
        <v>5845</v>
      </c>
    </row>
    <row r="4073" spans="1:4" ht="15.95" customHeight="1" x14ac:dyDescent="0.25">
      <c r="A4073" s="25" t="s">
        <v>18028</v>
      </c>
      <c r="B4073" s="358" t="s">
        <v>1796</v>
      </c>
      <c r="C4073" s="358" t="s">
        <v>18029</v>
      </c>
      <c r="D4073" s="16" t="s">
        <v>6026</v>
      </c>
    </row>
    <row r="4074" spans="1:4" ht="15.95" customHeight="1" x14ac:dyDescent="0.25">
      <c r="A4074" s="25" t="s">
        <v>18030</v>
      </c>
      <c r="B4074" s="358" t="s">
        <v>18031</v>
      </c>
      <c r="C4074" s="358" t="s">
        <v>18032</v>
      </c>
      <c r="D4074" s="16" t="s">
        <v>5847</v>
      </c>
    </row>
    <row r="4075" spans="1:4" ht="15.95" customHeight="1" x14ac:dyDescent="0.25">
      <c r="A4075" s="25" t="s">
        <v>18033</v>
      </c>
      <c r="B4075" s="358" t="s">
        <v>1938</v>
      </c>
      <c r="C4075" s="358" t="s">
        <v>18034</v>
      </c>
      <c r="D4075" s="16" t="s">
        <v>6060</v>
      </c>
    </row>
    <row r="4076" spans="1:4" ht="15.95" customHeight="1" x14ac:dyDescent="0.25">
      <c r="A4076" s="25" t="s">
        <v>18035</v>
      </c>
      <c r="B4076" s="358" t="s">
        <v>18036</v>
      </c>
      <c r="C4076" s="358" t="s">
        <v>18037</v>
      </c>
      <c r="D4076" s="16" t="s">
        <v>5835</v>
      </c>
    </row>
    <row r="4077" spans="1:4" ht="15.95" customHeight="1" x14ac:dyDescent="0.25">
      <c r="A4077" s="25" t="s">
        <v>18038</v>
      </c>
      <c r="B4077" s="358" t="s">
        <v>4403</v>
      </c>
      <c r="C4077" s="358" t="s">
        <v>18039</v>
      </c>
      <c r="D4077" s="16" t="s">
        <v>6065</v>
      </c>
    </row>
    <row r="4078" spans="1:4" ht="15.95" customHeight="1" x14ac:dyDescent="0.25">
      <c r="A4078" s="25" t="s">
        <v>18040</v>
      </c>
      <c r="B4078" s="358" t="s">
        <v>18041</v>
      </c>
      <c r="C4078" s="358" t="s">
        <v>18042</v>
      </c>
      <c r="D4078" s="16" t="s">
        <v>5837</v>
      </c>
    </row>
    <row r="4079" spans="1:4" ht="15.95" customHeight="1" x14ac:dyDescent="0.25">
      <c r="A4079" s="25" t="s">
        <v>18043</v>
      </c>
      <c r="B4079" s="358" t="s">
        <v>18044</v>
      </c>
      <c r="C4079" s="358" t="s">
        <v>18045</v>
      </c>
      <c r="D4079" s="16" t="s">
        <v>5841</v>
      </c>
    </row>
    <row r="4080" spans="1:4" ht="15.95" customHeight="1" x14ac:dyDescent="0.25">
      <c r="A4080" s="25" t="s">
        <v>18046</v>
      </c>
      <c r="B4080" s="358" t="s">
        <v>18047</v>
      </c>
      <c r="C4080" s="358" t="s">
        <v>18048</v>
      </c>
      <c r="D4080" s="16" t="s">
        <v>5842</v>
      </c>
    </row>
    <row r="4081" spans="1:4" ht="15.95" customHeight="1" x14ac:dyDescent="0.25">
      <c r="A4081" s="25" t="s">
        <v>18049</v>
      </c>
      <c r="B4081" s="358" t="s">
        <v>18050</v>
      </c>
      <c r="C4081" s="358" t="s">
        <v>18051</v>
      </c>
      <c r="D4081" s="16" t="s">
        <v>5843</v>
      </c>
    </row>
    <row r="4082" spans="1:4" ht="15.95" customHeight="1" x14ac:dyDescent="0.25">
      <c r="A4082" s="25" t="s">
        <v>18052</v>
      </c>
      <c r="B4082" s="358" t="s">
        <v>18053</v>
      </c>
      <c r="C4082" s="358" t="s">
        <v>18054</v>
      </c>
      <c r="D4082" s="16" t="s">
        <v>5847</v>
      </c>
    </row>
    <row r="4083" spans="1:4" ht="15.95" customHeight="1" x14ac:dyDescent="0.25">
      <c r="A4083" s="25" t="s">
        <v>18055</v>
      </c>
      <c r="B4083" s="358" t="s">
        <v>18056</v>
      </c>
      <c r="C4083" s="358" t="s">
        <v>18057</v>
      </c>
      <c r="D4083" s="16" t="s">
        <v>5847</v>
      </c>
    </row>
    <row r="4084" spans="1:4" ht="15.95" customHeight="1" x14ac:dyDescent="0.25">
      <c r="A4084" s="25" t="s">
        <v>18058</v>
      </c>
      <c r="B4084" s="358" t="s">
        <v>18059</v>
      </c>
      <c r="C4084" s="358" t="s">
        <v>18060</v>
      </c>
      <c r="D4084" s="16" t="s">
        <v>5847</v>
      </c>
    </row>
    <row r="4085" spans="1:4" ht="15.95" customHeight="1" x14ac:dyDescent="0.25">
      <c r="A4085" s="25" t="s">
        <v>18061</v>
      </c>
      <c r="B4085" s="358" t="s">
        <v>18062</v>
      </c>
      <c r="C4085" s="358" t="s">
        <v>18063</v>
      </c>
      <c r="D4085" s="16" t="s">
        <v>5847</v>
      </c>
    </row>
    <row r="4086" spans="1:4" ht="15.95" customHeight="1" x14ac:dyDescent="0.25">
      <c r="A4086" s="25" t="s">
        <v>18064</v>
      </c>
      <c r="B4086" s="358" t="s">
        <v>18065</v>
      </c>
      <c r="C4086" s="358" t="s">
        <v>18066</v>
      </c>
      <c r="D4086" s="16" t="s">
        <v>5853</v>
      </c>
    </row>
    <row r="4087" spans="1:4" ht="15.95" customHeight="1" x14ac:dyDescent="0.25">
      <c r="A4087" s="25" t="s">
        <v>18067</v>
      </c>
      <c r="B4087" s="358" t="s">
        <v>18068</v>
      </c>
      <c r="C4087" s="358" t="s">
        <v>18069</v>
      </c>
      <c r="D4087" s="16" t="s">
        <v>5855</v>
      </c>
    </row>
    <row r="4088" spans="1:4" ht="15.95" customHeight="1" x14ac:dyDescent="0.25">
      <c r="A4088" s="25" t="s">
        <v>18070</v>
      </c>
      <c r="B4088" s="358" t="s">
        <v>18071</v>
      </c>
      <c r="C4088" s="358" t="s">
        <v>18072</v>
      </c>
      <c r="D4088" s="16" t="s">
        <v>5860</v>
      </c>
    </row>
    <row r="4089" spans="1:4" ht="15.95" customHeight="1" x14ac:dyDescent="0.25">
      <c r="A4089" s="25" t="s">
        <v>18073</v>
      </c>
      <c r="B4089" s="358" t="s">
        <v>14863</v>
      </c>
      <c r="C4089" s="358" t="s">
        <v>18074</v>
      </c>
      <c r="D4089" s="16" t="s">
        <v>5862</v>
      </c>
    </row>
    <row r="4090" spans="1:4" ht="15.95" customHeight="1" x14ac:dyDescent="0.25">
      <c r="A4090" s="25" t="s">
        <v>18075</v>
      </c>
      <c r="B4090" s="358" t="s">
        <v>18076</v>
      </c>
      <c r="C4090" s="358" t="s">
        <v>18077</v>
      </c>
      <c r="D4090" s="16" t="s">
        <v>5866</v>
      </c>
    </row>
    <row r="4091" spans="1:4" ht="15.95" customHeight="1" x14ac:dyDescent="0.25">
      <c r="A4091" s="25" t="s">
        <v>18078</v>
      </c>
      <c r="B4091" s="358" t="s">
        <v>18079</v>
      </c>
      <c r="C4091" s="358" t="s">
        <v>18080</v>
      </c>
      <c r="D4091" s="16" t="s">
        <v>5867</v>
      </c>
    </row>
    <row r="4092" spans="1:4" ht="15.95" customHeight="1" x14ac:dyDescent="0.25">
      <c r="A4092" s="25" t="s">
        <v>18081</v>
      </c>
      <c r="B4092" s="358" t="s">
        <v>18082</v>
      </c>
      <c r="C4092" s="358" t="s">
        <v>18083</v>
      </c>
      <c r="D4092" s="16" t="s">
        <v>5875</v>
      </c>
    </row>
    <row r="4093" spans="1:4" ht="15.95" customHeight="1" x14ac:dyDescent="0.25">
      <c r="A4093" s="25" t="s">
        <v>18084</v>
      </c>
      <c r="B4093" s="358" t="s">
        <v>18085</v>
      </c>
      <c r="C4093" s="358" t="s">
        <v>18086</v>
      </c>
      <c r="D4093" s="16" t="s">
        <v>5880</v>
      </c>
    </row>
    <row r="4094" spans="1:4" ht="15.95" customHeight="1" x14ac:dyDescent="0.25">
      <c r="A4094" s="25" t="s">
        <v>18087</v>
      </c>
      <c r="B4094" s="358" t="s">
        <v>18088</v>
      </c>
      <c r="C4094" s="358" t="s">
        <v>18089</v>
      </c>
      <c r="D4094" s="16" t="s">
        <v>5893</v>
      </c>
    </row>
    <row r="4095" spans="1:4" ht="15.95" customHeight="1" x14ac:dyDescent="0.25">
      <c r="A4095" s="25" t="s">
        <v>18090</v>
      </c>
      <c r="B4095" s="358" t="s">
        <v>18091</v>
      </c>
      <c r="C4095" s="358" t="s">
        <v>18092</v>
      </c>
      <c r="D4095" s="16" t="s">
        <v>5844</v>
      </c>
    </row>
    <row r="4096" spans="1:4" ht="15.95" customHeight="1" x14ac:dyDescent="0.25">
      <c r="A4096" s="25" t="s">
        <v>18093</v>
      </c>
      <c r="B4096" s="358" t="s">
        <v>18094</v>
      </c>
      <c r="C4096" s="358" t="s">
        <v>18095</v>
      </c>
      <c r="D4096" s="16" t="s">
        <v>5917</v>
      </c>
    </row>
    <row r="4097" spans="1:4" ht="15.95" customHeight="1" x14ac:dyDescent="0.25">
      <c r="A4097" s="25" t="s">
        <v>18096</v>
      </c>
      <c r="B4097" s="358" t="s">
        <v>18097</v>
      </c>
      <c r="C4097" s="358" t="s">
        <v>18098</v>
      </c>
      <c r="D4097" s="16" t="s">
        <v>5923</v>
      </c>
    </row>
    <row r="4098" spans="1:4" ht="15.95" customHeight="1" x14ac:dyDescent="0.25">
      <c r="A4098" s="25" t="s">
        <v>18099</v>
      </c>
      <c r="B4098" s="358" t="s">
        <v>18100</v>
      </c>
      <c r="C4098" s="358" t="s">
        <v>18101</v>
      </c>
      <c r="D4098" s="16" t="s">
        <v>5926</v>
      </c>
    </row>
    <row r="4099" spans="1:4" ht="15.95" customHeight="1" x14ac:dyDescent="0.25">
      <c r="A4099" s="25" t="s">
        <v>18102</v>
      </c>
      <c r="B4099" s="358" t="s">
        <v>18103</v>
      </c>
      <c r="C4099" s="358" t="s">
        <v>18104</v>
      </c>
      <c r="D4099" s="16" t="s">
        <v>5929</v>
      </c>
    </row>
    <row r="4100" spans="1:4" ht="15.95" customHeight="1" x14ac:dyDescent="0.25">
      <c r="A4100" s="25" t="s">
        <v>18105</v>
      </c>
      <c r="B4100" s="358" t="s">
        <v>18106</v>
      </c>
      <c r="C4100" s="358" t="s">
        <v>18107</v>
      </c>
      <c r="D4100" s="16" t="s">
        <v>5933</v>
      </c>
    </row>
    <row r="4101" spans="1:4" ht="15.95" customHeight="1" x14ac:dyDescent="0.25">
      <c r="A4101" s="25" t="s">
        <v>18108</v>
      </c>
      <c r="B4101" s="358" t="s">
        <v>18109</v>
      </c>
      <c r="C4101" s="358" t="s">
        <v>18110</v>
      </c>
      <c r="D4101" s="16" t="s">
        <v>5847</v>
      </c>
    </row>
    <row r="4102" spans="1:4" ht="15.95" customHeight="1" x14ac:dyDescent="0.25">
      <c r="A4102" s="25" t="s">
        <v>18111</v>
      </c>
      <c r="B4102" s="358" t="s">
        <v>18112</v>
      </c>
      <c r="C4102" s="358" t="s">
        <v>18113</v>
      </c>
      <c r="D4102" s="16" t="s">
        <v>5974</v>
      </c>
    </row>
    <row r="4103" spans="1:4" ht="15.95" customHeight="1" x14ac:dyDescent="0.25">
      <c r="A4103" s="25" t="s">
        <v>18114</v>
      </c>
      <c r="B4103" s="358" t="s">
        <v>18115</v>
      </c>
      <c r="C4103" s="358" t="s">
        <v>18116</v>
      </c>
      <c r="D4103" s="16" t="s">
        <v>5984</v>
      </c>
    </row>
    <row r="4104" spans="1:4" ht="15.95" customHeight="1" x14ac:dyDescent="0.25">
      <c r="A4104" s="25" t="s">
        <v>18117</v>
      </c>
      <c r="B4104" s="358" t="s">
        <v>18118</v>
      </c>
      <c r="C4104" s="358" t="s">
        <v>18119</v>
      </c>
      <c r="D4104" s="16" t="s">
        <v>5990</v>
      </c>
    </row>
    <row r="4105" spans="1:4" ht="15.95" customHeight="1" x14ac:dyDescent="0.25">
      <c r="A4105" s="25" t="s">
        <v>18120</v>
      </c>
      <c r="B4105" s="358" t="s">
        <v>18121</v>
      </c>
      <c r="C4105" s="358" t="s">
        <v>18122</v>
      </c>
      <c r="D4105" s="16" t="s">
        <v>5991</v>
      </c>
    </row>
    <row r="4106" spans="1:4" ht="15.95" customHeight="1" x14ac:dyDescent="0.25">
      <c r="A4106" s="25" t="s">
        <v>18123</v>
      </c>
      <c r="B4106" s="358" t="s">
        <v>18124</v>
      </c>
      <c r="C4106" s="358" t="s">
        <v>18125</v>
      </c>
      <c r="D4106" s="16" t="s">
        <v>5854</v>
      </c>
    </row>
    <row r="4107" spans="1:4" ht="15.95" customHeight="1" x14ac:dyDescent="0.25">
      <c r="A4107" s="25" t="s">
        <v>18126</v>
      </c>
      <c r="B4107" s="358" t="s">
        <v>18127</v>
      </c>
      <c r="C4107" s="358" t="s">
        <v>18128</v>
      </c>
      <c r="D4107" s="16" t="s">
        <v>5918</v>
      </c>
    </row>
    <row r="4108" spans="1:4" ht="15.95" customHeight="1" x14ac:dyDescent="0.25">
      <c r="A4108" s="25" t="s">
        <v>18129</v>
      </c>
      <c r="B4108" s="358" t="s">
        <v>18130</v>
      </c>
      <c r="C4108" s="358" t="s">
        <v>18131</v>
      </c>
      <c r="D4108" s="16" t="s">
        <v>5809</v>
      </c>
    </row>
    <row r="4109" spans="1:4" ht="15.95" customHeight="1" x14ac:dyDescent="0.25">
      <c r="A4109" s="25" t="s">
        <v>18132</v>
      </c>
      <c r="B4109" s="358" t="s">
        <v>18133</v>
      </c>
      <c r="C4109" s="358" t="s">
        <v>18134</v>
      </c>
      <c r="D4109" s="16" t="s">
        <v>5815</v>
      </c>
    </row>
    <row r="4110" spans="1:4" ht="15.95" customHeight="1" x14ac:dyDescent="0.25">
      <c r="A4110" s="25" t="s">
        <v>18135</v>
      </c>
      <c r="B4110" s="358" t="s">
        <v>18136</v>
      </c>
      <c r="C4110" s="358" t="s">
        <v>18137</v>
      </c>
      <c r="D4110" s="16" t="s">
        <v>5851</v>
      </c>
    </row>
    <row r="4111" spans="1:4" ht="15.95" customHeight="1" x14ac:dyDescent="0.25">
      <c r="A4111" s="25" t="s">
        <v>18138</v>
      </c>
      <c r="B4111" s="358" t="s">
        <v>18139</v>
      </c>
      <c r="C4111" s="358" t="s">
        <v>18140</v>
      </c>
      <c r="D4111" s="16" t="s">
        <v>5865</v>
      </c>
    </row>
    <row r="4112" spans="1:4" ht="15.95" customHeight="1" x14ac:dyDescent="0.25">
      <c r="A4112" s="25" t="s">
        <v>18141</v>
      </c>
      <c r="B4112" s="358" t="s">
        <v>18142</v>
      </c>
      <c r="C4112" s="358" t="s">
        <v>18143</v>
      </c>
      <c r="D4112" s="16" t="s">
        <v>5865</v>
      </c>
    </row>
    <row r="4113" spans="1:4" ht="15.95" customHeight="1" x14ac:dyDescent="0.25">
      <c r="A4113" s="25" t="s">
        <v>18144</v>
      </c>
      <c r="B4113" s="358" t="s">
        <v>18145</v>
      </c>
      <c r="C4113" s="358" t="s">
        <v>18146</v>
      </c>
      <c r="D4113" s="16" t="s">
        <v>5885</v>
      </c>
    </row>
    <row r="4114" spans="1:4" ht="15.95" customHeight="1" x14ac:dyDescent="0.25">
      <c r="A4114" s="25" t="s">
        <v>18147</v>
      </c>
      <c r="B4114" s="358" t="s">
        <v>18148</v>
      </c>
      <c r="C4114" s="358" t="s">
        <v>18149</v>
      </c>
      <c r="D4114" s="16" t="s">
        <v>5913</v>
      </c>
    </row>
    <row r="4115" spans="1:4" ht="15.95" customHeight="1" x14ac:dyDescent="0.25">
      <c r="A4115" s="25" t="s">
        <v>18150</v>
      </c>
      <c r="B4115" s="358" t="s">
        <v>18151</v>
      </c>
      <c r="C4115" s="358" t="s">
        <v>18152</v>
      </c>
      <c r="D4115" s="16" t="s">
        <v>5913</v>
      </c>
    </row>
    <row r="4116" spans="1:4" ht="15.95" customHeight="1" x14ac:dyDescent="0.25">
      <c r="A4116" s="25" t="s">
        <v>18153</v>
      </c>
      <c r="B4116" s="358" t="s">
        <v>18154</v>
      </c>
      <c r="C4116" s="358" t="s">
        <v>18155</v>
      </c>
      <c r="D4116" s="16" t="s">
        <v>5914</v>
      </c>
    </row>
    <row r="4117" spans="1:4" ht="15.95" customHeight="1" x14ac:dyDescent="0.25">
      <c r="A4117" s="25" t="s">
        <v>18156</v>
      </c>
      <c r="B4117" s="358" t="s">
        <v>18157</v>
      </c>
      <c r="C4117" s="358" t="s">
        <v>18158</v>
      </c>
      <c r="D4117" s="16" t="s">
        <v>5914</v>
      </c>
    </row>
    <row r="4118" spans="1:4" ht="15.95" customHeight="1" x14ac:dyDescent="0.25">
      <c r="A4118" s="25" t="s">
        <v>18159</v>
      </c>
      <c r="B4118" s="358" t="s">
        <v>18160</v>
      </c>
      <c r="C4118" s="358" t="s">
        <v>18161</v>
      </c>
      <c r="D4118" s="16" t="s">
        <v>5922</v>
      </c>
    </row>
    <row r="4119" spans="1:4" ht="15.95" customHeight="1" x14ac:dyDescent="0.25">
      <c r="A4119" s="25" t="s">
        <v>18162</v>
      </c>
      <c r="B4119" s="358" t="s">
        <v>18163</v>
      </c>
      <c r="C4119" s="358" t="s">
        <v>18164</v>
      </c>
      <c r="D4119" s="16" t="s">
        <v>5937</v>
      </c>
    </row>
    <row r="4120" spans="1:4" ht="15.95" customHeight="1" x14ac:dyDescent="0.25">
      <c r="A4120" s="25" t="s">
        <v>18165</v>
      </c>
      <c r="B4120" s="358" t="s">
        <v>18166</v>
      </c>
      <c r="C4120" s="358" t="s">
        <v>18167</v>
      </c>
      <c r="D4120" s="16" t="s">
        <v>5938</v>
      </c>
    </row>
    <row r="4121" spans="1:4" ht="15.95" customHeight="1" x14ac:dyDescent="0.25">
      <c r="A4121" s="25" t="s">
        <v>18168</v>
      </c>
      <c r="B4121" s="358" t="s">
        <v>18169</v>
      </c>
      <c r="C4121" s="358" t="s">
        <v>18170</v>
      </c>
      <c r="D4121" s="16" t="s">
        <v>5938</v>
      </c>
    </row>
    <row r="4122" spans="1:4" ht="15.95" customHeight="1" x14ac:dyDescent="0.25">
      <c r="A4122" s="25" t="s">
        <v>18171</v>
      </c>
      <c r="B4122" s="358" t="s">
        <v>18172</v>
      </c>
      <c r="C4122" s="358" t="s">
        <v>18173</v>
      </c>
      <c r="D4122" s="16" t="s">
        <v>5941</v>
      </c>
    </row>
    <row r="4123" spans="1:4" ht="15.95" customHeight="1" x14ac:dyDescent="0.25">
      <c r="A4123" s="25" t="s">
        <v>18174</v>
      </c>
      <c r="B4123" s="358" t="s">
        <v>18175</v>
      </c>
      <c r="C4123" s="358" t="s">
        <v>18176</v>
      </c>
      <c r="D4123" s="16" t="s">
        <v>5949</v>
      </c>
    </row>
    <row r="4124" spans="1:4" ht="15.95" customHeight="1" x14ac:dyDescent="0.25">
      <c r="A4124" s="25" t="s">
        <v>18177</v>
      </c>
      <c r="B4124" s="358" t="s">
        <v>3084</v>
      </c>
      <c r="C4124" s="358" t="s">
        <v>18178</v>
      </c>
      <c r="D4124" s="16" t="s">
        <v>5949</v>
      </c>
    </row>
    <row r="4125" spans="1:4" ht="15.95" customHeight="1" x14ac:dyDescent="0.25">
      <c r="A4125" s="25" t="s">
        <v>18179</v>
      </c>
      <c r="B4125" s="358" t="s">
        <v>18180</v>
      </c>
      <c r="C4125" s="358" t="s">
        <v>18181</v>
      </c>
      <c r="D4125" s="16" t="s">
        <v>5950</v>
      </c>
    </row>
    <row r="4126" spans="1:4" ht="15.95" customHeight="1" x14ac:dyDescent="0.25">
      <c r="A4126" s="25" t="s">
        <v>18182</v>
      </c>
      <c r="B4126" s="358" t="s">
        <v>18183</v>
      </c>
      <c r="C4126" s="358" t="s">
        <v>18184</v>
      </c>
      <c r="D4126" s="16" t="s">
        <v>5961</v>
      </c>
    </row>
    <row r="4127" spans="1:4" ht="15.95" customHeight="1" x14ac:dyDescent="0.25">
      <c r="A4127" s="25" t="s">
        <v>18185</v>
      </c>
      <c r="B4127" s="358" t="s">
        <v>18186</v>
      </c>
      <c r="C4127" s="358" t="s">
        <v>18187</v>
      </c>
      <c r="D4127" s="16" t="s">
        <v>5833</v>
      </c>
    </row>
    <row r="4128" spans="1:4" ht="15.95" customHeight="1" x14ac:dyDescent="0.25">
      <c r="A4128" s="25" t="s">
        <v>18188</v>
      </c>
      <c r="B4128" s="358" t="s">
        <v>18189</v>
      </c>
      <c r="C4128" s="358" t="s">
        <v>18190</v>
      </c>
      <c r="D4128" s="16" t="s">
        <v>5845</v>
      </c>
    </row>
    <row r="4129" spans="1:4" ht="15.95" customHeight="1" x14ac:dyDescent="0.25">
      <c r="A4129" s="25" t="s">
        <v>18191</v>
      </c>
      <c r="B4129" s="358" t="s">
        <v>18192</v>
      </c>
      <c r="C4129" s="358" t="s">
        <v>18193</v>
      </c>
      <c r="D4129" s="16" t="s">
        <v>5986</v>
      </c>
    </row>
    <row r="4130" spans="1:4" ht="15.95" customHeight="1" x14ac:dyDescent="0.25">
      <c r="A4130" s="25" t="s">
        <v>18194</v>
      </c>
      <c r="B4130" s="358" t="s">
        <v>18195</v>
      </c>
      <c r="C4130" s="358" t="s">
        <v>18196</v>
      </c>
      <c r="D4130" s="16" t="s">
        <v>5889</v>
      </c>
    </row>
    <row r="4131" spans="1:4" ht="15.95" customHeight="1" x14ac:dyDescent="0.25">
      <c r="A4131" s="25" t="s">
        <v>18197</v>
      </c>
      <c r="B4131" s="358" t="s">
        <v>18198</v>
      </c>
      <c r="C4131" s="358" t="s">
        <v>18199</v>
      </c>
      <c r="D4131" s="16" t="s">
        <v>5887</v>
      </c>
    </row>
    <row r="4132" spans="1:4" ht="15.95" customHeight="1" x14ac:dyDescent="0.25">
      <c r="A4132" s="25" t="s">
        <v>18200</v>
      </c>
      <c r="B4132" s="358" t="s">
        <v>18201</v>
      </c>
      <c r="C4132" s="358" t="s">
        <v>18202</v>
      </c>
      <c r="D4132" s="16" t="s">
        <v>5892</v>
      </c>
    </row>
    <row r="4133" spans="1:4" ht="15.95" customHeight="1" x14ac:dyDescent="0.25">
      <c r="A4133" s="25" t="s">
        <v>18203</v>
      </c>
      <c r="B4133" s="358" t="s">
        <v>18204</v>
      </c>
      <c r="C4133" s="358" t="s">
        <v>18205</v>
      </c>
      <c r="D4133" s="16" t="s">
        <v>5898</v>
      </c>
    </row>
    <row r="4134" spans="1:4" ht="15.95" customHeight="1" x14ac:dyDescent="0.25">
      <c r="A4134" s="25" t="s">
        <v>18206</v>
      </c>
      <c r="B4134" s="358" t="s">
        <v>18207</v>
      </c>
      <c r="C4134" s="358" t="s">
        <v>18208</v>
      </c>
      <c r="D4134" s="16" t="s">
        <v>5912</v>
      </c>
    </row>
    <row r="4135" spans="1:4" ht="15.95" customHeight="1" x14ac:dyDescent="0.25">
      <c r="A4135" s="25" t="s">
        <v>18209</v>
      </c>
      <c r="B4135" s="358" t="s">
        <v>18210</v>
      </c>
      <c r="C4135" s="358" t="s">
        <v>18211</v>
      </c>
      <c r="D4135" s="16" t="s">
        <v>5920</v>
      </c>
    </row>
    <row r="4136" spans="1:4" ht="15.95" customHeight="1" x14ac:dyDescent="0.25">
      <c r="A4136" s="25" t="s">
        <v>18212</v>
      </c>
      <c r="B4136" s="358" t="s">
        <v>18213</v>
      </c>
      <c r="C4136" s="358" t="s">
        <v>18214</v>
      </c>
      <c r="D4136" s="16" t="s">
        <v>5932</v>
      </c>
    </row>
    <row r="4137" spans="1:4" ht="15.95" customHeight="1" x14ac:dyDescent="0.25">
      <c r="A4137" s="25" t="s">
        <v>18215</v>
      </c>
      <c r="B4137" s="358" t="s">
        <v>18216</v>
      </c>
      <c r="C4137" s="358" t="s">
        <v>18217</v>
      </c>
      <c r="D4137" s="16" t="s">
        <v>5892</v>
      </c>
    </row>
    <row r="4138" spans="1:4" ht="15.95" customHeight="1" x14ac:dyDescent="0.25">
      <c r="A4138" s="25" t="s">
        <v>18218</v>
      </c>
      <c r="B4138" s="358" t="s">
        <v>18219</v>
      </c>
      <c r="C4138" s="358" t="s">
        <v>18220</v>
      </c>
      <c r="D4138" s="16" t="s">
        <v>5965</v>
      </c>
    </row>
    <row r="4139" spans="1:4" ht="15.95" customHeight="1" x14ac:dyDescent="0.25">
      <c r="A4139" s="25" t="s">
        <v>18221</v>
      </c>
      <c r="B4139" s="358" t="s">
        <v>18222</v>
      </c>
      <c r="C4139" s="358" t="s">
        <v>18223</v>
      </c>
      <c r="D4139" s="16" t="s">
        <v>5967</v>
      </c>
    </row>
    <row r="4140" spans="1:4" ht="15.95" customHeight="1" x14ac:dyDescent="0.25">
      <c r="A4140" s="25" t="s">
        <v>18224</v>
      </c>
      <c r="B4140" s="358" t="s">
        <v>18225</v>
      </c>
      <c r="C4140" s="358" t="s">
        <v>18226</v>
      </c>
      <c r="D4140" s="16" t="s">
        <v>5968</v>
      </c>
    </row>
    <row r="4141" spans="1:4" ht="15.95" customHeight="1" x14ac:dyDescent="0.25">
      <c r="A4141" s="25" t="s">
        <v>18227</v>
      </c>
      <c r="B4141" s="358" t="s">
        <v>18228</v>
      </c>
      <c r="C4141" s="358" t="s">
        <v>18229</v>
      </c>
      <c r="D4141" s="16" t="s">
        <v>5903</v>
      </c>
    </row>
    <row r="4142" spans="1:4" ht="15.95" customHeight="1" x14ac:dyDescent="0.25">
      <c r="A4142" s="25" t="s">
        <v>18230</v>
      </c>
      <c r="B4142" s="358" t="s">
        <v>18231</v>
      </c>
      <c r="C4142" s="358" t="s">
        <v>18232</v>
      </c>
      <c r="D4142" s="16" t="s">
        <v>5979</v>
      </c>
    </row>
    <row r="4143" spans="1:4" ht="15.95" customHeight="1" x14ac:dyDescent="0.25">
      <c r="A4143" s="25" t="s">
        <v>18233</v>
      </c>
      <c r="B4143" s="358" t="s">
        <v>18234</v>
      </c>
      <c r="C4143" s="358" t="s">
        <v>18235</v>
      </c>
      <c r="D4143" s="16" t="s">
        <v>5987</v>
      </c>
    </row>
    <row r="4144" spans="1:4" ht="15.95" customHeight="1" x14ac:dyDescent="0.25">
      <c r="A4144" s="25" t="s">
        <v>18236</v>
      </c>
      <c r="B4144" s="358" t="s">
        <v>18237</v>
      </c>
      <c r="C4144" s="358" t="s">
        <v>18238</v>
      </c>
      <c r="D4144" s="16" t="s">
        <v>5992</v>
      </c>
    </row>
    <row r="4145" spans="1:4" ht="15.95" customHeight="1" x14ac:dyDescent="0.25">
      <c r="A4145" s="25" t="s">
        <v>18239</v>
      </c>
      <c r="B4145" s="358" t="s">
        <v>18240</v>
      </c>
      <c r="C4145" s="358" t="s">
        <v>18241</v>
      </c>
      <c r="D4145" s="16" t="s">
        <v>5963</v>
      </c>
    </row>
    <row r="4146" spans="1:4" ht="15.95" customHeight="1" x14ac:dyDescent="0.25">
      <c r="A4146" s="25" t="s">
        <v>18242</v>
      </c>
      <c r="B4146" s="358" t="s">
        <v>18243</v>
      </c>
      <c r="C4146" s="358" t="s">
        <v>18244</v>
      </c>
      <c r="D4146" s="16" t="s">
        <v>5868</v>
      </c>
    </row>
    <row r="4147" spans="1:4" ht="15.95" customHeight="1" x14ac:dyDescent="0.25">
      <c r="A4147" s="25" t="s">
        <v>18245</v>
      </c>
      <c r="B4147" s="358" t="s">
        <v>18246</v>
      </c>
      <c r="C4147" s="358" t="s">
        <v>18247</v>
      </c>
      <c r="D4147" s="16" t="s">
        <v>5877</v>
      </c>
    </row>
    <row r="4148" spans="1:4" ht="15.95" customHeight="1" x14ac:dyDescent="0.25">
      <c r="A4148" s="25" t="s">
        <v>18248</v>
      </c>
      <c r="B4148" s="358" t="s">
        <v>1939</v>
      </c>
      <c r="C4148" s="358" t="s">
        <v>18249</v>
      </c>
      <c r="D4148" s="16" t="s">
        <v>6051</v>
      </c>
    </row>
    <row r="4149" spans="1:4" ht="15.95" customHeight="1" x14ac:dyDescent="0.25">
      <c r="A4149" s="25" t="s">
        <v>18250</v>
      </c>
      <c r="B4149" s="358" t="s">
        <v>18251</v>
      </c>
      <c r="C4149" s="358" t="s">
        <v>18252</v>
      </c>
      <c r="D4149" s="16" t="s">
        <v>5890</v>
      </c>
    </row>
    <row r="4150" spans="1:4" ht="15.95" customHeight="1" x14ac:dyDescent="0.25">
      <c r="A4150" s="25" t="s">
        <v>18253</v>
      </c>
      <c r="B4150" s="358" t="s">
        <v>18254</v>
      </c>
      <c r="C4150" s="358" t="s">
        <v>18255</v>
      </c>
      <c r="D4150" s="16" t="s">
        <v>5890</v>
      </c>
    </row>
    <row r="4151" spans="1:4" ht="15.95" customHeight="1" x14ac:dyDescent="0.25">
      <c r="A4151" s="25" t="s">
        <v>18256</v>
      </c>
      <c r="B4151" s="358" t="s">
        <v>3103</v>
      </c>
      <c r="C4151" s="358" t="s">
        <v>18257</v>
      </c>
      <c r="D4151" s="16" t="s">
        <v>5890</v>
      </c>
    </row>
    <row r="4152" spans="1:4" ht="15.95" customHeight="1" x14ac:dyDescent="0.25">
      <c r="A4152" s="25" t="s">
        <v>18258</v>
      </c>
      <c r="B4152" s="358" t="s">
        <v>18259</v>
      </c>
      <c r="C4152" s="358" t="s">
        <v>18260</v>
      </c>
      <c r="D4152" s="16" t="s">
        <v>5890</v>
      </c>
    </row>
    <row r="4153" spans="1:4" ht="15.95" customHeight="1" x14ac:dyDescent="0.25">
      <c r="A4153" s="25" t="s">
        <v>18261</v>
      </c>
      <c r="B4153" s="358" t="s">
        <v>18262</v>
      </c>
      <c r="C4153" s="358" t="s">
        <v>18263</v>
      </c>
      <c r="D4153" s="16" t="s">
        <v>5890</v>
      </c>
    </row>
    <row r="4154" spans="1:4" ht="15.95" customHeight="1" x14ac:dyDescent="0.25">
      <c r="A4154" s="25" t="s">
        <v>18264</v>
      </c>
      <c r="B4154" s="358" t="s">
        <v>18265</v>
      </c>
      <c r="C4154" s="358" t="s">
        <v>18266</v>
      </c>
      <c r="D4154" s="16" t="s">
        <v>5890</v>
      </c>
    </row>
    <row r="4155" spans="1:4" ht="15.95" customHeight="1" x14ac:dyDescent="0.25">
      <c r="A4155" s="25" t="s">
        <v>18267</v>
      </c>
      <c r="B4155" s="358" t="s">
        <v>18268</v>
      </c>
      <c r="C4155" s="358" t="s">
        <v>18269</v>
      </c>
      <c r="D4155" s="16" t="s">
        <v>5976</v>
      </c>
    </row>
    <row r="4156" spans="1:4" ht="15.95" customHeight="1" x14ac:dyDescent="0.25">
      <c r="A4156" s="25" t="s">
        <v>18270</v>
      </c>
      <c r="B4156" s="358" t="s">
        <v>18271</v>
      </c>
      <c r="C4156" s="358" t="s">
        <v>18272</v>
      </c>
      <c r="D4156" s="16" t="s">
        <v>5899</v>
      </c>
    </row>
    <row r="4157" spans="1:4" ht="15.95" customHeight="1" x14ac:dyDescent="0.25">
      <c r="A4157" s="25" t="s">
        <v>18273</v>
      </c>
      <c r="B4157" s="358" t="s">
        <v>18274</v>
      </c>
      <c r="C4157" s="358" t="s">
        <v>18275</v>
      </c>
      <c r="D4157" s="16" t="s">
        <v>5900</v>
      </c>
    </row>
    <row r="4158" spans="1:4" ht="15.95" customHeight="1" x14ac:dyDescent="0.25">
      <c r="A4158" s="25" t="s">
        <v>18276</v>
      </c>
      <c r="B4158" s="358" t="s">
        <v>18277</v>
      </c>
      <c r="C4158" s="358" t="s">
        <v>18278</v>
      </c>
      <c r="D4158" s="16" t="s">
        <v>5904</v>
      </c>
    </row>
    <row r="4159" spans="1:4" ht="15.95" customHeight="1" x14ac:dyDescent="0.25">
      <c r="A4159" s="25" t="s">
        <v>18279</v>
      </c>
      <c r="B4159" s="358" t="s">
        <v>18280</v>
      </c>
      <c r="C4159" s="358" t="s">
        <v>18281</v>
      </c>
      <c r="D4159" s="16" t="s">
        <v>5890</v>
      </c>
    </row>
    <row r="4160" spans="1:4" ht="15.95" customHeight="1" x14ac:dyDescent="0.25">
      <c r="A4160" s="25" t="s">
        <v>18282</v>
      </c>
      <c r="B4160" s="358" t="s">
        <v>18283</v>
      </c>
      <c r="C4160" s="358" t="s">
        <v>18284</v>
      </c>
      <c r="D4160" s="16" t="s">
        <v>5915</v>
      </c>
    </row>
    <row r="4161" spans="1:4" ht="15.95" customHeight="1" x14ac:dyDescent="0.25">
      <c r="A4161" s="25" t="s">
        <v>18285</v>
      </c>
      <c r="B4161" s="358" t="s">
        <v>18286</v>
      </c>
      <c r="C4161" s="358" t="s">
        <v>18287</v>
      </c>
      <c r="D4161" s="16" t="s">
        <v>5916</v>
      </c>
    </row>
    <row r="4162" spans="1:4" ht="15.95" customHeight="1" x14ac:dyDescent="0.25">
      <c r="A4162" s="25" t="s">
        <v>18288</v>
      </c>
      <c r="B4162" s="358" t="s">
        <v>18289</v>
      </c>
      <c r="C4162" s="358" t="s">
        <v>18290</v>
      </c>
      <c r="D4162" s="16" t="s">
        <v>5930</v>
      </c>
    </row>
    <row r="4163" spans="1:4" ht="15.95" customHeight="1" x14ac:dyDescent="0.25">
      <c r="A4163" s="25" t="s">
        <v>18291</v>
      </c>
      <c r="B4163" s="358" t="s">
        <v>18292</v>
      </c>
      <c r="C4163" s="358" t="s">
        <v>18293</v>
      </c>
      <c r="D4163" s="16" t="s">
        <v>5960</v>
      </c>
    </row>
    <row r="4164" spans="1:4" ht="15.95" customHeight="1" x14ac:dyDescent="0.25">
      <c r="A4164" s="25" t="s">
        <v>18294</v>
      </c>
      <c r="B4164" s="358" t="s">
        <v>18295</v>
      </c>
      <c r="C4164" s="358" t="s">
        <v>18296</v>
      </c>
      <c r="D4164" s="16" t="s">
        <v>5971</v>
      </c>
    </row>
    <row r="4165" spans="1:4" ht="15.95" customHeight="1" x14ac:dyDescent="0.25">
      <c r="A4165" s="25" t="s">
        <v>18297</v>
      </c>
      <c r="B4165" s="358" t="s">
        <v>18298</v>
      </c>
      <c r="C4165" s="358" t="s">
        <v>18299</v>
      </c>
      <c r="D4165" s="16" t="s">
        <v>5972</v>
      </c>
    </row>
    <row r="4166" spans="1:4" ht="15.95" customHeight="1" x14ac:dyDescent="0.25">
      <c r="A4166" s="25" t="s">
        <v>18300</v>
      </c>
      <c r="B4166" s="358" t="s">
        <v>18301</v>
      </c>
      <c r="C4166" s="358" t="s">
        <v>18302</v>
      </c>
      <c r="D4166" s="16" t="s">
        <v>5890</v>
      </c>
    </row>
    <row r="4167" spans="1:4" ht="15.95" customHeight="1" x14ac:dyDescent="0.25">
      <c r="A4167" s="25" t="s">
        <v>18303</v>
      </c>
      <c r="B4167" s="358" t="s">
        <v>18304</v>
      </c>
      <c r="C4167" s="358" t="s">
        <v>18305</v>
      </c>
      <c r="D4167" s="16" t="s">
        <v>5802</v>
      </c>
    </row>
    <row r="4168" spans="1:4" ht="15.95" customHeight="1" x14ac:dyDescent="0.25">
      <c r="A4168" s="25" t="s">
        <v>18306</v>
      </c>
      <c r="B4168" s="358" t="s">
        <v>18307</v>
      </c>
      <c r="C4168" s="358" t="s">
        <v>18308</v>
      </c>
      <c r="D4168" s="16" t="s">
        <v>5803</v>
      </c>
    </row>
    <row r="4169" spans="1:4" ht="15.95" customHeight="1" x14ac:dyDescent="0.25">
      <c r="A4169" s="25" t="s">
        <v>18309</v>
      </c>
      <c r="B4169" s="358" t="s">
        <v>18310</v>
      </c>
      <c r="C4169" s="358" t="s">
        <v>18311</v>
      </c>
      <c r="D4169" s="16" t="s">
        <v>5808</v>
      </c>
    </row>
    <row r="4170" spans="1:4" ht="15.95" customHeight="1" x14ac:dyDescent="0.25">
      <c r="A4170" s="25" t="s">
        <v>18312</v>
      </c>
      <c r="B4170" s="358" t="s">
        <v>18313</v>
      </c>
      <c r="C4170" s="358" t="s">
        <v>18314</v>
      </c>
      <c r="D4170" s="16" t="s">
        <v>5827</v>
      </c>
    </row>
    <row r="4171" spans="1:4" ht="15.95" customHeight="1" x14ac:dyDescent="0.25">
      <c r="A4171" s="25" t="s">
        <v>18315</v>
      </c>
      <c r="B4171" s="358" t="s">
        <v>18316</v>
      </c>
      <c r="C4171" s="358" t="s">
        <v>18317</v>
      </c>
      <c r="D4171" s="16" t="s">
        <v>5870</v>
      </c>
    </row>
    <row r="4172" spans="1:4" ht="15.95" customHeight="1" x14ac:dyDescent="0.25">
      <c r="A4172" s="25" t="s">
        <v>18318</v>
      </c>
      <c r="B4172" s="358" t="s">
        <v>18319</v>
      </c>
      <c r="C4172" s="358" t="s">
        <v>18320</v>
      </c>
      <c r="D4172" s="16" t="s">
        <v>5896</v>
      </c>
    </row>
    <row r="4173" spans="1:4" ht="15.95" customHeight="1" x14ac:dyDescent="0.25">
      <c r="A4173" s="25" t="s">
        <v>18321</v>
      </c>
      <c r="B4173" s="358" t="s">
        <v>18322</v>
      </c>
      <c r="C4173" s="358" t="s">
        <v>18323</v>
      </c>
      <c r="D4173" s="16" t="s">
        <v>5896</v>
      </c>
    </row>
    <row r="4174" spans="1:4" ht="15.95" customHeight="1" x14ac:dyDescent="0.25">
      <c r="A4174" s="25" t="s">
        <v>18324</v>
      </c>
      <c r="B4174" s="358" t="s">
        <v>18325</v>
      </c>
      <c r="C4174" s="358" t="s">
        <v>18326</v>
      </c>
      <c r="D4174" s="16" t="s">
        <v>5896</v>
      </c>
    </row>
    <row r="4175" spans="1:4" ht="15.95" customHeight="1" x14ac:dyDescent="0.25">
      <c r="A4175" s="25" t="s">
        <v>18327</v>
      </c>
      <c r="B4175" s="358" t="s">
        <v>18328</v>
      </c>
      <c r="C4175" s="358" t="s">
        <v>18329</v>
      </c>
      <c r="D4175" s="16" t="s">
        <v>5905</v>
      </c>
    </row>
    <row r="4176" spans="1:4" ht="15.95" customHeight="1" x14ac:dyDescent="0.25">
      <c r="A4176" s="25" t="s">
        <v>18330</v>
      </c>
      <c r="B4176" s="358" t="s">
        <v>18331</v>
      </c>
      <c r="C4176" s="358" t="s">
        <v>18332</v>
      </c>
      <c r="D4176" s="16" t="s">
        <v>5909</v>
      </c>
    </row>
    <row r="4177" spans="1:4" ht="15.95" customHeight="1" x14ac:dyDescent="0.25">
      <c r="A4177" s="25" t="s">
        <v>18333</v>
      </c>
      <c r="B4177" s="358" t="s">
        <v>18334</v>
      </c>
      <c r="C4177" s="358" t="s">
        <v>18335</v>
      </c>
      <c r="D4177" s="16" t="s">
        <v>5936</v>
      </c>
    </row>
    <row r="4178" spans="1:4" ht="15.95" customHeight="1" x14ac:dyDescent="0.25">
      <c r="A4178" s="25" t="s">
        <v>18336</v>
      </c>
      <c r="B4178" s="358" t="s">
        <v>18337</v>
      </c>
      <c r="C4178" s="358" t="s">
        <v>18338</v>
      </c>
      <c r="D4178" s="16" t="s">
        <v>5896</v>
      </c>
    </row>
    <row r="4179" spans="1:4" ht="15.95" customHeight="1" x14ac:dyDescent="0.25">
      <c r="A4179" s="25" t="s">
        <v>18339</v>
      </c>
      <c r="B4179" s="358" t="s">
        <v>18340</v>
      </c>
      <c r="C4179" s="358" t="s">
        <v>18341</v>
      </c>
      <c r="D4179" s="16" t="s">
        <v>5896</v>
      </c>
    </row>
    <row r="4180" spans="1:4" ht="15.95" customHeight="1" x14ac:dyDescent="0.25">
      <c r="A4180" s="25" t="s">
        <v>18342</v>
      </c>
      <c r="B4180" s="358" t="s">
        <v>18343</v>
      </c>
      <c r="C4180" s="358" t="s">
        <v>18344</v>
      </c>
      <c r="D4180" s="16" t="s">
        <v>5909</v>
      </c>
    </row>
    <row r="4181" spans="1:4" ht="15.95" customHeight="1" x14ac:dyDescent="0.25">
      <c r="A4181" s="25" t="s">
        <v>18345</v>
      </c>
      <c r="B4181" s="358" t="s">
        <v>18346</v>
      </c>
      <c r="C4181" s="358" t="s">
        <v>18347</v>
      </c>
      <c r="D4181" s="16" t="s">
        <v>5808</v>
      </c>
    </row>
    <row r="4182" spans="1:4" ht="15.95" customHeight="1" x14ac:dyDescent="0.25">
      <c r="A4182" s="25" t="s">
        <v>18348</v>
      </c>
      <c r="B4182" s="358" t="s">
        <v>18349</v>
      </c>
      <c r="C4182" s="358" t="s">
        <v>18350</v>
      </c>
      <c r="D4182" s="16" t="s">
        <v>5985</v>
      </c>
    </row>
    <row r="4183" spans="1:4" ht="15.95" customHeight="1" x14ac:dyDescent="0.25">
      <c r="A4183" s="25" t="s">
        <v>18351</v>
      </c>
      <c r="B4183" s="358" t="s">
        <v>18352</v>
      </c>
      <c r="C4183" s="358" t="s">
        <v>18353</v>
      </c>
      <c r="D4183" s="16" t="s">
        <v>5804</v>
      </c>
    </row>
    <row r="4184" spans="1:4" ht="15.95" customHeight="1" x14ac:dyDescent="0.25">
      <c r="A4184" s="25" t="s">
        <v>18354</v>
      </c>
      <c r="B4184" s="358" t="s">
        <v>18355</v>
      </c>
      <c r="C4184" s="358" t="s">
        <v>18356</v>
      </c>
      <c r="D4184" s="16" t="s">
        <v>5902</v>
      </c>
    </row>
    <row r="4185" spans="1:4" ht="15.95" customHeight="1" x14ac:dyDescent="0.25">
      <c r="A4185" s="25" t="s">
        <v>18357</v>
      </c>
      <c r="B4185" s="358" t="s">
        <v>18358</v>
      </c>
      <c r="C4185" s="358" t="s">
        <v>18359</v>
      </c>
      <c r="D4185" s="16" t="s">
        <v>5951</v>
      </c>
    </row>
    <row r="4186" spans="1:4" ht="15.95" customHeight="1" x14ac:dyDescent="0.25">
      <c r="A4186" s="25" t="s">
        <v>18360</v>
      </c>
      <c r="B4186" s="358" t="s">
        <v>18361</v>
      </c>
      <c r="C4186" s="358" t="s">
        <v>18362</v>
      </c>
      <c r="D4186" s="16" t="s">
        <v>5881</v>
      </c>
    </row>
    <row r="4187" spans="1:4" ht="15.95" customHeight="1" x14ac:dyDescent="0.25">
      <c r="A4187" s="25" t="s">
        <v>18363</v>
      </c>
      <c r="B4187" s="358" t="s">
        <v>18364</v>
      </c>
      <c r="C4187" s="358" t="s">
        <v>18365</v>
      </c>
      <c r="D4187" s="16" t="s">
        <v>5901</v>
      </c>
    </row>
    <row r="4188" spans="1:4" ht="15.95" customHeight="1" x14ac:dyDescent="0.25">
      <c r="A4188" s="25" t="s">
        <v>18366</v>
      </c>
      <c r="B4188" s="358" t="s">
        <v>18367</v>
      </c>
      <c r="C4188" s="358" t="s">
        <v>18368</v>
      </c>
      <c r="D4188" s="16" t="s">
        <v>5902</v>
      </c>
    </row>
    <row r="4189" spans="1:4" ht="15.95" customHeight="1" x14ac:dyDescent="0.25">
      <c r="A4189" s="25" t="s">
        <v>18369</v>
      </c>
      <c r="B4189" s="358" t="s">
        <v>18370</v>
      </c>
      <c r="C4189" s="358" t="s">
        <v>18371</v>
      </c>
      <c r="D4189" s="16" t="s">
        <v>5902</v>
      </c>
    </row>
    <row r="4190" spans="1:4" ht="15.95" customHeight="1" x14ac:dyDescent="0.25">
      <c r="A4190" s="25" t="s">
        <v>18372</v>
      </c>
      <c r="B4190" s="358" t="s">
        <v>18373</v>
      </c>
      <c r="C4190" s="358" t="s">
        <v>18374</v>
      </c>
      <c r="D4190" s="16" t="s">
        <v>5940</v>
      </c>
    </row>
    <row r="4191" spans="1:4" ht="15.95" customHeight="1" x14ac:dyDescent="0.25">
      <c r="A4191" s="25" t="s">
        <v>18375</v>
      </c>
      <c r="B4191" s="358" t="s">
        <v>18376</v>
      </c>
      <c r="C4191" s="358" t="s">
        <v>18377</v>
      </c>
      <c r="D4191" s="16" t="s">
        <v>5944</v>
      </c>
    </row>
    <row r="4192" spans="1:4" ht="15.95" customHeight="1" x14ac:dyDescent="0.25">
      <c r="A4192" s="25" t="s">
        <v>18378</v>
      </c>
      <c r="B4192" s="358" t="s">
        <v>18379</v>
      </c>
      <c r="C4192" s="358" t="s">
        <v>18380</v>
      </c>
      <c r="D4192" s="16" t="s">
        <v>5948</v>
      </c>
    </row>
    <row r="4193" spans="1:4" ht="15.95" customHeight="1" x14ac:dyDescent="0.25">
      <c r="A4193" s="25" t="s">
        <v>18381</v>
      </c>
      <c r="B4193" s="358" t="s">
        <v>18382</v>
      </c>
      <c r="C4193" s="358" t="s">
        <v>18383</v>
      </c>
      <c r="D4193" s="16" t="s">
        <v>5951</v>
      </c>
    </row>
    <row r="4194" spans="1:4" ht="15.95" customHeight="1" x14ac:dyDescent="0.25">
      <c r="A4194" s="25" t="s">
        <v>18384</v>
      </c>
      <c r="B4194" s="358" t="s">
        <v>18385</v>
      </c>
      <c r="C4194" s="358" t="s">
        <v>18386</v>
      </c>
      <c r="D4194" s="16" t="s">
        <v>5951</v>
      </c>
    </row>
    <row r="4195" spans="1:4" ht="15.95" customHeight="1" x14ac:dyDescent="0.25">
      <c r="A4195" s="25" t="s">
        <v>18387</v>
      </c>
      <c r="B4195" s="358" t="s">
        <v>18388</v>
      </c>
      <c r="C4195" s="358" t="s">
        <v>18389</v>
      </c>
      <c r="D4195" s="16" t="s">
        <v>5951</v>
      </c>
    </row>
    <row r="4196" spans="1:4" ht="15.95" customHeight="1" x14ac:dyDescent="0.25">
      <c r="A4196" s="25" t="s">
        <v>18390</v>
      </c>
      <c r="B4196" s="358" t="s">
        <v>18391</v>
      </c>
      <c r="C4196" s="358" t="s">
        <v>18392</v>
      </c>
      <c r="D4196" s="16" t="s">
        <v>5969</v>
      </c>
    </row>
    <row r="4197" spans="1:4" ht="15.95" customHeight="1" x14ac:dyDescent="0.25">
      <c r="A4197" s="25" t="s">
        <v>18393</v>
      </c>
      <c r="B4197" s="358" t="s">
        <v>18394</v>
      </c>
      <c r="C4197" s="358" t="s">
        <v>18395</v>
      </c>
      <c r="D4197" s="16" t="s">
        <v>5970</v>
      </c>
    </row>
    <row r="4198" spans="1:4" ht="15.95" customHeight="1" x14ac:dyDescent="0.25">
      <c r="A4198" s="25" t="s">
        <v>18396</v>
      </c>
      <c r="B4198" s="358" t="s">
        <v>18397</v>
      </c>
      <c r="C4198" s="358" t="s">
        <v>18398</v>
      </c>
      <c r="D4198" s="16" t="s">
        <v>5988</v>
      </c>
    </row>
    <row r="4199" spans="1:4" ht="15.95" customHeight="1" x14ac:dyDescent="0.25">
      <c r="A4199" s="25" t="s">
        <v>18399</v>
      </c>
      <c r="B4199" s="358" t="s">
        <v>18400</v>
      </c>
      <c r="C4199" s="358" t="s">
        <v>18401</v>
      </c>
      <c r="D4199" s="16" t="s">
        <v>5994</v>
      </c>
    </row>
    <row r="4200" spans="1:4" ht="15.95" customHeight="1" x14ac:dyDescent="0.25">
      <c r="A4200" s="25" t="s">
        <v>18402</v>
      </c>
      <c r="B4200" s="358" t="s">
        <v>18403</v>
      </c>
      <c r="C4200" s="358" t="s">
        <v>18404</v>
      </c>
      <c r="D4200" s="16" t="s">
        <v>5993</v>
      </c>
    </row>
    <row r="4201" spans="1:4" ht="15.95" customHeight="1" x14ac:dyDescent="0.25">
      <c r="A4201" s="25" t="s">
        <v>18405</v>
      </c>
      <c r="B4201" s="358" t="s">
        <v>1558</v>
      </c>
      <c r="C4201" s="358" t="s">
        <v>18406</v>
      </c>
      <c r="D4201" s="16" t="s">
        <v>6089</v>
      </c>
    </row>
    <row r="4202" spans="1:4" ht="15.95" customHeight="1" x14ac:dyDescent="0.25">
      <c r="A4202" s="25" t="s">
        <v>18407</v>
      </c>
      <c r="B4202" s="358" t="s">
        <v>1331</v>
      </c>
      <c r="C4202" s="358" t="s">
        <v>18408</v>
      </c>
      <c r="D4202" s="16" t="s">
        <v>6321</v>
      </c>
    </row>
    <row r="4203" spans="1:4" ht="15.95" customHeight="1" x14ac:dyDescent="0.25">
      <c r="A4203" s="25" t="s">
        <v>18409</v>
      </c>
      <c r="B4203" s="358" t="s">
        <v>18410</v>
      </c>
      <c r="C4203" s="358" t="s">
        <v>18411</v>
      </c>
      <c r="D4203" s="16" t="s">
        <v>6089</v>
      </c>
    </row>
    <row r="4204" spans="1:4" ht="15.95" customHeight="1" x14ac:dyDescent="0.25">
      <c r="A4204" s="25" t="s">
        <v>18412</v>
      </c>
      <c r="B4204" s="358" t="s">
        <v>1332</v>
      </c>
      <c r="C4204" s="358" t="s">
        <v>18413</v>
      </c>
      <c r="D4204" s="16" t="s">
        <v>6319</v>
      </c>
    </row>
    <row r="4205" spans="1:4" ht="15.95" customHeight="1" x14ac:dyDescent="0.25">
      <c r="A4205" s="25" t="s">
        <v>18414</v>
      </c>
      <c r="B4205" s="358" t="s">
        <v>18415</v>
      </c>
      <c r="C4205" s="358" t="s">
        <v>18416</v>
      </c>
      <c r="D4205" s="16" t="s">
        <v>6089</v>
      </c>
    </row>
    <row r="4206" spans="1:4" ht="15.95" customHeight="1" x14ac:dyDescent="0.25">
      <c r="A4206" s="25" t="s">
        <v>18417</v>
      </c>
      <c r="B4206" s="358" t="s">
        <v>18418</v>
      </c>
      <c r="C4206" s="358" t="s">
        <v>18419</v>
      </c>
      <c r="D4206" s="16" t="s">
        <v>6273</v>
      </c>
    </row>
    <row r="4207" spans="1:4" ht="15.95" customHeight="1" x14ac:dyDescent="0.25">
      <c r="A4207" s="25" t="s">
        <v>18420</v>
      </c>
      <c r="B4207" s="358" t="s">
        <v>606</v>
      </c>
      <c r="C4207" s="358" t="s">
        <v>18421</v>
      </c>
      <c r="D4207" s="16" t="s">
        <v>6301</v>
      </c>
    </row>
    <row r="4208" spans="1:4" ht="15.95" customHeight="1" x14ac:dyDescent="0.25">
      <c r="A4208" s="25" t="s">
        <v>18422</v>
      </c>
      <c r="B4208" s="358" t="s">
        <v>18423</v>
      </c>
      <c r="C4208" s="358" t="s">
        <v>18424</v>
      </c>
      <c r="D4208" s="16" t="s">
        <v>6180</v>
      </c>
    </row>
    <row r="4209" spans="1:4" ht="15.95" customHeight="1" x14ac:dyDescent="0.25">
      <c r="A4209" s="25" t="s">
        <v>18425</v>
      </c>
      <c r="B4209" s="358" t="s">
        <v>1559</v>
      </c>
      <c r="C4209" s="358" t="s">
        <v>18426</v>
      </c>
      <c r="D4209" s="16" t="s">
        <v>6080</v>
      </c>
    </row>
    <row r="4210" spans="1:4" ht="15.95" customHeight="1" x14ac:dyDescent="0.25">
      <c r="A4210" s="25" t="s">
        <v>18427</v>
      </c>
      <c r="B4210" s="358" t="s">
        <v>18428</v>
      </c>
      <c r="C4210" s="358" t="s">
        <v>18429</v>
      </c>
      <c r="D4210" s="16" t="s">
        <v>6114</v>
      </c>
    </row>
    <row r="4211" spans="1:4" ht="15.95" customHeight="1" x14ac:dyDescent="0.25">
      <c r="A4211" s="25" t="s">
        <v>18430</v>
      </c>
      <c r="B4211" s="358" t="s">
        <v>1560</v>
      </c>
      <c r="C4211" s="358" t="s">
        <v>18431</v>
      </c>
      <c r="D4211" s="16" t="s">
        <v>6120</v>
      </c>
    </row>
    <row r="4212" spans="1:4" ht="15.95" customHeight="1" x14ac:dyDescent="0.25">
      <c r="A4212" s="25" t="s">
        <v>18432</v>
      </c>
      <c r="B4212" s="358" t="s">
        <v>1561</v>
      </c>
      <c r="C4212" s="358" t="s">
        <v>18433</v>
      </c>
      <c r="D4212" s="16" t="s">
        <v>6120</v>
      </c>
    </row>
    <row r="4213" spans="1:4" ht="15.95" customHeight="1" x14ac:dyDescent="0.25">
      <c r="A4213" s="25" t="s">
        <v>18434</v>
      </c>
      <c r="B4213" s="358" t="s">
        <v>1743</v>
      </c>
      <c r="C4213" s="358" t="s">
        <v>18435</v>
      </c>
      <c r="D4213" s="16" t="s">
        <v>6198</v>
      </c>
    </row>
    <row r="4214" spans="1:4" ht="15.95" customHeight="1" x14ac:dyDescent="0.25">
      <c r="A4214" s="25" t="s">
        <v>18436</v>
      </c>
      <c r="B4214" s="358" t="s">
        <v>1744</v>
      </c>
      <c r="C4214" s="358" t="s">
        <v>18437</v>
      </c>
      <c r="D4214" s="16" t="s">
        <v>6080</v>
      </c>
    </row>
    <row r="4215" spans="1:4" ht="15.95" customHeight="1" x14ac:dyDescent="0.25">
      <c r="A4215" s="25" t="s">
        <v>18438</v>
      </c>
      <c r="B4215" s="358" t="s">
        <v>1562</v>
      </c>
      <c r="C4215" s="358" t="s">
        <v>18439</v>
      </c>
      <c r="D4215" s="16" t="s">
        <v>6181</v>
      </c>
    </row>
    <row r="4216" spans="1:4" ht="15.95" customHeight="1" x14ac:dyDescent="0.25">
      <c r="A4216" s="25" t="s">
        <v>18440</v>
      </c>
      <c r="B4216" s="358" t="s">
        <v>1563</v>
      </c>
      <c r="C4216" s="358" t="s">
        <v>18441</v>
      </c>
      <c r="D4216" s="16" t="s">
        <v>6181</v>
      </c>
    </row>
    <row r="4217" spans="1:4" ht="15.95" customHeight="1" x14ac:dyDescent="0.25">
      <c r="A4217" s="25" t="s">
        <v>18442</v>
      </c>
      <c r="B4217" s="358" t="s">
        <v>1564</v>
      </c>
      <c r="C4217" s="358" t="s">
        <v>18443</v>
      </c>
      <c r="D4217" s="16" t="s">
        <v>6181</v>
      </c>
    </row>
    <row r="4218" spans="1:4" ht="15.95" customHeight="1" x14ac:dyDescent="0.25">
      <c r="A4218" s="25" t="s">
        <v>18444</v>
      </c>
      <c r="B4218" s="358" t="s">
        <v>1565</v>
      </c>
      <c r="C4218" s="358" t="s">
        <v>18445</v>
      </c>
      <c r="D4218" s="16" t="s">
        <v>6181</v>
      </c>
    </row>
    <row r="4219" spans="1:4" ht="15.95" customHeight="1" x14ac:dyDescent="0.25">
      <c r="A4219" s="25" t="s">
        <v>18446</v>
      </c>
      <c r="B4219" s="358" t="s">
        <v>1566</v>
      </c>
      <c r="C4219" s="358" t="s">
        <v>18447</v>
      </c>
      <c r="D4219" s="16" t="s">
        <v>6181</v>
      </c>
    </row>
    <row r="4220" spans="1:4" ht="15.95" customHeight="1" x14ac:dyDescent="0.25">
      <c r="A4220" s="25" t="s">
        <v>18448</v>
      </c>
      <c r="B4220" s="358" t="s">
        <v>18449</v>
      </c>
      <c r="C4220" s="358" t="s">
        <v>18450</v>
      </c>
      <c r="D4220" s="16" t="s">
        <v>6273</v>
      </c>
    </row>
    <row r="4221" spans="1:4" ht="15.95" customHeight="1" x14ac:dyDescent="0.25">
      <c r="A4221" s="25" t="s">
        <v>18451</v>
      </c>
      <c r="B4221" s="358" t="s">
        <v>855</v>
      </c>
      <c r="C4221" s="358" t="s">
        <v>18452</v>
      </c>
      <c r="D4221" s="16" t="s">
        <v>6198</v>
      </c>
    </row>
    <row r="4222" spans="1:4" ht="15.95" customHeight="1" x14ac:dyDescent="0.25">
      <c r="A4222" s="25" t="s">
        <v>18453</v>
      </c>
      <c r="B4222" s="358" t="s">
        <v>18454</v>
      </c>
      <c r="C4222" s="358" t="s">
        <v>18455</v>
      </c>
      <c r="D4222" s="16" t="s">
        <v>6198</v>
      </c>
    </row>
    <row r="4223" spans="1:4" ht="15.95" customHeight="1" x14ac:dyDescent="0.25">
      <c r="A4223" s="25" t="s">
        <v>18456</v>
      </c>
      <c r="B4223" s="358" t="s">
        <v>1567</v>
      </c>
      <c r="C4223" s="358" t="s">
        <v>18457</v>
      </c>
      <c r="D4223" s="16" t="s">
        <v>6115</v>
      </c>
    </row>
    <row r="4224" spans="1:4" ht="15.95" customHeight="1" x14ac:dyDescent="0.25">
      <c r="A4224" s="25" t="s">
        <v>18458</v>
      </c>
      <c r="B4224" s="358" t="s">
        <v>18459</v>
      </c>
      <c r="C4224" s="358" t="s">
        <v>18460</v>
      </c>
      <c r="D4224" s="16" t="s">
        <v>6283</v>
      </c>
    </row>
    <row r="4225" spans="1:4" ht="15.95" customHeight="1" x14ac:dyDescent="0.25">
      <c r="A4225" s="25" t="s">
        <v>18461</v>
      </c>
      <c r="B4225" s="358" t="s">
        <v>608</v>
      </c>
      <c r="C4225" s="358" t="s">
        <v>18462</v>
      </c>
      <c r="D4225" s="16" t="s">
        <v>6304</v>
      </c>
    </row>
    <row r="4226" spans="1:4" ht="15.95" customHeight="1" x14ac:dyDescent="0.25">
      <c r="A4226" s="25" t="s">
        <v>18463</v>
      </c>
      <c r="B4226" s="358" t="s">
        <v>1333</v>
      </c>
      <c r="C4226" s="358" t="s">
        <v>18464</v>
      </c>
      <c r="D4226" s="16" t="s">
        <v>6295</v>
      </c>
    </row>
    <row r="4227" spans="1:4" ht="15.95" customHeight="1" x14ac:dyDescent="0.25">
      <c r="A4227" s="25" t="s">
        <v>18465</v>
      </c>
      <c r="B4227" s="358" t="s">
        <v>1568</v>
      </c>
      <c r="C4227" s="358" t="s">
        <v>18466</v>
      </c>
      <c r="D4227" s="16" t="s">
        <v>6181</v>
      </c>
    </row>
    <row r="4228" spans="1:4" ht="15.95" customHeight="1" x14ac:dyDescent="0.25">
      <c r="A4228" s="25" t="s">
        <v>18467</v>
      </c>
      <c r="B4228" s="358" t="s">
        <v>1745</v>
      </c>
      <c r="C4228" s="358" t="s">
        <v>18468</v>
      </c>
      <c r="D4228" s="16" t="s">
        <v>6115</v>
      </c>
    </row>
    <row r="4229" spans="1:4" ht="15.95" customHeight="1" x14ac:dyDescent="0.25">
      <c r="A4229" s="25" t="s">
        <v>18469</v>
      </c>
      <c r="B4229" s="358" t="s">
        <v>18470</v>
      </c>
      <c r="C4229" s="358" t="s">
        <v>18471</v>
      </c>
      <c r="D4229" s="16" t="s">
        <v>6273</v>
      </c>
    </row>
    <row r="4230" spans="1:4" ht="15.95" customHeight="1" x14ac:dyDescent="0.25">
      <c r="A4230" s="25" t="s">
        <v>18472</v>
      </c>
      <c r="B4230" s="358" t="s">
        <v>1335</v>
      </c>
      <c r="C4230" s="358" t="s">
        <v>18473</v>
      </c>
      <c r="D4230" s="16" t="s">
        <v>6299</v>
      </c>
    </row>
    <row r="4231" spans="1:4" ht="15.95" customHeight="1" x14ac:dyDescent="0.25">
      <c r="A4231" s="25" t="s">
        <v>18474</v>
      </c>
      <c r="B4231" s="358" t="s">
        <v>750</v>
      </c>
      <c r="C4231" s="358" t="s">
        <v>18475</v>
      </c>
      <c r="D4231" s="16" t="s">
        <v>6304</v>
      </c>
    </row>
    <row r="4232" spans="1:4" ht="15.95" customHeight="1" x14ac:dyDescent="0.25">
      <c r="A4232" s="25" t="s">
        <v>18476</v>
      </c>
      <c r="B4232" s="358" t="s">
        <v>1337</v>
      </c>
      <c r="C4232" s="358" t="s">
        <v>18477</v>
      </c>
      <c r="D4232" s="16" t="s">
        <v>6294</v>
      </c>
    </row>
    <row r="4233" spans="1:4" ht="15.95" customHeight="1" x14ac:dyDescent="0.25">
      <c r="A4233" s="25" t="s">
        <v>18478</v>
      </c>
      <c r="B4233" s="358" t="s">
        <v>18479</v>
      </c>
      <c r="C4233" s="358" t="s">
        <v>18480</v>
      </c>
      <c r="D4233" s="16" t="s">
        <v>6297</v>
      </c>
    </row>
    <row r="4234" spans="1:4" ht="15.95" customHeight="1" x14ac:dyDescent="0.25">
      <c r="A4234" s="25" t="s">
        <v>18481</v>
      </c>
      <c r="B4234" s="358" t="s">
        <v>18482</v>
      </c>
      <c r="C4234" s="358" t="s">
        <v>18483</v>
      </c>
      <c r="D4234" s="16" t="s">
        <v>6263</v>
      </c>
    </row>
    <row r="4235" spans="1:4" ht="15.95" customHeight="1" x14ac:dyDescent="0.25">
      <c r="A4235" s="25" t="s">
        <v>18484</v>
      </c>
      <c r="B4235" s="358" t="s">
        <v>1340</v>
      </c>
      <c r="C4235" s="358" t="s">
        <v>18485</v>
      </c>
      <c r="D4235" s="16" t="s">
        <v>6272</v>
      </c>
    </row>
    <row r="4236" spans="1:4" ht="15.95" customHeight="1" x14ac:dyDescent="0.25">
      <c r="A4236" s="25" t="s">
        <v>18486</v>
      </c>
      <c r="B4236" s="358" t="s">
        <v>1342</v>
      </c>
      <c r="C4236" s="358" t="s">
        <v>18487</v>
      </c>
      <c r="D4236" s="16" t="s">
        <v>6320</v>
      </c>
    </row>
    <row r="4237" spans="1:4" ht="15.95" customHeight="1" x14ac:dyDescent="0.25">
      <c r="A4237" s="25" t="s">
        <v>18488</v>
      </c>
      <c r="B4237" s="358" t="s">
        <v>1343</v>
      </c>
      <c r="C4237" s="358" t="s">
        <v>18489</v>
      </c>
      <c r="D4237" s="16" t="s">
        <v>6266</v>
      </c>
    </row>
    <row r="4238" spans="1:4" ht="15.95" customHeight="1" x14ac:dyDescent="0.25">
      <c r="A4238" s="25" t="s">
        <v>18490</v>
      </c>
      <c r="B4238" s="358" t="s">
        <v>609</v>
      </c>
      <c r="C4238" s="358" t="s">
        <v>18491</v>
      </c>
      <c r="D4238" s="16" t="s">
        <v>6255</v>
      </c>
    </row>
    <row r="4239" spans="1:4" ht="15.95" customHeight="1" x14ac:dyDescent="0.25">
      <c r="A4239" s="25" t="s">
        <v>18492</v>
      </c>
      <c r="B4239" s="358" t="s">
        <v>611</v>
      </c>
      <c r="C4239" s="358" t="s">
        <v>18493</v>
      </c>
      <c r="D4239" s="16" t="s">
        <v>6292</v>
      </c>
    </row>
    <row r="4240" spans="1:4" ht="15.95" customHeight="1" x14ac:dyDescent="0.25">
      <c r="A4240" s="25" t="s">
        <v>18494</v>
      </c>
      <c r="B4240" s="358" t="s">
        <v>1687</v>
      </c>
      <c r="C4240" s="358" t="s">
        <v>18495</v>
      </c>
      <c r="D4240" s="16" t="s">
        <v>6181</v>
      </c>
    </row>
    <row r="4241" spans="1:4" ht="15.95" customHeight="1" x14ac:dyDescent="0.25">
      <c r="A4241" s="25" t="s">
        <v>18496</v>
      </c>
      <c r="B4241" s="358" t="s">
        <v>613</v>
      </c>
      <c r="C4241" s="358" t="s">
        <v>18497</v>
      </c>
      <c r="D4241" s="16" t="s">
        <v>6258</v>
      </c>
    </row>
    <row r="4242" spans="1:4" ht="15.95" customHeight="1" x14ac:dyDescent="0.25">
      <c r="A4242" s="25" t="s">
        <v>18498</v>
      </c>
      <c r="B4242" s="358" t="s">
        <v>3903</v>
      </c>
      <c r="C4242" s="358" t="s">
        <v>18499</v>
      </c>
      <c r="D4242" s="16" t="s">
        <v>6258</v>
      </c>
    </row>
    <row r="4243" spans="1:4" ht="15.95" customHeight="1" x14ac:dyDescent="0.25">
      <c r="A4243" s="25" t="s">
        <v>18500</v>
      </c>
      <c r="B4243" s="358" t="s">
        <v>3904</v>
      </c>
      <c r="C4243" s="359" t="s">
        <v>18501</v>
      </c>
      <c r="D4243" s="16" t="s">
        <v>6258</v>
      </c>
    </row>
    <row r="4244" spans="1:4" ht="15.95" customHeight="1" x14ac:dyDescent="0.25">
      <c r="A4244" s="25" t="s">
        <v>18502</v>
      </c>
      <c r="B4244" s="358" t="s">
        <v>614</v>
      </c>
      <c r="C4244" s="359" t="s">
        <v>18503</v>
      </c>
      <c r="D4244" s="16" t="s">
        <v>6258</v>
      </c>
    </row>
    <row r="4245" spans="1:4" ht="15.95" customHeight="1" x14ac:dyDescent="0.25">
      <c r="A4245" s="25" t="s">
        <v>18504</v>
      </c>
      <c r="B4245" s="358" t="s">
        <v>3941</v>
      </c>
      <c r="C4245" s="359" t="s">
        <v>18505</v>
      </c>
      <c r="D4245" s="16" t="s">
        <v>6271</v>
      </c>
    </row>
    <row r="4246" spans="1:4" ht="15.95" customHeight="1" x14ac:dyDescent="0.25">
      <c r="A4246" s="25" t="s">
        <v>18506</v>
      </c>
      <c r="B4246" s="358" t="s">
        <v>615</v>
      </c>
      <c r="C4246" s="359" t="s">
        <v>18507</v>
      </c>
      <c r="D4246" s="16" t="s">
        <v>6257</v>
      </c>
    </row>
    <row r="4247" spans="1:4" ht="15.95" customHeight="1" x14ac:dyDescent="0.25">
      <c r="A4247" s="25" t="s">
        <v>18508</v>
      </c>
      <c r="B4247" s="358" t="s">
        <v>18509</v>
      </c>
      <c r="C4247" s="359" t="s">
        <v>18510</v>
      </c>
      <c r="D4247" s="16" t="s">
        <v>6078</v>
      </c>
    </row>
    <row r="4248" spans="1:4" ht="15.95" customHeight="1" x14ac:dyDescent="0.25">
      <c r="A4248" s="25" t="s">
        <v>18511</v>
      </c>
      <c r="B4248" s="358" t="s">
        <v>617</v>
      </c>
      <c r="C4248" s="359" t="s">
        <v>18512</v>
      </c>
      <c r="D4248" s="16" t="s">
        <v>6254</v>
      </c>
    </row>
    <row r="4249" spans="1:4" ht="15.95" customHeight="1" x14ac:dyDescent="0.25">
      <c r="A4249" s="25" t="s">
        <v>18513</v>
      </c>
      <c r="B4249" s="358" t="s">
        <v>751</v>
      </c>
      <c r="C4249" s="359" t="s">
        <v>18514</v>
      </c>
      <c r="D4249" s="16" t="s">
        <v>6268</v>
      </c>
    </row>
    <row r="4250" spans="1:4" ht="15.95" customHeight="1" x14ac:dyDescent="0.25">
      <c r="A4250" s="25" t="s">
        <v>18515</v>
      </c>
      <c r="B4250" s="358" t="s">
        <v>619</v>
      </c>
      <c r="C4250" s="358" t="s">
        <v>18516</v>
      </c>
      <c r="D4250" s="16" t="s">
        <v>6323</v>
      </c>
    </row>
    <row r="4251" spans="1:4" ht="15.95" customHeight="1" x14ac:dyDescent="0.25">
      <c r="A4251" s="25" t="s">
        <v>18517</v>
      </c>
      <c r="B4251" s="358" t="s">
        <v>18518</v>
      </c>
      <c r="C4251" s="358" t="s">
        <v>18519</v>
      </c>
      <c r="D4251" s="16" t="s">
        <v>6273</v>
      </c>
    </row>
    <row r="4252" spans="1:4" ht="15.95" customHeight="1" x14ac:dyDescent="0.25">
      <c r="A4252" s="25" t="s">
        <v>18520</v>
      </c>
      <c r="B4252" s="358" t="s">
        <v>18521</v>
      </c>
      <c r="C4252" s="358" t="s">
        <v>18522</v>
      </c>
      <c r="D4252" s="16" t="s">
        <v>6265</v>
      </c>
    </row>
    <row r="4253" spans="1:4" ht="15.95" customHeight="1" x14ac:dyDescent="0.25">
      <c r="A4253" s="25" t="s">
        <v>18523</v>
      </c>
      <c r="B4253" s="358" t="s">
        <v>1032</v>
      </c>
      <c r="C4253" s="358" t="s">
        <v>18524</v>
      </c>
      <c r="D4253" s="16" t="s">
        <v>6089</v>
      </c>
    </row>
    <row r="4254" spans="1:4" ht="15.95" customHeight="1" x14ac:dyDescent="0.25">
      <c r="A4254" s="25" t="s">
        <v>18525</v>
      </c>
      <c r="B4254" s="358" t="s">
        <v>18526</v>
      </c>
      <c r="C4254" s="358" t="s">
        <v>18527</v>
      </c>
      <c r="D4254" s="16" t="s">
        <v>6079</v>
      </c>
    </row>
    <row r="4255" spans="1:4" ht="15.95" customHeight="1" x14ac:dyDescent="0.25">
      <c r="A4255" s="25" t="s">
        <v>18528</v>
      </c>
      <c r="B4255" s="358" t="s">
        <v>200</v>
      </c>
      <c r="C4255" s="358" t="s">
        <v>18529</v>
      </c>
      <c r="D4255" s="16" t="s">
        <v>6120</v>
      </c>
    </row>
    <row r="4256" spans="1:4" ht="15.95" customHeight="1" x14ac:dyDescent="0.25">
      <c r="A4256" s="25" t="s">
        <v>18530</v>
      </c>
      <c r="B4256" s="358" t="s">
        <v>960</v>
      </c>
      <c r="C4256" s="358" t="s">
        <v>18531</v>
      </c>
      <c r="D4256" s="16" t="s">
        <v>6120</v>
      </c>
    </row>
    <row r="4257" spans="1:4" ht="15.95" customHeight="1" x14ac:dyDescent="0.25">
      <c r="A4257" s="25" t="s">
        <v>18532</v>
      </c>
      <c r="B4257" s="358" t="s">
        <v>18533</v>
      </c>
      <c r="C4257" s="358" t="s">
        <v>18534</v>
      </c>
      <c r="D4257" s="16" t="s">
        <v>6114</v>
      </c>
    </row>
    <row r="4258" spans="1:4" ht="15.95" customHeight="1" x14ac:dyDescent="0.25">
      <c r="A4258" s="25" t="s">
        <v>18535</v>
      </c>
      <c r="B4258" s="358" t="s">
        <v>18536</v>
      </c>
      <c r="C4258" s="358" t="s">
        <v>18537</v>
      </c>
      <c r="D4258" s="16" t="s">
        <v>6120</v>
      </c>
    </row>
    <row r="4259" spans="1:4" ht="15.95" customHeight="1" x14ac:dyDescent="0.25">
      <c r="A4259" s="25" t="s">
        <v>18538</v>
      </c>
      <c r="B4259" s="358" t="s">
        <v>18539</v>
      </c>
      <c r="C4259" s="358" t="s">
        <v>18540</v>
      </c>
      <c r="D4259" s="16" t="s">
        <v>6120</v>
      </c>
    </row>
    <row r="4260" spans="1:4" ht="15.95" customHeight="1" x14ac:dyDescent="0.25">
      <c r="A4260" s="25" t="s">
        <v>18541</v>
      </c>
      <c r="B4260" s="358" t="s">
        <v>18542</v>
      </c>
      <c r="C4260" s="358" t="s">
        <v>18543</v>
      </c>
      <c r="D4260" s="16" t="s">
        <v>6241</v>
      </c>
    </row>
    <row r="4261" spans="1:4" ht="15.95" customHeight="1" x14ac:dyDescent="0.25">
      <c r="A4261" s="25" t="s">
        <v>18544</v>
      </c>
      <c r="B4261" s="358" t="s">
        <v>961</v>
      </c>
      <c r="C4261" s="358" t="s">
        <v>18545</v>
      </c>
      <c r="D4261" s="16" t="s">
        <v>6115</v>
      </c>
    </row>
    <row r="4262" spans="1:4" ht="15.95" customHeight="1" x14ac:dyDescent="0.25">
      <c r="A4262" s="25" t="s">
        <v>18546</v>
      </c>
      <c r="B4262" s="358" t="s">
        <v>931</v>
      </c>
      <c r="C4262" s="358" t="s">
        <v>18547</v>
      </c>
      <c r="D4262" s="16" t="s">
        <v>6181</v>
      </c>
    </row>
    <row r="4263" spans="1:4" ht="15.95" customHeight="1" x14ac:dyDescent="0.25">
      <c r="A4263" s="25" t="s">
        <v>18548</v>
      </c>
      <c r="B4263" s="358" t="s">
        <v>18549</v>
      </c>
      <c r="C4263" s="358" t="s">
        <v>18550</v>
      </c>
      <c r="D4263" s="16" t="s">
        <v>6181</v>
      </c>
    </row>
    <row r="4264" spans="1:4" ht="15.95" customHeight="1" x14ac:dyDescent="0.25">
      <c r="A4264" s="25" t="s">
        <v>18551</v>
      </c>
      <c r="B4264" s="358" t="s">
        <v>932</v>
      </c>
      <c r="C4264" s="358" t="s">
        <v>18552</v>
      </c>
      <c r="D4264" s="16" t="s">
        <v>6181</v>
      </c>
    </row>
    <row r="4265" spans="1:4" ht="15.95" customHeight="1" x14ac:dyDescent="0.25">
      <c r="A4265" s="25" t="s">
        <v>18553</v>
      </c>
      <c r="B4265" s="358" t="s">
        <v>933</v>
      </c>
      <c r="C4265" s="358" t="s">
        <v>18554</v>
      </c>
      <c r="D4265" s="16" t="s">
        <v>6181</v>
      </c>
    </row>
    <row r="4266" spans="1:4" ht="15.95" customHeight="1" x14ac:dyDescent="0.25">
      <c r="A4266" s="25" t="s">
        <v>18555</v>
      </c>
      <c r="B4266" s="358" t="s">
        <v>934</v>
      </c>
      <c r="C4266" s="358" t="s">
        <v>18556</v>
      </c>
      <c r="D4266" s="16" t="s">
        <v>6181</v>
      </c>
    </row>
    <row r="4267" spans="1:4" ht="15.95" customHeight="1" x14ac:dyDescent="0.25">
      <c r="A4267" s="25" t="s">
        <v>18557</v>
      </c>
      <c r="B4267" s="358" t="s">
        <v>18558</v>
      </c>
      <c r="C4267" s="358" t="s">
        <v>18559</v>
      </c>
      <c r="D4267" s="16" t="s">
        <v>6181</v>
      </c>
    </row>
    <row r="4268" spans="1:4" ht="15.95" customHeight="1" x14ac:dyDescent="0.25">
      <c r="A4268" s="25" t="s">
        <v>18560</v>
      </c>
      <c r="B4268" s="358" t="s">
        <v>935</v>
      </c>
      <c r="C4268" s="358" t="s">
        <v>18561</v>
      </c>
      <c r="D4268" s="16" t="s">
        <v>6181</v>
      </c>
    </row>
    <row r="4269" spans="1:4" ht="15.95" customHeight="1" x14ac:dyDescent="0.25">
      <c r="A4269" s="25" t="s">
        <v>18562</v>
      </c>
      <c r="B4269" s="358" t="s">
        <v>936</v>
      </c>
      <c r="C4269" s="358" t="s">
        <v>18563</v>
      </c>
      <c r="D4269" s="16" t="s">
        <v>6181</v>
      </c>
    </row>
    <row r="4270" spans="1:4" ht="15.95" customHeight="1" x14ac:dyDescent="0.25">
      <c r="A4270" s="25" t="s">
        <v>18564</v>
      </c>
      <c r="B4270" s="358" t="s">
        <v>18565</v>
      </c>
      <c r="C4270" s="358" t="s">
        <v>18566</v>
      </c>
      <c r="D4270" s="16" t="s">
        <v>6198</v>
      </c>
    </row>
    <row r="4271" spans="1:4" ht="15.95" customHeight="1" x14ac:dyDescent="0.25">
      <c r="A4271" s="25" t="s">
        <v>18567</v>
      </c>
      <c r="B4271" s="358" t="s">
        <v>937</v>
      </c>
      <c r="C4271" s="358" t="s">
        <v>18568</v>
      </c>
      <c r="D4271" s="16" t="s">
        <v>6181</v>
      </c>
    </row>
    <row r="4272" spans="1:4" ht="15.95" customHeight="1" x14ac:dyDescent="0.25">
      <c r="A4272" s="25" t="s">
        <v>18569</v>
      </c>
      <c r="B4272" s="358" t="s">
        <v>18570</v>
      </c>
      <c r="C4272" s="358" t="s">
        <v>18571</v>
      </c>
      <c r="D4272" s="16" t="s">
        <v>6215</v>
      </c>
    </row>
    <row r="4273" spans="1:4" ht="15.95" customHeight="1" x14ac:dyDescent="0.25">
      <c r="A4273" s="25" t="s">
        <v>18572</v>
      </c>
      <c r="B4273" s="358" t="s">
        <v>18573</v>
      </c>
      <c r="C4273" s="358" t="s">
        <v>18574</v>
      </c>
      <c r="D4273" s="16" t="s">
        <v>6241</v>
      </c>
    </row>
    <row r="4274" spans="1:4" ht="15.95" customHeight="1" x14ac:dyDescent="0.25">
      <c r="A4274" s="25" t="s">
        <v>18575</v>
      </c>
      <c r="B4274" s="358" t="s">
        <v>938</v>
      </c>
      <c r="C4274" s="358" t="s">
        <v>18576</v>
      </c>
      <c r="D4274" s="16" t="s">
        <v>6181</v>
      </c>
    </row>
    <row r="4275" spans="1:4" ht="15.95" customHeight="1" x14ac:dyDescent="0.25">
      <c r="A4275" s="25" t="s">
        <v>18577</v>
      </c>
      <c r="B4275" s="358" t="s">
        <v>18578</v>
      </c>
      <c r="C4275" s="358" t="s">
        <v>18579</v>
      </c>
      <c r="D4275" s="16" t="s">
        <v>6181</v>
      </c>
    </row>
    <row r="4276" spans="1:4" ht="15.95" customHeight="1" x14ac:dyDescent="0.25">
      <c r="A4276" s="25" t="s">
        <v>18580</v>
      </c>
      <c r="B4276" s="358" t="s">
        <v>18581</v>
      </c>
      <c r="C4276" s="358" t="s">
        <v>18582</v>
      </c>
      <c r="D4276" s="16" t="s">
        <v>6078</v>
      </c>
    </row>
    <row r="4277" spans="1:4" ht="15.95" customHeight="1" x14ac:dyDescent="0.25">
      <c r="A4277" s="25" t="s">
        <v>18583</v>
      </c>
      <c r="B4277" s="358" t="s">
        <v>1009</v>
      </c>
      <c r="C4277" s="358" t="s">
        <v>18584</v>
      </c>
      <c r="D4277" s="16" t="s">
        <v>6320</v>
      </c>
    </row>
    <row r="4278" spans="1:4" ht="15.95" customHeight="1" x14ac:dyDescent="0.25">
      <c r="A4278" s="25" t="s">
        <v>18585</v>
      </c>
      <c r="B4278" s="358" t="s">
        <v>18586</v>
      </c>
      <c r="C4278" s="358" t="s">
        <v>18587</v>
      </c>
      <c r="D4278" s="16" t="s">
        <v>6273</v>
      </c>
    </row>
    <row r="4279" spans="1:4" ht="15.95" customHeight="1" x14ac:dyDescent="0.25">
      <c r="A4279" s="25" t="s">
        <v>18588</v>
      </c>
      <c r="B4279" s="358" t="s">
        <v>18589</v>
      </c>
      <c r="C4279" s="358" t="s">
        <v>18590</v>
      </c>
      <c r="D4279" s="16" t="s">
        <v>6273</v>
      </c>
    </row>
    <row r="4280" spans="1:4" ht="15.95" customHeight="1" x14ac:dyDescent="0.25">
      <c r="A4280" s="25" t="s">
        <v>18591</v>
      </c>
      <c r="B4280" s="358" t="s">
        <v>3925</v>
      </c>
      <c r="C4280" s="358" t="s">
        <v>18592</v>
      </c>
      <c r="D4280" s="16" t="s">
        <v>6282</v>
      </c>
    </row>
    <row r="4281" spans="1:4" ht="15.95" customHeight="1" x14ac:dyDescent="0.25">
      <c r="A4281" s="25" t="s">
        <v>18593</v>
      </c>
      <c r="B4281" s="358" t="s">
        <v>1010</v>
      </c>
      <c r="C4281" s="358" t="s">
        <v>18594</v>
      </c>
      <c r="D4281" s="16" t="s">
        <v>6320</v>
      </c>
    </row>
    <row r="4282" spans="1:4" ht="15.95" customHeight="1" x14ac:dyDescent="0.25">
      <c r="A4282" s="25" t="s">
        <v>18595</v>
      </c>
      <c r="B4282" s="358" t="s">
        <v>1011</v>
      </c>
      <c r="C4282" s="358" t="s">
        <v>18596</v>
      </c>
      <c r="D4282" s="16" t="s">
        <v>6321</v>
      </c>
    </row>
    <row r="4283" spans="1:4" ht="15.95" customHeight="1" x14ac:dyDescent="0.25">
      <c r="A4283" s="25" t="s">
        <v>18597</v>
      </c>
      <c r="B4283" s="358" t="s">
        <v>975</v>
      </c>
      <c r="C4283" s="358" t="s">
        <v>18598</v>
      </c>
      <c r="D4283" s="16" t="s">
        <v>6089</v>
      </c>
    </row>
    <row r="4284" spans="1:4" ht="15.95" customHeight="1" x14ac:dyDescent="0.25">
      <c r="A4284" s="25" t="s">
        <v>18599</v>
      </c>
      <c r="B4284" s="358" t="s">
        <v>18600</v>
      </c>
      <c r="C4284" s="358" t="s">
        <v>18601</v>
      </c>
      <c r="D4284" s="16" t="s">
        <v>6273</v>
      </c>
    </row>
    <row r="4285" spans="1:4" ht="15.95" customHeight="1" x14ac:dyDescent="0.25">
      <c r="A4285" s="25" t="s">
        <v>18602</v>
      </c>
      <c r="B4285" s="358" t="s">
        <v>116</v>
      </c>
      <c r="C4285" s="358" t="s">
        <v>18603</v>
      </c>
      <c r="D4285" s="16" t="s">
        <v>6323</v>
      </c>
    </row>
    <row r="4286" spans="1:4" ht="15.95" customHeight="1" x14ac:dyDescent="0.25">
      <c r="A4286" s="25" t="s">
        <v>18604</v>
      </c>
      <c r="B4286" s="358" t="s">
        <v>1688</v>
      </c>
      <c r="C4286" s="358" t="s">
        <v>18605</v>
      </c>
      <c r="D4286" s="16" t="s">
        <v>6115</v>
      </c>
    </row>
    <row r="4287" spans="1:4" ht="15.95" customHeight="1" x14ac:dyDescent="0.25">
      <c r="A4287" s="25" t="s">
        <v>18606</v>
      </c>
      <c r="B4287" s="358" t="s">
        <v>1012</v>
      </c>
      <c r="C4287" s="358" t="s">
        <v>18607</v>
      </c>
      <c r="D4287" s="16" t="s">
        <v>6323</v>
      </c>
    </row>
    <row r="4288" spans="1:4" ht="15.95" customHeight="1" x14ac:dyDescent="0.25">
      <c r="A4288" s="25" t="s">
        <v>18608</v>
      </c>
      <c r="B4288" s="358" t="s">
        <v>118</v>
      </c>
      <c r="C4288" s="358" t="s">
        <v>18609</v>
      </c>
      <c r="D4288" s="16" t="s">
        <v>6260</v>
      </c>
    </row>
    <row r="4289" spans="1:4" ht="15.95" customHeight="1" x14ac:dyDescent="0.25">
      <c r="A4289" s="25" t="s">
        <v>18610</v>
      </c>
      <c r="B4289" s="358" t="s">
        <v>18611</v>
      </c>
      <c r="C4289" s="358" t="s">
        <v>18612</v>
      </c>
      <c r="D4289" s="16" t="s">
        <v>6273</v>
      </c>
    </row>
    <row r="4290" spans="1:4" ht="15.95" customHeight="1" x14ac:dyDescent="0.25">
      <c r="A4290" s="25" t="s">
        <v>18613</v>
      </c>
      <c r="B4290" s="358" t="s">
        <v>18614</v>
      </c>
      <c r="C4290" s="358" t="s">
        <v>18615</v>
      </c>
      <c r="D4290" s="16" t="s">
        <v>6079</v>
      </c>
    </row>
    <row r="4291" spans="1:4" ht="15.95" customHeight="1" x14ac:dyDescent="0.25">
      <c r="A4291" s="25" t="s">
        <v>18616</v>
      </c>
      <c r="B4291" s="358" t="s">
        <v>18617</v>
      </c>
      <c r="C4291" s="358" t="s">
        <v>18618</v>
      </c>
      <c r="D4291" s="16" t="s">
        <v>6180</v>
      </c>
    </row>
    <row r="4292" spans="1:4" ht="15.95" customHeight="1" x14ac:dyDescent="0.25">
      <c r="A4292" s="25" t="s">
        <v>18619</v>
      </c>
      <c r="B4292" s="358" t="s">
        <v>18620</v>
      </c>
      <c r="C4292" s="358" t="s">
        <v>18621</v>
      </c>
      <c r="D4292" s="16" t="s">
        <v>6080</v>
      </c>
    </row>
    <row r="4293" spans="1:4" ht="15.95" customHeight="1" x14ac:dyDescent="0.25">
      <c r="A4293" s="25" t="s">
        <v>18622</v>
      </c>
      <c r="B4293" s="358" t="s">
        <v>4238</v>
      </c>
      <c r="C4293" s="358" t="s">
        <v>18623</v>
      </c>
      <c r="D4293" s="16" t="s">
        <v>6114</v>
      </c>
    </row>
    <row r="4294" spans="1:4" ht="15.95" customHeight="1" x14ac:dyDescent="0.25">
      <c r="A4294" s="25" t="s">
        <v>18624</v>
      </c>
      <c r="B4294" s="358" t="s">
        <v>18625</v>
      </c>
      <c r="C4294" s="358" t="s">
        <v>18626</v>
      </c>
      <c r="D4294" s="16" t="s">
        <v>6120</v>
      </c>
    </row>
    <row r="4295" spans="1:4" ht="15.95" customHeight="1" x14ac:dyDescent="0.25">
      <c r="A4295" s="25" t="s">
        <v>18627</v>
      </c>
      <c r="B4295" s="358" t="s">
        <v>18628</v>
      </c>
      <c r="C4295" s="358" t="s">
        <v>18629</v>
      </c>
      <c r="D4295" s="16" t="s">
        <v>6241</v>
      </c>
    </row>
    <row r="4296" spans="1:4" ht="15.95" customHeight="1" x14ac:dyDescent="0.25">
      <c r="A4296" s="25" t="s">
        <v>18630</v>
      </c>
      <c r="B4296" s="358" t="s">
        <v>18631</v>
      </c>
      <c r="C4296" s="358" t="s">
        <v>18632</v>
      </c>
      <c r="D4296" s="16" t="s">
        <v>6181</v>
      </c>
    </row>
    <row r="4297" spans="1:4" ht="15.95" customHeight="1" x14ac:dyDescent="0.25">
      <c r="A4297" s="25" t="s">
        <v>18633</v>
      </c>
      <c r="B4297" s="358" t="s">
        <v>18634</v>
      </c>
      <c r="C4297" s="358" t="s">
        <v>18635</v>
      </c>
      <c r="D4297" s="16" t="s">
        <v>6324</v>
      </c>
    </row>
    <row r="4298" spans="1:4" ht="15.95" customHeight="1" x14ac:dyDescent="0.25">
      <c r="A4298" s="25" t="s">
        <v>18636</v>
      </c>
      <c r="B4298" s="358" t="s">
        <v>18637</v>
      </c>
      <c r="C4298" s="358" t="s">
        <v>18638</v>
      </c>
      <c r="D4298" s="16" t="s">
        <v>6215</v>
      </c>
    </row>
    <row r="4299" spans="1:4" ht="15.95" customHeight="1" x14ac:dyDescent="0.25">
      <c r="A4299" s="25" t="s">
        <v>18639</v>
      </c>
      <c r="B4299" s="358" t="s">
        <v>857</v>
      </c>
      <c r="C4299" s="358" t="s">
        <v>18640</v>
      </c>
      <c r="D4299" s="16" t="s">
        <v>6079</v>
      </c>
    </row>
    <row r="4300" spans="1:4" ht="15.95" customHeight="1" x14ac:dyDescent="0.25">
      <c r="A4300" s="25" t="s">
        <v>18641</v>
      </c>
      <c r="B4300" s="358" t="s">
        <v>18642</v>
      </c>
      <c r="C4300" s="358" t="s">
        <v>18643</v>
      </c>
      <c r="D4300" s="16" t="s">
        <v>6181</v>
      </c>
    </row>
    <row r="4301" spans="1:4" ht="15.95" customHeight="1" x14ac:dyDescent="0.25">
      <c r="A4301" s="25" t="s">
        <v>18644</v>
      </c>
      <c r="B4301" s="358" t="s">
        <v>1043</v>
      </c>
      <c r="C4301" s="358" t="s">
        <v>18645</v>
      </c>
      <c r="D4301" s="16" t="s">
        <v>6181</v>
      </c>
    </row>
    <row r="4302" spans="1:4" ht="15.95" customHeight="1" x14ac:dyDescent="0.25">
      <c r="A4302" s="25" t="s">
        <v>18646</v>
      </c>
      <c r="B4302" s="358" t="s">
        <v>1569</v>
      </c>
      <c r="C4302" s="358" t="s">
        <v>18647</v>
      </c>
      <c r="D4302" s="16" t="s">
        <v>6114</v>
      </c>
    </row>
    <row r="4303" spans="1:4" ht="15.95" customHeight="1" x14ac:dyDescent="0.25">
      <c r="A4303" s="25" t="s">
        <v>18648</v>
      </c>
      <c r="B4303" s="358" t="s">
        <v>4228</v>
      </c>
      <c r="C4303" s="358" t="s">
        <v>18649</v>
      </c>
      <c r="D4303" s="16" t="s">
        <v>6279</v>
      </c>
    </row>
    <row r="4304" spans="1:4" ht="15.95" customHeight="1" x14ac:dyDescent="0.25">
      <c r="A4304" s="25" t="s">
        <v>18650</v>
      </c>
      <c r="B4304" s="358" t="s">
        <v>1718</v>
      </c>
      <c r="C4304" s="358" t="s">
        <v>18651</v>
      </c>
      <c r="D4304" s="16" t="s">
        <v>6291</v>
      </c>
    </row>
    <row r="4305" spans="1:4" ht="15.95" customHeight="1" x14ac:dyDescent="0.25">
      <c r="A4305" s="25" t="s">
        <v>18652</v>
      </c>
      <c r="B4305" s="358" t="s">
        <v>18653</v>
      </c>
      <c r="C4305" s="358" t="s">
        <v>18654</v>
      </c>
      <c r="D4305" s="16" t="s">
        <v>6114</v>
      </c>
    </row>
    <row r="4306" spans="1:4" ht="15.95" customHeight="1" x14ac:dyDescent="0.25">
      <c r="A4306" s="25" t="s">
        <v>18655</v>
      </c>
      <c r="B4306" s="358" t="s">
        <v>1689</v>
      </c>
      <c r="C4306" s="358" t="s">
        <v>18656</v>
      </c>
      <c r="D4306" s="16" t="s">
        <v>6181</v>
      </c>
    </row>
    <row r="4307" spans="1:4" ht="15.95" customHeight="1" x14ac:dyDescent="0.25">
      <c r="A4307" s="25" t="s">
        <v>18657</v>
      </c>
      <c r="B4307" s="358" t="s">
        <v>1690</v>
      </c>
      <c r="C4307" s="358" t="s">
        <v>18658</v>
      </c>
      <c r="D4307" s="16" t="s">
        <v>6181</v>
      </c>
    </row>
    <row r="4308" spans="1:4" ht="15.95" customHeight="1" x14ac:dyDescent="0.25">
      <c r="A4308" s="25" t="s">
        <v>18659</v>
      </c>
      <c r="B4308" s="358" t="s">
        <v>1651</v>
      </c>
      <c r="C4308" s="358" t="s">
        <v>18660</v>
      </c>
      <c r="D4308" s="16" t="s">
        <v>6089</v>
      </c>
    </row>
    <row r="4309" spans="1:4" ht="15.95" customHeight="1" x14ac:dyDescent="0.25">
      <c r="A4309" s="25" t="s">
        <v>18661</v>
      </c>
      <c r="B4309" s="358" t="s">
        <v>1094</v>
      </c>
      <c r="C4309" s="358" t="s">
        <v>18662</v>
      </c>
      <c r="D4309" s="16" t="s">
        <v>6282</v>
      </c>
    </row>
    <row r="4310" spans="1:4" ht="15.95" customHeight="1" x14ac:dyDescent="0.25">
      <c r="A4310" s="25" t="s">
        <v>18663</v>
      </c>
      <c r="B4310" s="358" t="s">
        <v>18664</v>
      </c>
      <c r="C4310" s="358" t="s">
        <v>18665</v>
      </c>
      <c r="D4310" s="16" t="s">
        <v>6283</v>
      </c>
    </row>
    <row r="4311" spans="1:4" ht="15.95" customHeight="1" x14ac:dyDescent="0.25">
      <c r="A4311" s="25" t="s">
        <v>18666</v>
      </c>
      <c r="B4311" s="358" t="s">
        <v>1691</v>
      </c>
      <c r="C4311" s="358" t="s">
        <v>18667</v>
      </c>
      <c r="D4311" s="16" t="s">
        <v>6181</v>
      </c>
    </row>
    <row r="4312" spans="1:4" ht="15.95" customHeight="1" x14ac:dyDescent="0.25">
      <c r="A4312" s="25" t="s">
        <v>18668</v>
      </c>
      <c r="B4312" s="358" t="s">
        <v>18669</v>
      </c>
      <c r="C4312" s="358" t="s">
        <v>18670</v>
      </c>
      <c r="D4312" s="16" t="s">
        <v>6181</v>
      </c>
    </row>
    <row r="4313" spans="1:4" ht="15.95" customHeight="1" x14ac:dyDescent="0.25">
      <c r="A4313" s="25" t="s">
        <v>18671</v>
      </c>
      <c r="B4313" s="358" t="s">
        <v>1713</v>
      </c>
      <c r="C4313" s="358" t="s">
        <v>18672</v>
      </c>
      <c r="D4313" s="16" t="s">
        <v>6285</v>
      </c>
    </row>
    <row r="4314" spans="1:4" ht="15.95" customHeight="1" x14ac:dyDescent="0.25">
      <c r="A4314" s="25" t="s">
        <v>18673</v>
      </c>
      <c r="B4314" s="358" t="s">
        <v>18674</v>
      </c>
      <c r="C4314" s="358" t="s">
        <v>18675</v>
      </c>
      <c r="D4314" s="16" t="s">
        <v>6181</v>
      </c>
    </row>
    <row r="4315" spans="1:4" ht="15.95" customHeight="1" x14ac:dyDescent="0.25">
      <c r="A4315" s="25" t="s">
        <v>18676</v>
      </c>
      <c r="B4315" s="358" t="s">
        <v>1125</v>
      </c>
      <c r="C4315" s="358" t="s">
        <v>18677</v>
      </c>
      <c r="D4315" s="16" t="s">
        <v>6317</v>
      </c>
    </row>
    <row r="4316" spans="1:4" ht="15.95" customHeight="1" x14ac:dyDescent="0.25">
      <c r="A4316" s="25" t="s">
        <v>18678</v>
      </c>
      <c r="B4316" s="358" t="s">
        <v>1095</v>
      </c>
      <c r="C4316" s="358" t="s">
        <v>18679</v>
      </c>
      <c r="D4316" s="16" t="s">
        <v>6328</v>
      </c>
    </row>
    <row r="4317" spans="1:4" ht="15.95" customHeight="1" x14ac:dyDescent="0.25">
      <c r="A4317" s="25" t="s">
        <v>18680</v>
      </c>
      <c r="B4317" s="358" t="s">
        <v>18681</v>
      </c>
      <c r="C4317" s="358" t="s">
        <v>18682</v>
      </c>
      <c r="D4317" s="16" t="s">
        <v>6273</v>
      </c>
    </row>
    <row r="4318" spans="1:4" ht="15.95" customHeight="1" x14ac:dyDescent="0.25">
      <c r="A4318" s="25" t="s">
        <v>18683</v>
      </c>
      <c r="B4318" s="358" t="s">
        <v>1044</v>
      </c>
      <c r="C4318" s="358" t="s">
        <v>18684</v>
      </c>
      <c r="D4318" s="16" t="s">
        <v>6181</v>
      </c>
    </row>
    <row r="4319" spans="1:4" ht="15.95" customHeight="1" x14ac:dyDescent="0.25">
      <c r="A4319" s="25" t="s">
        <v>18685</v>
      </c>
      <c r="B4319" s="358" t="s">
        <v>1097</v>
      </c>
      <c r="C4319" s="358" t="s">
        <v>18686</v>
      </c>
      <c r="D4319" s="16" t="s">
        <v>6323</v>
      </c>
    </row>
    <row r="4320" spans="1:4" ht="15.95" customHeight="1" x14ac:dyDescent="0.25">
      <c r="A4320" s="25" t="s">
        <v>18687</v>
      </c>
      <c r="B4320" s="358" t="s">
        <v>1045</v>
      </c>
      <c r="C4320" s="358" t="s">
        <v>18688</v>
      </c>
      <c r="D4320" s="16" t="s">
        <v>6089</v>
      </c>
    </row>
    <row r="4321" spans="1:4" ht="15.95" customHeight="1" x14ac:dyDescent="0.25">
      <c r="A4321" s="25" t="s">
        <v>18689</v>
      </c>
      <c r="B4321" s="358" t="s">
        <v>1098</v>
      </c>
      <c r="C4321" s="358" t="s">
        <v>18690</v>
      </c>
      <c r="D4321" s="16" t="s">
        <v>6331</v>
      </c>
    </row>
    <row r="4322" spans="1:4" ht="15.95" customHeight="1" x14ac:dyDescent="0.25">
      <c r="A4322" s="25" t="s">
        <v>18691</v>
      </c>
      <c r="B4322" s="358" t="s">
        <v>1099</v>
      </c>
      <c r="C4322" s="358" t="s">
        <v>18692</v>
      </c>
      <c r="D4322" s="16" t="s">
        <v>6262</v>
      </c>
    </row>
    <row r="4323" spans="1:4" ht="15.95" customHeight="1" x14ac:dyDescent="0.25">
      <c r="A4323" s="25" t="s">
        <v>18693</v>
      </c>
      <c r="B4323" s="358" t="s">
        <v>1100</v>
      </c>
      <c r="C4323" s="358" t="s">
        <v>18694</v>
      </c>
      <c r="D4323" s="16" t="s">
        <v>6323</v>
      </c>
    </row>
    <row r="4324" spans="1:4" ht="15.95" customHeight="1" x14ac:dyDescent="0.25">
      <c r="A4324" s="25" t="s">
        <v>18695</v>
      </c>
      <c r="B4324" s="358" t="s">
        <v>18696</v>
      </c>
      <c r="C4324" s="358" t="s">
        <v>18697</v>
      </c>
      <c r="D4324" s="16" t="s">
        <v>6273</v>
      </c>
    </row>
    <row r="4325" spans="1:4" ht="15.95" customHeight="1" x14ac:dyDescent="0.25">
      <c r="A4325" s="25" t="s">
        <v>18698</v>
      </c>
      <c r="B4325" s="358" t="s">
        <v>1046</v>
      </c>
      <c r="C4325" s="358" t="s">
        <v>18699</v>
      </c>
      <c r="D4325" s="16" t="s">
        <v>6182</v>
      </c>
    </row>
    <row r="4326" spans="1:4" ht="15.95" customHeight="1" x14ac:dyDescent="0.25">
      <c r="A4326" s="25" t="s">
        <v>18700</v>
      </c>
      <c r="B4326" s="358" t="s">
        <v>1047</v>
      </c>
      <c r="C4326" s="358" t="s">
        <v>18701</v>
      </c>
      <c r="D4326" s="16" t="s">
        <v>6115</v>
      </c>
    </row>
    <row r="4327" spans="1:4" ht="15.95" customHeight="1" x14ac:dyDescent="0.25">
      <c r="A4327" s="25" t="s">
        <v>18702</v>
      </c>
      <c r="B4327" s="358" t="s">
        <v>3905</v>
      </c>
      <c r="C4327" s="358" t="s">
        <v>18703</v>
      </c>
      <c r="D4327" s="16" t="s">
        <v>6323</v>
      </c>
    </row>
    <row r="4328" spans="1:4" ht="15.95" customHeight="1" x14ac:dyDescent="0.25">
      <c r="A4328" s="25" t="s">
        <v>18704</v>
      </c>
      <c r="B4328" s="358" t="s">
        <v>620</v>
      </c>
      <c r="C4328" s="358" t="s">
        <v>18705</v>
      </c>
      <c r="D4328" s="16" t="s">
        <v>6325</v>
      </c>
    </row>
    <row r="4329" spans="1:4" ht="15.95" customHeight="1" x14ac:dyDescent="0.25">
      <c r="A4329" s="25" t="s">
        <v>18706</v>
      </c>
      <c r="B4329" s="358" t="s">
        <v>1570</v>
      </c>
      <c r="C4329" s="358" t="s">
        <v>18707</v>
      </c>
      <c r="D4329" s="16" t="s">
        <v>6215</v>
      </c>
    </row>
    <row r="4330" spans="1:4" ht="15.95" customHeight="1" x14ac:dyDescent="0.25">
      <c r="A4330" s="25" t="s">
        <v>18708</v>
      </c>
      <c r="B4330" s="358" t="s">
        <v>18709</v>
      </c>
      <c r="C4330" s="358" t="s">
        <v>18710</v>
      </c>
      <c r="D4330" s="16" t="s">
        <v>6080</v>
      </c>
    </row>
    <row r="4331" spans="1:4" ht="15.95" customHeight="1" x14ac:dyDescent="0.25">
      <c r="A4331" s="25" t="s">
        <v>18711</v>
      </c>
      <c r="B4331" s="358" t="s">
        <v>202</v>
      </c>
      <c r="C4331" s="358" t="s">
        <v>18712</v>
      </c>
      <c r="D4331" s="16" t="s">
        <v>6080</v>
      </c>
    </row>
    <row r="4332" spans="1:4" ht="15.95" customHeight="1" x14ac:dyDescent="0.25">
      <c r="A4332" s="25" t="s">
        <v>18713</v>
      </c>
      <c r="B4332" s="358" t="s">
        <v>204</v>
      </c>
      <c r="C4332" s="358" t="s">
        <v>18714</v>
      </c>
      <c r="D4332" s="16" t="s">
        <v>6080</v>
      </c>
    </row>
    <row r="4333" spans="1:4" ht="15.95" customHeight="1" x14ac:dyDescent="0.25">
      <c r="A4333" s="25" t="s">
        <v>18715</v>
      </c>
      <c r="B4333" s="358" t="s">
        <v>18716</v>
      </c>
      <c r="C4333" s="358" t="s">
        <v>18717</v>
      </c>
      <c r="D4333" s="16" t="s">
        <v>6273</v>
      </c>
    </row>
    <row r="4334" spans="1:4" ht="15.95" customHeight="1" x14ac:dyDescent="0.25">
      <c r="A4334" s="25" t="s">
        <v>18718</v>
      </c>
      <c r="B4334" s="358" t="s">
        <v>18719</v>
      </c>
      <c r="C4334" s="358" t="s">
        <v>18720</v>
      </c>
      <c r="D4334" s="16" t="s">
        <v>6180</v>
      </c>
    </row>
    <row r="4335" spans="1:4" ht="15.95" customHeight="1" x14ac:dyDescent="0.25">
      <c r="A4335" s="25" t="s">
        <v>18721</v>
      </c>
      <c r="B4335" s="358" t="s">
        <v>205</v>
      </c>
      <c r="C4335" s="358" t="s">
        <v>18722</v>
      </c>
      <c r="D4335" s="16" t="s">
        <v>6115</v>
      </c>
    </row>
    <row r="4336" spans="1:4" ht="15.95" customHeight="1" x14ac:dyDescent="0.25">
      <c r="A4336" s="25" t="s">
        <v>18723</v>
      </c>
      <c r="B4336" s="358" t="s">
        <v>207</v>
      </c>
      <c r="C4336" s="358" t="s">
        <v>18724</v>
      </c>
      <c r="D4336" s="16" t="s">
        <v>6115</v>
      </c>
    </row>
    <row r="4337" spans="1:4" ht="15.95" customHeight="1" x14ac:dyDescent="0.25">
      <c r="A4337" s="25" t="s">
        <v>18725</v>
      </c>
      <c r="B4337" s="358" t="s">
        <v>1029</v>
      </c>
      <c r="C4337" s="358" t="s">
        <v>18726</v>
      </c>
      <c r="D4337" s="16" t="s">
        <v>6319</v>
      </c>
    </row>
    <row r="4338" spans="1:4" ht="15.95" customHeight="1" x14ac:dyDescent="0.25">
      <c r="A4338" s="25" t="s">
        <v>18727</v>
      </c>
      <c r="B4338" s="358" t="s">
        <v>962</v>
      </c>
      <c r="C4338" s="358" t="s">
        <v>18728</v>
      </c>
      <c r="D4338" s="16" t="s">
        <v>6182</v>
      </c>
    </row>
    <row r="4339" spans="1:4" ht="15.95" customHeight="1" x14ac:dyDescent="0.25">
      <c r="A4339" s="25" t="s">
        <v>18729</v>
      </c>
      <c r="B4339" s="358" t="s">
        <v>4274</v>
      </c>
      <c r="C4339" s="358" t="s">
        <v>18730</v>
      </c>
      <c r="D4339" s="16" t="s">
        <v>6182</v>
      </c>
    </row>
    <row r="4340" spans="1:4" ht="15.95" customHeight="1" x14ac:dyDescent="0.25">
      <c r="A4340" s="25" t="s">
        <v>18731</v>
      </c>
      <c r="B4340" s="358" t="s">
        <v>3906</v>
      </c>
      <c r="C4340" s="358" t="s">
        <v>18732</v>
      </c>
      <c r="D4340" s="16" t="s">
        <v>6256</v>
      </c>
    </row>
    <row r="4341" spans="1:4" ht="15.95" customHeight="1" x14ac:dyDescent="0.25">
      <c r="A4341" s="25" t="s">
        <v>18733</v>
      </c>
      <c r="B4341" s="358" t="s">
        <v>18734</v>
      </c>
      <c r="C4341" s="358" t="s">
        <v>18735</v>
      </c>
      <c r="D4341" s="16" t="s">
        <v>6180</v>
      </c>
    </row>
    <row r="4342" spans="1:4" ht="15.95" customHeight="1" x14ac:dyDescent="0.25">
      <c r="A4342" s="25" t="s">
        <v>18736</v>
      </c>
      <c r="B4342" s="358" t="s">
        <v>801</v>
      </c>
      <c r="C4342" s="358" t="s">
        <v>18737</v>
      </c>
      <c r="D4342" s="16" t="s">
        <v>6258</v>
      </c>
    </row>
    <row r="4343" spans="1:4" ht="15.95" customHeight="1" x14ac:dyDescent="0.25">
      <c r="A4343" s="25" t="s">
        <v>18738</v>
      </c>
      <c r="B4343" s="358" t="s">
        <v>1715</v>
      </c>
      <c r="C4343" s="358" t="s">
        <v>18739</v>
      </c>
      <c r="D4343" s="16" t="s">
        <v>6258</v>
      </c>
    </row>
    <row r="4344" spans="1:4" ht="15.95" customHeight="1" x14ac:dyDescent="0.25">
      <c r="A4344" s="25" t="s">
        <v>18740</v>
      </c>
      <c r="B4344" s="358" t="s">
        <v>833</v>
      </c>
      <c r="C4344" s="358" t="s">
        <v>18741</v>
      </c>
      <c r="D4344" s="16" t="s">
        <v>6260</v>
      </c>
    </row>
    <row r="4345" spans="1:4" ht="15.95" customHeight="1" x14ac:dyDescent="0.25">
      <c r="A4345" s="25" t="s">
        <v>18742</v>
      </c>
      <c r="B4345" s="358" t="s">
        <v>622</v>
      </c>
      <c r="C4345" s="358" t="s">
        <v>18743</v>
      </c>
      <c r="D4345" s="16" t="s">
        <v>6260</v>
      </c>
    </row>
    <row r="4346" spans="1:4" ht="15.95" customHeight="1" x14ac:dyDescent="0.25">
      <c r="A4346" s="25" t="s">
        <v>18744</v>
      </c>
      <c r="B4346" s="358" t="s">
        <v>963</v>
      </c>
      <c r="C4346" s="358" t="s">
        <v>18745</v>
      </c>
      <c r="D4346" s="16" t="s">
        <v>6080</v>
      </c>
    </row>
    <row r="4347" spans="1:4" ht="15.95" customHeight="1" x14ac:dyDescent="0.25">
      <c r="A4347" s="25" t="s">
        <v>18746</v>
      </c>
      <c r="B4347" s="358" t="s">
        <v>1571</v>
      </c>
      <c r="C4347" s="358" t="s">
        <v>18747</v>
      </c>
      <c r="D4347" s="16" t="s">
        <v>6198</v>
      </c>
    </row>
    <row r="4348" spans="1:4" ht="15.95" customHeight="1" x14ac:dyDescent="0.25">
      <c r="A4348" s="25" t="s">
        <v>18748</v>
      </c>
      <c r="B4348" s="358" t="s">
        <v>623</v>
      </c>
      <c r="C4348" s="358" t="s">
        <v>18749</v>
      </c>
      <c r="D4348" s="16" t="s">
        <v>6282</v>
      </c>
    </row>
    <row r="4349" spans="1:4" ht="15.95" customHeight="1" x14ac:dyDescent="0.25">
      <c r="A4349" s="25" t="s">
        <v>18750</v>
      </c>
      <c r="B4349" s="358" t="s">
        <v>18751</v>
      </c>
      <c r="C4349" s="358" t="s">
        <v>18752</v>
      </c>
      <c r="D4349" s="16" t="s">
        <v>6180</v>
      </c>
    </row>
    <row r="4350" spans="1:4" ht="15.95" customHeight="1" x14ac:dyDescent="0.25">
      <c r="A4350" s="25" t="s">
        <v>18753</v>
      </c>
      <c r="B4350" s="358" t="s">
        <v>208</v>
      </c>
      <c r="C4350" s="358" t="s">
        <v>18754</v>
      </c>
      <c r="D4350" s="16" t="s">
        <v>6180</v>
      </c>
    </row>
    <row r="4351" spans="1:4" ht="15.95" customHeight="1" x14ac:dyDescent="0.25">
      <c r="A4351" s="25" t="s">
        <v>18755</v>
      </c>
      <c r="B4351" s="358" t="s">
        <v>210</v>
      </c>
      <c r="C4351" s="358" t="s">
        <v>18756</v>
      </c>
      <c r="D4351" s="16" t="s">
        <v>6180</v>
      </c>
    </row>
    <row r="4352" spans="1:4" ht="15.95" customHeight="1" x14ac:dyDescent="0.25">
      <c r="A4352" s="25" t="s">
        <v>18757</v>
      </c>
      <c r="B4352" s="358" t="s">
        <v>823</v>
      </c>
      <c r="C4352" s="358" t="s">
        <v>18758</v>
      </c>
      <c r="D4352" s="16" t="s">
        <v>6089</v>
      </c>
    </row>
    <row r="4353" spans="1:4" ht="15.95" customHeight="1" x14ac:dyDescent="0.25">
      <c r="A4353" s="25" t="s">
        <v>18759</v>
      </c>
      <c r="B4353" s="358" t="s">
        <v>624</v>
      </c>
      <c r="C4353" s="358" t="s">
        <v>18760</v>
      </c>
      <c r="D4353" s="16" t="s">
        <v>6258</v>
      </c>
    </row>
    <row r="4354" spans="1:4" ht="15.95" customHeight="1" x14ac:dyDescent="0.25">
      <c r="A4354" s="25" t="s">
        <v>18761</v>
      </c>
      <c r="B4354" s="358" t="s">
        <v>310</v>
      </c>
      <c r="C4354" s="358" t="s">
        <v>18762</v>
      </c>
      <c r="D4354" s="16" t="s">
        <v>6149</v>
      </c>
    </row>
    <row r="4355" spans="1:4" ht="15.95" customHeight="1" x14ac:dyDescent="0.25">
      <c r="A4355" s="25" t="s">
        <v>18763</v>
      </c>
      <c r="B4355" s="358" t="s">
        <v>1572</v>
      </c>
      <c r="C4355" s="358" t="s">
        <v>18764</v>
      </c>
      <c r="D4355" s="16" t="s">
        <v>6182</v>
      </c>
    </row>
    <row r="4356" spans="1:4" ht="15.95" customHeight="1" x14ac:dyDescent="0.25">
      <c r="A4356" s="25" t="s">
        <v>18765</v>
      </c>
      <c r="B4356" s="358" t="s">
        <v>18766</v>
      </c>
      <c r="C4356" s="358" t="s">
        <v>18767</v>
      </c>
      <c r="D4356" s="16" t="s">
        <v>6273</v>
      </c>
    </row>
    <row r="4357" spans="1:4" ht="15.95" customHeight="1" x14ac:dyDescent="0.25">
      <c r="A4357" s="25" t="s">
        <v>18768</v>
      </c>
      <c r="B4357" s="358" t="s">
        <v>312</v>
      </c>
      <c r="C4357" s="358" t="s">
        <v>18769</v>
      </c>
      <c r="D4357" s="16" t="s">
        <v>6181</v>
      </c>
    </row>
    <row r="4358" spans="1:4" ht="15.95" customHeight="1" x14ac:dyDescent="0.25">
      <c r="A4358" s="25" t="s">
        <v>18770</v>
      </c>
      <c r="B4358" s="358" t="s">
        <v>18771</v>
      </c>
      <c r="C4358" s="358" t="s">
        <v>18772</v>
      </c>
      <c r="D4358" s="16" t="s">
        <v>6181</v>
      </c>
    </row>
    <row r="4359" spans="1:4" ht="15.95" customHeight="1" x14ac:dyDescent="0.25">
      <c r="A4359" s="25" t="s">
        <v>18773</v>
      </c>
      <c r="B4359" s="358" t="s">
        <v>18774</v>
      </c>
      <c r="C4359" s="358" t="s">
        <v>18775</v>
      </c>
      <c r="D4359" s="16" t="s">
        <v>6273</v>
      </c>
    </row>
    <row r="4360" spans="1:4" ht="15.95" customHeight="1" x14ac:dyDescent="0.25">
      <c r="A4360" s="25" t="s">
        <v>18776</v>
      </c>
      <c r="B4360" s="358" t="s">
        <v>18777</v>
      </c>
      <c r="C4360" s="358" t="s">
        <v>18778</v>
      </c>
      <c r="D4360" s="16" t="s">
        <v>6181</v>
      </c>
    </row>
    <row r="4361" spans="1:4" ht="15.95" customHeight="1" x14ac:dyDescent="0.25">
      <c r="A4361" s="25" t="s">
        <v>18779</v>
      </c>
      <c r="B4361" s="358" t="s">
        <v>211</v>
      </c>
      <c r="C4361" s="358" t="s">
        <v>18780</v>
      </c>
      <c r="D4361" s="16" t="s">
        <v>6080</v>
      </c>
    </row>
    <row r="4362" spans="1:4" ht="15.95" customHeight="1" x14ac:dyDescent="0.25">
      <c r="A4362" s="25" t="s">
        <v>18781</v>
      </c>
      <c r="B4362" s="358" t="s">
        <v>625</v>
      </c>
      <c r="C4362" s="358" t="s">
        <v>18782</v>
      </c>
      <c r="D4362" s="16" t="s">
        <v>6260</v>
      </c>
    </row>
    <row r="4363" spans="1:4" ht="15.95" customHeight="1" x14ac:dyDescent="0.25">
      <c r="A4363" s="25" t="s">
        <v>18783</v>
      </c>
      <c r="B4363" s="358" t="s">
        <v>18784</v>
      </c>
      <c r="C4363" s="358" t="s">
        <v>18785</v>
      </c>
      <c r="D4363" s="16" t="s">
        <v>6120</v>
      </c>
    </row>
    <row r="4364" spans="1:4" ht="15.95" customHeight="1" x14ac:dyDescent="0.25">
      <c r="A4364" s="25" t="s">
        <v>18786</v>
      </c>
      <c r="B4364" s="358" t="s">
        <v>752</v>
      </c>
      <c r="C4364" s="358" t="s">
        <v>18787</v>
      </c>
      <c r="D4364" s="16" t="s">
        <v>6300</v>
      </c>
    </row>
    <row r="4365" spans="1:4" ht="15.95" customHeight="1" x14ac:dyDescent="0.25">
      <c r="A4365" s="25" t="s">
        <v>18788</v>
      </c>
      <c r="B4365" s="358" t="s">
        <v>18789</v>
      </c>
      <c r="C4365" s="358" t="s">
        <v>18790</v>
      </c>
      <c r="D4365" s="16" t="s">
        <v>6271</v>
      </c>
    </row>
    <row r="4366" spans="1:4" ht="15.95" customHeight="1" x14ac:dyDescent="0.25">
      <c r="A4366" s="25" t="s">
        <v>18791</v>
      </c>
      <c r="B4366" s="358" t="s">
        <v>18792</v>
      </c>
      <c r="C4366" s="358" t="s">
        <v>18793</v>
      </c>
      <c r="D4366" s="16" t="s">
        <v>6273</v>
      </c>
    </row>
    <row r="4367" spans="1:4" ht="15.95" customHeight="1" x14ac:dyDescent="0.25">
      <c r="A4367" s="25" t="s">
        <v>18794</v>
      </c>
      <c r="B4367" s="358" t="s">
        <v>18795</v>
      </c>
      <c r="C4367" s="358" t="s">
        <v>18796</v>
      </c>
      <c r="D4367" s="16" t="s">
        <v>6331</v>
      </c>
    </row>
    <row r="4368" spans="1:4" ht="15.95" customHeight="1" x14ac:dyDescent="0.25">
      <c r="A4368" s="25" t="s">
        <v>18797</v>
      </c>
      <c r="B4368" s="358" t="s">
        <v>803</v>
      </c>
      <c r="C4368" s="358" t="s">
        <v>18798</v>
      </c>
      <c r="D4368" s="16" t="s">
        <v>6316</v>
      </c>
    </row>
    <row r="4369" spans="1:4" ht="15.95" customHeight="1" x14ac:dyDescent="0.25">
      <c r="A4369" s="25" t="s">
        <v>18799</v>
      </c>
      <c r="B4369" s="358" t="s">
        <v>18800</v>
      </c>
      <c r="C4369" s="358" t="s">
        <v>18801</v>
      </c>
      <c r="D4369" s="16" t="s">
        <v>6250</v>
      </c>
    </row>
    <row r="4370" spans="1:4" ht="15.95" customHeight="1" x14ac:dyDescent="0.25">
      <c r="A4370" s="25" t="s">
        <v>18802</v>
      </c>
      <c r="B4370" s="358" t="s">
        <v>18803</v>
      </c>
      <c r="C4370" s="358" t="s">
        <v>18804</v>
      </c>
      <c r="D4370" s="16" t="s">
        <v>6250</v>
      </c>
    </row>
    <row r="4371" spans="1:4" ht="15.95" customHeight="1" x14ac:dyDescent="0.25">
      <c r="A4371" s="25" t="s">
        <v>18805</v>
      </c>
      <c r="B4371" s="358" t="s">
        <v>18806</v>
      </c>
      <c r="C4371" s="358" t="s">
        <v>18807</v>
      </c>
      <c r="D4371" s="16" t="s">
        <v>6250</v>
      </c>
    </row>
    <row r="4372" spans="1:4" ht="15.95" customHeight="1" x14ac:dyDescent="0.25">
      <c r="A4372" s="25" t="s">
        <v>18808</v>
      </c>
      <c r="B4372" s="358" t="s">
        <v>18809</v>
      </c>
      <c r="C4372" s="358" t="s">
        <v>18810</v>
      </c>
      <c r="D4372" s="16" t="s">
        <v>6250</v>
      </c>
    </row>
    <row r="4373" spans="1:4" ht="15.95" customHeight="1" x14ac:dyDescent="0.25">
      <c r="A4373" s="25" t="s">
        <v>18811</v>
      </c>
      <c r="B4373" s="358" t="s">
        <v>18812</v>
      </c>
      <c r="C4373" s="358" t="s">
        <v>18813</v>
      </c>
      <c r="D4373" s="16" t="s">
        <v>6250</v>
      </c>
    </row>
    <row r="4374" spans="1:4" ht="15.95" customHeight="1" x14ac:dyDescent="0.25">
      <c r="A4374" s="25" t="s">
        <v>18814</v>
      </c>
      <c r="B4374" s="358" t="s">
        <v>18815</v>
      </c>
      <c r="C4374" s="358" t="s">
        <v>18816</v>
      </c>
      <c r="D4374" s="16" t="s">
        <v>6250</v>
      </c>
    </row>
    <row r="4375" spans="1:4" ht="15.95" customHeight="1" x14ac:dyDescent="0.25">
      <c r="A4375" s="25" t="s">
        <v>18817</v>
      </c>
      <c r="B4375" s="358" t="s">
        <v>18818</v>
      </c>
      <c r="C4375" s="358" t="s">
        <v>18819</v>
      </c>
      <c r="D4375" s="16" t="s">
        <v>6250</v>
      </c>
    </row>
    <row r="4376" spans="1:4" ht="15.95" customHeight="1" x14ac:dyDescent="0.25">
      <c r="A4376" s="25" t="s">
        <v>18820</v>
      </c>
      <c r="B4376" s="358" t="s">
        <v>313</v>
      </c>
      <c r="C4376" s="358" t="s">
        <v>18821</v>
      </c>
      <c r="D4376" s="16" t="s">
        <v>6154</v>
      </c>
    </row>
    <row r="4377" spans="1:4" ht="15.95" customHeight="1" x14ac:dyDescent="0.25">
      <c r="A4377" s="25" t="s">
        <v>18822</v>
      </c>
      <c r="B4377" s="358" t="s">
        <v>626</v>
      </c>
      <c r="C4377" s="358" t="s">
        <v>18823</v>
      </c>
      <c r="D4377" s="16" t="s">
        <v>6335</v>
      </c>
    </row>
    <row r="4378" spans="1:4" ht="15.95" customHeight="1" x14ac:dyDescent="0.25">
      <c r="A4378" s="25" t="s">
        <v>18824</v>
      </c>
      <c r="B4378" s="358" t="s">
        <v>627</v>
      </c>
      <c r="C4378" s="358" t="s">
        <v>18825</v>
      </c>
      <c r="D4378" s="16" t="s">
        <v>6334</v>
      </c>
    </row>
    <row r="4379" spans="1:4" ht="15.95" customHeight="1" x14ac:dyDescent="0.25">
      <c r="A4379" s="25" t="s">
        <v>18826</v>
      </c>
      <c r="B4379" s="358" t="s">
        <v>18827</v>
      </c>
      <c r="C4379" s="358" t="s">
        <v>18828</v>
      </c>
      <c r="D4379" s="16" t="s">
        <v>6080</v>
      </c>
    </row>
    <row r="4380" spans="1:4" ht="15.95" customHeight="1" x14ac:dyDescent="0.25">
      <c r="A4380" s="25" t="s">
        <v>18829</v>
      </c>
      <c r="B4380" s="358" t="s">
        <v>315</v>
      </c>
      <c r="C4380" s="358" t="s">
        <v>18830</v>
      </c>
      <c r="D4380" s="16" t="s">
        <v>6150</v>
      </c>
    </row>
    <row r="4381" spans="1:4" ht="15.95" customHeight="1" x14ac:dyDescent="0.25">
      <c r="A4381" s="25" t="s">
        <v>18831</v>
      </c>
      <c r="B4381" s="358" t="s">
        <v>317</v>
      </c>
      <c r="C4381" s="358" t="s">
        <v>18832</v>
      </c>
      <c r="D4381" s="16" t="s">
        <v>6078</v>
      </c>
    </row>
    <row r="4382" spans="1:4" ht="15.95" customHeight="1" x14ac:dyDescent="0.25">
      <c r="A4382" s="25" t="s">
        <v>18833</v>
      </c>
      <c r="B4382" s="358" t="s">
        <v>4404</v>
      </c>
      <c r="C4382" s="358" t="s">
        <v>18834</v>
      </c>
      <c r="D4382" s="16" t="s">
        <v>6153</v>
      </c>
    </row>
    <row r="4383" spans="1:4" ht="15.95" customHeight="1" x14ac:dyDescent="0.25">
      <c r="A4383" s="25" t="s">
        <v>18835</v>
      </c>
      <c r="B4383" s="358" t="s">
        <v>318</v>
      </c>
      <c r="C4383" s="358" t="s">
        <v>18836</v>
      </c>
      <c r="D4383" s="16" t="s">
        <v>6078</v>
      </c>
    </row>
    <row r="4384" spans="1:4" ht="15.95" customHeight="1" x14ac:dyDescent="0.25">
      <c r="A4384" s="25" t="s">
        <v>18837</v>
      </c>
      <c r="B4384" s="358" t="s">
        <v>18838</v>
      </c>
      <c r="C4384" s="358" t="s">
        <v>18839</v>
      </c>
      <c r="D4384" s="16" t="s">
        <v>5035</v>
      </c>
    </row>
    <row r="4385" spans="1:4" ht="15.95" customHeight="1" x14ac:dyDescent="0.25">
      <c r="A4385" s="25" t="s">
        <v>18840</v>
      </c>
      <c r="B4385" s="358" t="s">
        <v>319</v>
      </c>
      <c r="C4385" s="358" t="s">
        <v>18841</v>
      </c>
      <c r="D4385" s="16" t="s">
        <v>6150</v>
      </c>
    </row>
    <row r="4386" spans="1:4" ht="15.95" customHeight="1" x14ac:dyDescent="0.25">
      <c r="A4386" s="25" t="s">
        <v>18842</v>
      </c>
      <c r="B4386" s="358" t="s">
        <v>18843</v>
      </c>
      <c r="C4386" s="358" t="s">
        <v>18844</v>
      </c>
      <c r="D4386" s="16" t="s">
        <v>6078</v>
      </c>
    </row>
    <row r="4387" spans="1:4" ht="15.95" customHeight="1" x14ac:dyDescent="0.25">
      <c r="A4387" s="25" t="s">
        <v>18845</v>
      </c>
      <c r="B4387" s="358" t="s">
        <v>629</v>
      </c>
      <c r="C4387" s="358" t="s">
        <v>18846</v>
      </c>
      <c r="D4387" s="16" t="s">
        <v>6301</v>
      </c>
    </row>
    <row r="4388" spans="1:4" ht="15.95" customHeight="1" x14ac:dyDescent="0.25">
      <c r="A4388" s="25" t="s">
        <v>18847</v>
      </c>
      <c r="B4388" s="358" t="s">
        <v>320</v>
      </c>
      <c r="C4388" s="358" t="s">
        <v>18848</v>
      </c>
      <c r="D4388" s="16" t="s">
        <v>6152</v>
      </c>
    </row>
    <row r="4389" spans="1:4" ht="15.95" customHeight="1" x14ac:dyDescent="0.25">
      <c r="A4389" s="25" t="s">
        <v>18849</v>
      </c>
      <c r="B4389" s="358" t="s">
        <v>321</v>
      </c>
      <c r="C4389" s="358" t="s">
        <v>18850</v>
      </c>
      <c r="D4389" s="16" t="s">
        <v>6152</v>
      </c>
    </row>
    <row r="4390" spans="1:4" ht="15.95" customHeight="1" x14ac:dyDescent="0.25">
      <c r="A4390" s="25" t="s">
        <v>18851</v>
      </c>
      <c r="B4390" s="358" t="s">
        <v>18852</v>
      </c>
      <c r="C4390" s="358" t="s">
        <v>18853</v>
      </c>
      <c r="D4390" s="16" t="s">
        <v>6273</v>
      </c>
    </row>
    <row r="4391" spans="1:4" ht="15.95" customHeight="1" x14ac:dyDescent="0.25">
      <c r="A4391" s="25" t="s">
        <v>18854</v>
      </c>
      <c r="B4391" s="358" t="s">
        <v>322</v>
      </c>
      <c r="C4391" s="358" t="s">
        <v>18855</v>
      </c>
      <c r="D4391" s="16" t="s">
        <v>6151</v>
      </c>
    </row>
    <row r="4392" spans="1:4" ht="15.95" customHeight="1" x14ac:dyDescent="0.25">
      <c r="A4392" s="25" t="s">
        <v>18856</v>
      </c>
      <c r="B4392" s="358" t="s">
        <v>324</v>
      </c>
      <c r="C4392" s="358" t="s">
        <v>18857</v>
      </c>
      <c r="D4392" s="16" t="s">
        <v>6149</v>
      </c>
    </row>
    <row r="4393" spans="1:4" ht="15.95" customHeight="1" x14ac:dyDescent="0.25">
      <c r="A4393" s="25" t="s">
        <v>18858</v>
      </c>
      <c r="B4393" s="358" t="s">
        <v>325</v>
      </c>
      <c r="C4393" s="358" t="s">
        <v>18859</v>
      </c>
      <c r="D4393" s="16" t="s">
        <v>6149</v>
      </c>
    </row>
    <row r="4394" spans="1:4" ht="15.95" customHeight="1" x14ac:dyDescent="0.25">
      <c r="A4394" s="25" t="s">
        <v>18860</v>
      </c>
      <c r="B4394" s="358" t="s">
        <v>326</v>
      </c>
      <c r="C4394" s="358" t="s">
        <v>18861</v>
      </c>
      <c r="D4394" s="16" t="s">
        <v>6149</v>
      </c>
    </row>
    <row r="4395" spans="1:4" ht="15.95" customHeight="1" x14ac:dyDescent="0.25">
      <c r="A4395" s="25" t="s">
        <v>18862</v>
      </c>
      <c r="B4395" s="358" t="s">
        <v>630</v>
      </c>
      <c r="C4395" s="358" t="s">
        <v>18863</v>
      </c>
      <c r="D4395" s="16" t="s">
        <v>6326</v>
      </c>
    </row>
    <row r="4396" spans="1:4" ht="15.95" customHeight="1" x14ac:dyDescent="0.25">
      <c r="A4396" s="25" t="s">
        <v>18864</v>
      </c>
      <c r="B4396" s="358" t="s">
        <v>18865</v>
      </c>
      <c r="C4396" s="358" t="s">
        <v>18866</v>
      </c>
      <c r="D4396" s="16" t="s">
        <v>6273</v>
      </c>
    </row>
    <row r="4397" spans="1:4" ht="15.95" customHeight="1" x14ac:dyDescent="0.25">
      <c r="A4397" s="25" t="s">
        <v>18867</v>
      </c>
      <c r="B4397" s="358" t="s">
        <v>18868</v>
      </c>
      <c r="C4397" s="358" t="s">
        <v>18869</v>
      </c>
      <c r="D4397" s="16" t="s">
        <v>6273</v>
      </c>
    </row>
    <row r="4398" spans="1:4" ht="15.95" customHeight="1" x14ac:dyDescent="0.25">
      <c r="A4398" s="25" t="s">
        <v>18870</v>
      </c>
      <c r="B4398" s="358" t="s">
        <v>632</v>
      </c>
      <c r="C4398" s="358" t="s">
        <v>18871</v>
      </c>
      <c r="D4398" s="16" t="s">
        <v>6302</v>
      </c>
    </row>
    <row r="4399" spans="1:4" ht="15.95" customHeight="1" x14ac:dyDescent="0.25">
      <c r="A4399" s="25" t="s">
        <v>18872</v>
      </c>
      <c r="B4399" s="358" t="s">
        <v>18873</v>
      </c>
      <c r="C4399" s="358" t="s">
        <v>18874</v>
      </c>
      <c r="D4399" s="16" t="s">
        <v>6078</v>
      </c>
    </row>
    <row r="4400" spans="1:4" ht="15.95" customHeight="1" x14ac:dyDescent="0.25">
      <c r="A4400" s="25" t="s">
        <v>18875</v>
      </c>
      <c r="B4400" s="358" t="s">
        <v>634</v>
      </c>
      <c r="C4400" s="358" t="s">
        <v>18876</v>
      </c>
      <c r="D4400" s="16" t="s">
        <v>6330</v>
      </c>
    </row>
    <row r="4401" spans="1:4" ht="15.95" customHeight="1" x14ac:dyDescent="0.25">
      <c r="A4401" s="25" t="s">
        <v>18877</v>
      </c>
      <c r="B4401" s="358" t="s">
        <v>327</v>
      </c>
      <c r="C4401" s="358" t="s">
        <v>18878</v>
      </c>
      <c r="D4401" s="16" t="s">
        <v>6153</v>
      </c>
    </row>
    <row r="4402" spans="1:4" ht="15.95" customHeight="1" x14ac:dyDescent="0.25">
      <c r="A4402" s="25" t="s">
        <v>18879</v>
      </c>
      <c r="B4402" s="358" t="s">
        <v>18880</v>
      </c>
      <c r="C4402" s="358" t="s">
        <v>18881</v>
      </c>
      <c r="D4402" s="16" t="s">
        <v>6078</v>
      </c>
    </row>
    <row r="4403" spans="1:4" ht="15.95" customHeight="1" x14ac:dyDescent="0.25">
      <c r="A4403" s="25" t="s">
        <v>18882</v>
      </c>
      <c r="B4403" s="358" t="s">
        <v>636</v>
      </c>
      <c r="C4403" s="358" t="s">
        <v>18883</v>
      </c>
      <c r="D4403" s="16" t="s">
        <v>6259</v>
      </c>
    </row>
    <row r="4404" spans="1:4" ht="15.95" customHeight="1" x14ac:dyDescent="0.25">
      <c r="A4404" s="25" t="s">
        <v>18884</v>
      </c>
      <c r="B4404" s="358" t="s">
        <v>18885</v>
      </c>
      <c r="C4404" s="358" t="s">
        <v>18886</v>
      </c>
      <c r="D4404" s="16" t="s">
        <v>6152</v>
      </c>
    </row>
    <row r="4405" spans="1:4" ht="15.95" customHeight="1" x14ac:dyDescent="0.25">
      <c r="A4405" s="25" t="s">
        <v>18887</v>
      </c>
      <c r="B4405" s="358" t="s">
        <v>18888</v>
      </c>
      <c r="C4405" s="358" t="s">
        <v>18889</v>
      </c>
      <c r="D4405" s="16" t="s">
        <v>6301</v>
      </c>
    </row>
    <row r="4406" spans="1:4" ht="15.95" customHeight="1" x14ac:dyDescent="0.25">
      <c r="A4406" s="25" t="s">
        <v>18890</v>
      </c>
      <c r="B4406" s="358" t="s">
        <v>18891</v>
      </c>
      <c r="C4406" s="358" t="s">
        <v>18892</v>
      </c>
      <c r="D4406" s="16" t="s">
        <v>6149</v>
      </c>
    </row>
    <row r="4407" spans="1:4" ht="15.95" customHeight="1" x14ac:dyDescent="0.25">
      <c r="A4407" s="25" t="s">
        <v>18893</v>
      </c>
      <c r="B4407" s="358" t="s">
        <v>18894</v>
      </c>
      <c r="C4407" s="358" t="s">
        <v>18895</v>
      </c>
      <c r="D4407" s="16" t="s">
        <v>6058</v>
      </c>
    </row>
    <row r="4408" spans="1:4" ht="15.95" customHeight="1" x14ac:dyDescent="0.25">
      <c r="A4408" s="25" t="s">
        <v>18896</v>
      </c>
      <c r="B4408" s="358" t="s">
        <v>18897</v>
      </c>
      <c r="C4408" s="358" t="s">
        <v>18898</v>
      </c>
      <c r="D4408" s="16" t="s">
        <v>6302</v>
      </c>
    </row>
    <row r="4409" spans="1:4" ht="15.95" customHeight="1" x14ac:dyDescent="0.25">
      <c r="A4409" s="25" t="s">
        <v>18899</v>
      </c>
      <c r="B4409" s="358" t="s">
        <v>638</v>
      </c>
      <c r="C4409" s="358" t="s">
        <v>18900</v>
      </c>
      <c r="D4409" s="16" t="s">
        <v>6290</v>
      </c>
    </row>
    <row r="4410" spans="1:4" ht="15.95" customHeight="1" x14ac:dyDescent="0.25">
      <c r="A4410" s="25" t="s">
        <v>18901</v>
      </c>
      <c r="B4410" s="358" t="s">
        <v>1573</v>
      </c>
      <c r="C4410" s="358" t="s">
        <v>18902</v>
      </c>
      <c r="D4410" s="16" t="s">
        <v>6121</v>
      </c>
    </row>
    <row r="4411" spans="1:4" ht="15.95" customHeight="1" x14ac:dyDescent="0.25">
      <c r="A4411" s="25" t="s">
        <v>18903</v>
      </c>
      <c r="B4411" s="358" t="s">
        <v>1575</v>
      </c>
      <c r="C4411" s="358" t="s">
        <v>18904</v>
      </c>
      <c r="D4411" s="16" t="s">
        <v>6115</v>
      </c>
    </row>
    <row r="4412" spans="1:4" ht="15.95" customHeight="1" x14ac:dyDescent="0.25">
      <c r="A4412" s="25" t="s">
        <v>18905</v>
      </c>
      <c r="B4412" s="358" t="s">
        <v>18906</v>
      </c>
      <c r="C4412" s="358" t="s">
        <v>18907</v>
      </c>
      <c r="D4412" s="16" t="s">
        <v>6078</v>
      </c>
    </row>
    <row r="4413" spans="1:4" ht="15.95" customHeight="1" x14ac:dyDescent="0.25">
      <c r="A4413" s="25" t="s">
        <v>18908</v>
      </c>
      <c r="B4413" s="358" t="s">
        <v>1576</v>
      </c>
      <c r="C4413" s="358" t="s">
        <v>18909</v>
      </c>
      <c r="D4413" s="16" t="s">
        <v>6115</v>
      </c>
    </row>
    <row r="4414" spans="1:4" ht="15.95" customHeight="1" x14ac:dyDescent="0.25">
      <c r="A4414" s="25" t="s">
        <v>18910</v>
      </c>
      <c r="B4414" s="358" t="s">
        <v>1345</v>
      </c>
      <c r="C4414" s="358" t="s">
        <v>18911</v>
      </c>
      <c r="D4414" s="16" t="s">
        <v>6293</v>
      </c>
    </row>
    <row r="4415" spans="1:4" ht="15.95" customHeight="1" x14ac:dyDescent="0.25">
      <c r="A4415" s="25" t="s">
        <v>18912</v>
      </c>
      <c r="B4415" s="358" t="s">
        <v>18913</v>
      </c>
      <c r="C4415" s="358" t="s">
        <v>18914</v>
      </c>
      <c r="D4415" s="16" t="s">
        <v>6273</v>
      </c>
    </row>
    <row r="4416" spans="1:4" ht="15.95" customHeight="1" x14ac:dyDescent="0.25">
      <c r="A4416" s="25" t="s">
        <v>18915</v>
      </c>
      <c r="B4416" s="358" t="s">
        <v>1347</v>
      </c>
      <c r="C4416" s="358" t="s">
        <v>18916</v>
      </c>
      <c r="D4416" s="16" t="s">
        <v>6261</v>
      </c>
    </row>
    <row r="4417" spans="1:4" ht="15.95" customHeight="1" x14ac:dyDescent="0.25">
      <c r="A4417" s="25" t="s">
        <v>18917</v>
      </c>
      <c r="B4417" s="358" t="s">
        <v>18918</v>
      </c>
      <c r="C4417" s="358" t="s">
        <v>18919</v>
      </c>
      <c r="D4417" s="16" t="s">
        <v>6014</v>
      </c>
    </row>
    <row r="4418" spans="1:4" ht="15.95" customHeight="1" x14ac:dyDescent="0.25">
      <c r="A4418" s="25" t="s">
        <v>18920</v>
      </c>
      <c r="B4418" s="358" t="s">
        <v>1348</v>
      </c>
      <c r="C4418" s="358" t="s">
        <v>18921</v>
      </c>
      <c r="D4418" s="16" t="s">
        <v>6296</v>
      </c>
    </row>
    <row r="4419" spans="1:4" ht="15.95" customHeight="1" x14ac:dyDescent="0.25">
      <c r="A4419" s="25" t="s">
        <v>18922</v>
      </c>
      <c r="B4419" s="358" t="s">
        <v>1462</v>
      </c>
      <c r="C4419" s="358" t="s">
        <v>18923</v>
      </c>
      <c r="D4419" s="16" t="s">
        <v>6318</v>
      </c>
    </row>
    <row r="4420" spans="1:4" ht="15.95" customHeight="1" x14ac:dyDescent="0.25">
      <c r="A4420" s="25" t="s">
        <v>18924</v>
      </c>
      <c r="B4420" s="358" t="s">
        <v>1350</v>
      </c>
      <c r="C4420" s="358" t="s">
        <v>18925</v>
      </c>
      <c r="D4420" s="16" t="s">
        <v>6327</v>
      </c>
    </row>
    <row r="4421" spans="1:4" ht="15.95" customHeight="1" x14ac:dyDescent="0.25">
      <c r="A4421" s="25" t="s">
        <v>18926</v>
      </c>
      <c r="B4421" s="358" t="s">
        <v>1577</v>
      </c>
      <c r="C4421" s="358" t="s">
        <v>18927</v>
      </c>
      <c r="D4421" s="16" t="s">
        <v>6080</v>
      </c>
    </row>
    <row r="4422" spans="1:4" ht="15.95" customHeight="1" x14ac:dyDescent="0.25">
      <c r="A4422" s="25" t="s">
        <v>18928</v>
      </c>
      <c r="B4422" s="358" t="s">
        <v>1578</v>
      </c>
      <c r="C4422" s="358" t="s">
        <v>18929</v>
      </c>
      <c r="D4422" s="16" t="s">
        <v>6080</v>
      </c>
    </row>
    <row r="4423" spans="1:4" ht="15.95" customHeight="1" x14ac:dyDescent="0.25">
      <c r="A4423" s="25" t="s">
        <v>18930</v>
      </c>
      <c r="B4423" s="358" t="s">
        <v>1579</v>
      </c>
      <c r="C4423" s="358" t="s">
        <v>18931</v>
      </c>
      <c r="D4423" s="16" t="s">
        <v>6080</v>
      </c>
    </row>
    <row r="4424" spans="1:4" ht="15.95" customHeight="1" x14ac:dyDescent="0.25">
      <c r="A4424" s="25" t="s">
        <v>18932</v>
      </c>
      <c r="B4424" s="358" t="s">
        <v>1352</v>
      </c>
      <c r="C4424" s="358" t="s">
        <v>18933</v>
      </c>
      <c r="D4424" s="16" t="s">
        <v>6298</v>
      </c>
    </row>
    <row r="4425" spans="1:4" ht="15.95" customHeight="1" x14ac:dyDescent="0.25">
      <c r="A4425" s="25" t="s">
        <v>18934</v>
      </c>
      <c r="B4425" s="358" t="s">
        <v>1464</v>
      </c>
      <c r="C4425" s="358" t="s">
        <v>18935</v>
      </c>
      <c r="D4425" s="16" t="s">
        <v>6284</v>
      </c>
    </row>
    <row r="4426" spans="1:4" ht="15.95" customHeight="1" x14ac:dyDescent="0.25">
      <c r="A4426" s="25" t="s">
        <v>18936</v>
      </c>
      <c r="B4426" s="358" t="s">
        <v>1354</v>
      </c>
      <c r="C4426" s="358" t="s">
        <v>18937</v>
      </c>
      <c r="D4426" s="16" t="s">
        <v>6319</v>
      </c>
    </row>
    <row r="4427" spans="1:4" ht="15.95" customHeight="1" x14ac:dyDescent="0.25">
      <c r="A4427" s="25" t="s">
        <v>18938</v>
      </c>
      <c r="B4427" s="358" t="s">
        <v>18939</v>
      </c>
      <c r="C4427" s="358" t="s">
        <v>18940</v>
      </c>
      <c r="D4427" s="16" t="s">
        <v>6250</v>
      </c>
    </row>
    <row r="4428" spans="1:4" ht="15.95" customHeight="1" x14ac:dyDescent="0.25">
      <c r="A4428" s="25" t="s">
        <v>18941</v>
      </c>
      <c r="B4428" s="358" t="s">
        <v>1355</v>
      </c>
      <c r="C4428" s="358" t="s">
        <v>18942</v>
      </c>
      <c r="D4428" s="16" t="s">
        <v>6260</v>
      </c>
    </row>
    <row r="4429" spans="1:4" ht="15.95" customHeight="1" x14ac:dyDescent="0.25">
      <c r="A4429" s="25" t="s">
        <v>18943</v>
      </c>
      <c r="B4429" s="358" t="s">
        <v>3942</v>
      </c>
      <c r="C4429" s="358" t="s">
        <v>18944</v>
      </c>
      <c r="D4429" s="16" t="s">
        <v>6260</v>
      </c>
    </row>
    <row r="4430" spans="1:4" ht="15.95" customHeight="1" x14ac:dyDescent="0.25">
      <c r="A4430" s="25" t="s">
        <v>18945</v>
      </c>
      <c r="B4430" s="358" t="s">
        <v>1013</v>
      </c>
      <c r="C4430" s="358" t="s">
        <v>18946</v>
      </c>
      <c r="D4430" s="16" t="s">
        <v>6260</v>
      </c>
    </row>
    <row r="4431" spans="1:4" ht="15.95" customHeight="1" x14ac:dyDescent="0.25">
      <c r="A4431" s="25" t="s">
        <v>18947</v>
      </c>
      <c r="B4431" s="358" t="s">
        <v>18948</v>
      </c>
      <c r="C4431" s="358" t="s">
        <v>18949</v>
      </c>
      <c r="D4431" s="16" t="s">
        <v>6153</v>
      </c>
    </row>
    <row r="4432" spans="1:4" ht="15.95" customHeight="1" x14ac:dyDescent="0.25">
      <c r="A4432" s="25" t="s">
        <v>18950</v>
      </c>
      <c r="B4432" s="358" t="s">
        <v>18951</v>
      </c>
      <c r="C4432" s="358" t="s">
        <v>18952</v>
      </c>
      <c r="D4432" s="16" t="s">
        <v>6330</v>
      </c>
    </row>
    <row r="4433" spans="1:4" ht="15.95" customHeight="1" x14ac:dyDescent="0.25">
      <c r="A4433" s="25" t="s">
        <v>18953</v>
      </c>
      <c r="B4433" s="358" t="s">
        <v>18954</v>
      </c>
      <c r="C4433" s="358" t="s">
        <v>18955</v>
      </c>
      <c r="D4433" s="16" t="s">
        <v>6258</v>
      </c>
    </row>
    <row r="4434" spans="1:4" ht="15.95" customHeight="1" x14ac:dyDescent="0.25">
      <c r="A4434" s="25" t="s">
        <v>18956</v>
      </c>
      <c r="B4434" s="358" t="s">
        <v>18957</v>
      </c>
      <c r="C4434" s="358" t="s">
        <v>18958</v>
      </c>
      <c r="D4434" s="16" t="s">
        <v>6283</v>
      </c>
    </row>
    <row r="4435" spans="1:4" ht="15.95" customHeight="1" x14ac:dyDescent="0.25">
      <c r="A4435" s="25" t="s">
        <v>18959</v>
      </c>
      <c r="B4435" s="358" t="s">
        <v>1101</v>
      </c>
      <c r="C4435" s="358" t="s">
        <v>18960</v>
      </c>
      <c r="D4435" s="16" t="s">
        <v>6323</v>
      </c>
    </row>
    <row r="4436" spans="1:4" ht="15.95" customHeight="1" x14ac:dyDescent="0.25">
      <c r="A4436" s="25" t="s">
        <v>18961</v>
      </c>
      <c r="B4436" s="358" t="s">
        <v>18962</v>
      </c>
      <c r="C4436" s="358" t="s">
        <v>18963</v>
      </c>
      <c r="D4436" s="16" t="s">
        <v>6324</v>
      </c>
    </row>
    <row r="4437" spans="1:4" ht="15.95" customHeight="1" x14ac:dyDescent="0.25">
      <c r="A4437" s="25" t="s">
        <v>18964</v>
      </c>
      <c r="B4437" s="358" t="s">
        <v>1746</v>
      </c>
      <c r="C4437" s="358" t="s">
        <v>18965</v>
      </c>
      <c r="D4437" s="16" t="s">
        <v>6241</v>
      </c>
    </row>
    <row r="4438" spans="1:4" ht="15.95" customHeight="1" x14ac:dyDescent="0.25">
      <c r="A4438" s="25" t="s">
        <v>18966</v>
      </c>
      <c r="B4438" s="358" t="s">
        <v>838</v>
      </c>
      <c r="C4438" s="358" t="s">
        <v>18967</v>
      </c>
      <c r="D4438" s="16" t="s">
        <v>6181</v>
      </c>
    </row>
    <row r="4439" spans="1:4" ht="15.95" customHeight="1" x14ac:dyDescent="0.25">
      <c r="A4439" s="25" t="s">
        <v>18968</v>
      </c>
      <c r="B4439" s="358" t="s">
        <v>18969</v>
      </c>
      <c r="C4439" s="358" t="s">
        <v>18970</v>
      </c>
      <c r="D4439" s="16" t="s">
        <v>6181</v>
      </c>
    </row>
    <row r="4440" spans="1:4" ht="15.95" customHeight="1" x14ac:dyDescent="0.25">
      <c r="A4440" s="25" t="s">
        <v>18971</v>
      </c>
      <c r="B4440" s="358" t="s">
        <v>640</v>
      </c>
      <c r="C4440" s="358" t="s">
        <v>18972</v>
      </c>
      <c r="D4440" s="16" t="s">
        <v>6286</v>
      </c>
    </row>
    <row r="4441" spans="1:4" ht="15.95" customHeight="1" x14ac:dyDescent="0.25">
      <c r="A4441" s="25" t="s">
        <v>18973</v>
      </c>
      <c r="B4441" s="358" t="s">
        <v>18974</v>
      </c>
      <c r="C4441" s="358" t="s">
        <v>18975</v>
      </c>
      <c r="D4441" s="16" t="s">
        <v>6273</v>
      </c>
    </row>
    <row r="4442" spans="1:4" ht="15.95" customHeight="1" x14ac:dyDescent="0.25">
      <c r="A4442" s="25" t="s">
        <v>18976</v>
      </c>
      <c r="B4442" s="358" t="s">
        <v>641</v>
      </c>
      <c r="C4442" s="358" t="s">
        <v>18977</v>
      </c>
      <c r="D4442" s="16" t="s">
        <v>6263</v>
      </c>
    </row>
    <row r="4443" spans="1:4" ht="15.95" customHeight="1" x14ac:dyDescent="0.25">
      <c r="A4443" s="25" t="s">
        <v>18978</v>
      </c>
      <c r="B4443" s="358" t="s">
        <v>1356</v>
      </c>
      <c r="C4443" s="358" t="s">
        <v>18979</v>
      </c>
      <c r="D4443" s="16" t="s">
        <v>6320</v>
      </c>
    </row>
    <row r="4444" spans="1:4" ht="15.95" customHeight="1" x14ac:dyDescent="0.25">
      <c r="A4444" s="25" t="s">
        <v>18980</v>
      </c>
      <c r="B4444" s="358" t="s">
        <v>643</v>
      </c>
      <c r="C4444" s="358" t="s">
        <v>18981</v>
      </c>
      <c r="D4444" s="16" t="s">
        <v>6282</v>
      </c>
    </row>
    <row r="4445" spans="1:4" ht="15.95" customHeight="1" x14ac:dyDescent="0.25">
      <c r="A4445" s="25" t="s">
        <v>18982</v>
      </c>
      <c r="B4445" s="358" t="s">
        <v>18983</v>
      </c>
      <c r="C4445" s="358" t="s">
        <v>18984</v>
      </c>
      <c r="D4445" s="16" t="s">
        <v>6273</v>
      </c>
    </row>
    <row r="4446" spans="1:4" ht="15.95" customHeight="1" x14ac:dyDescent="0.25">
      <c r="A4446" s="25" t="s">
        <v>18985</v>
      </c>
      <c r="B4446" s="358" t="s">
        <v>18986</v>
      </c>
      <c r="C4446" s="358" t="s">
        <v>18987</v>
      </c>
      <c r="D4446" s="16" t="s">
        <v>6265</v>
      </c>
    </row>
    <row r="4447" spans="1:4" ht="15.95" customHeight="1" x14ac:dyDescent="0.25">
      <c r="A4447" s="25" t="s">
        <v>18988</v>
      </c>
      <c r="B4447" s="358" t="s">
        <v>18989</v>
      </c>
      <c r="C4447" s="358" t="s">
        <v>18990</v>
      </c>
      <c r="D4447" s="16" t="s">
        <v>6181</v>
      </c>
    </row>
    <row r="4448" spans="1:4" ht="15.95" customHeight="1" x14ac:dyDescent="0.25">
      <c r="A4448" s="25" t="s">
        <v>18991</v>
      </c>
      <c r="B4448" s="358" t="s">
        <v>4405</v>
      </c>
      <c r="C4448" s="358" t="s">
        <v>18992</v>
      </c>
      <c r="D4448" s="16" t="s">
        <v>6180</v>
      </c>
    </row>
    <row r="4449" spans="1:4" ht="15.95" customHeight="1" x14ac:dyDescent="0.25">
      <c r="A4449" s="25" t="s">
        <v>18993</v>
      </c>
      <c r="B4449" s="358" t="s">
        <v>329</v>
      </c>
      <c r="C4449" s="358" t="s">
        <v>18994</v>
      </c>
      <c r="D4449" s="16" t="s">
        <v>6180</v>
      </c>
    </row>
    <row r="4450" spans="1:4" ht="15.95" customHeight="1" x14ac:dyDescent="0.25">
      <c r="A4450" s="25" t="s">
        <v>18995</v>
      </c>
      <c r="B4450" s="358" t="s">
        <v>18996</v>
      </c>
      <c r="C4450" s="358" t="s">
        <v>18997</v>
      </c>
      <c r="D4450" s="16" t="s">
        <v>6323</v>
      </c>
    </row>
    <row r="4451" spans="1:4" ht="15.95" customHeight="1" x14ac:dyDescent="0.25">
      <c r="A4451" s="25" t="s">
        <v>18998</v>
      </c>
      <c r="B4451" s="358" t="s">
        <v>644</v>
      </c>
      <c r="C4451" s="358" t="s">
        <v>18999</v>
      </c>
      <c r="D4451" s="16" t="s">
        <v>6323</v>
      </c>
    </row>
    <row r="4452" spans="1:4" ht="15.95" customHeight="1" x14ac:dyDescent="0.25">
      <c r="A4452" s="25" t="s">
        <v>19000</v>
      </c>
      <c r="B4452" s="358" t="s">
        <v>212</v>
      </c>
      <c r="C4452" s="358" t="s">
        <v>19001</v>
      </c>
      <c r="D4452" s="16" t="s">
        <v>6080</v>
      </c>
    </row>
    <row r="4453" spans="1:4" ht="15.95" customHeight="1" x14ac:dyDescent="0.25">
      <c r="A4453" s="25" t="s">
        <v>19002</v>
      </c>
      <c r="B4453" s="358" t="s">
        <v>645</v>
      </c>
      <c r="C4453" s="358" t="s">
        <v>19003</v>
      </c>
      <c r="D4453" s="16" t="s">
        <v>6323</v>
      </c>
    </row>
    <row r="4454" spans="1:4" ht="15.95" customHeight="1" x14ac:dyDescent="0.25">
      <c r="A4454" s="25" t="s">
        <v>19004</v>
      </c>
      <c r="B4454" s="358" t="s">
        <v>646</v>
      </c>
      <c r="C4454" s="358" t="s">
        <v>19005</v>
      </c>
      <c r="D4454" s="16" t="s">
        <v>6333</v>
      </c>
    </row>
    <row r="4455" spans="1:4" ht="15.95" customHeight="1" x14ac:dyDescent="0.25">
      <c r="A4455" s="25" t="s">
        <v>19006</v>
      </c>
      <c r="B4455" s="358" t="s">
        <v>213</v>
      </c>
      <c r="C4455" s="358" t="s">
        <v>19007</v>
      </c>
      <c r="D4455" s="16" t="s">
        <v>6115</v>
      </c>
    </row>
    <row r="4456" spans="1:4" ht="15.95" customHeight="1" x14ac:dyDescent="0.25">
      <c r="A4456" s="25" t="s">
        <v>19008</v>
      </c>
      <c r="B4456" s="358" t="s">
        <v>1580</v>
      </c>
      <c r="C4456" s="358" t="s">
        <v>19009</v>
      </c>
      <c r="D4456" s="16" t="s">
        <v>6241</v>
      </c>
    </row>
    <row r="4457" spans="1:4" ht="15.95" customHeight="1" x14ac:dyDescent="0.25">
      <c r="A4457" s="25" t="s">
        <v>19010</v>
      </c>
      <c r="B4457" s="358" t="s">
        <v>648</v>
      </c>
      <c r="C4457" s="358" t="s">
        <v>19011</v>
      </c>
      <c r="D4457" s="16" t="s">
        <v>6282</v>
      </c>
    </row>
    <row r="4458" spans="1:4" ht="15.95" customHeight="1" x14ac:dyDescent="0.25">
      <c r="A4458" s="25" t="s">
        <v>19012</v>
      </c>
      <c r="B4458" s="358" t="s">
        <v>649</v>
      </c>
      <c r="C4458" s="358" t="s">
        <v>19013</v>
      </c>
      <c r="D4458" s="16" t="s">
        <v>6292</v>
      </c>
    </row>
    <row r="4459" spans="1:4" ht="15.95" customHeight="1" x14ac:dyDescent="0.25">
      <c r="A4459" s="25" t="s">
        <v>19014</v>
      </c>
      <c r="B4459" s="358" t="s">
        <v>1652</v>
      </c>
      <c r="C4459" s="358" t="s">
        <v>19015</v>
      </c>
      <c r="D4459" s="16" t="s">
        <v>6181</v>
      </c>
    </row>
    <row r="4460" spans="1:4" ht="15.95" customHeight="1" x14ac:dyDescent="0.25">
      <c r="A4460" s="25" t="s">
        <v>19016</v>
      </c>
      <c r="B4460" s="358" t="s">
        <v>3907</v>
      </c>
      <c r="C4460" s="358" t="s">
        <v>19017</v>
      </c>
      <c r="D4460" s="16" t="s">
        <v>6323</v>
      </c>
    </row>
    <row r="4461" spans="1:4" ht="15.95" customHeight="1" x14ac:dyDescent="0.25">
      <c r="A4461" s="25" t="s">
        <v>19018</v>
      </c>
      <c r="B4461" s="358" t="s">
        <v>3908</v>
      </c>
      <c r="C4461" s="358" t="s">
        <v>19019</v>
      </c>
      <c r="D4461" s="16" t="s">
        <v>6256</v>
      </c>
    </row>
    <row r="4462" spans="1:4" ht="15.95" customHeight="1" x14ac:dyDescent="0.25">
      <c r="A4462" s="25" t="s">
        <v>19020</v>
      </c>
      <c r="B4462" s="358" t="s">
        <v>650</v>
      </c>
      <c r="C4462" s="358" t="s">
        <v>19021</v>
      </c>
      <c r="D4462" s="16" t="s">
        <v>6286</v>
      </c>
    </row>
    <row r="4463" spans="1:4" ht="15.95" customHeight="1" x14ac:dyDescent="0.25">
      <c r="A4463" s="25" t="s">
        <v>19022</v>
      </c>
      <c r="B4463" s="358" t="s">
        <v>1357</v>
      </c>
      <c r="C4463" s="358" t="s">
        <v>19023</v>
      </c>
      <c r="D4463" s="16" t="s">
        <v>6295</v>
      </c>
    </row>
    <row r="4464" spans="1:4" ht="15.95" customHeight="1" x14ac:dyDescent="0.25">
      <c r="A4464" s="25" t="s">
        <v>19024</v>
      </c>
      <c r="B4464" s="358" t="s">
        <v>19025</v>
      </c>
      <c r="C4464" s="358" t="s">
        <v>19026</v>
      </c>
      <c r="D4464" s="16" t="s">
        <v>6259</v>
      </c>
    </row>
    <row r="4465" spans="1:4" ht="15.95" customHeight="1" x14ac:dyDescent="0.25">
      <c r="A4465" s="25" t="s">
        <v>19027</v>
      </c>
      <c r="B4465" s="358" t="s">
        <v>651</v>
      </c>
      <c r="C4465" s="358" t="s">
        <v>19028</v>
      </c>
      <c r="D4465" s="16" t="s">
        <v>6268</v>
      </c>
    </row>
    <row r="4466" spans="1:4" ht="15.95" customHeight="1" x14ac:dyDescent="0.25">
      <c r="A4466" s="25" t="s">
        <v>19029</v>
      </c>
      <c r="B4466" s="358" t="s">
        <v>19030</v>
      </c>
      <c r="C4466" s="358" t="s">
        <v>19031</v>
      </c>
      <c r="D4466" s="16" t="s">
        <v>5035</v>
      </c>
    </row>
    <row r="4467" spans="1:4" ht="15.95" customHeight="1" x14ac:dyDescent="0.25">
      <c r="A4467" s="25" t="s">
        <v>19032</v>
      </c>
      <c r="B4467" s="358" t="s">
        <v>19033</v>
      </c>
      <c r="C4467" s="358" t="s">
        <v>19034</v>
      </c>
      <c r="D4467" s="16" t="s">
        <v>6263</v>
      </c>
    </row>
    <row r="4468" spans="1:4" ht="15.95" customHeight="1" x14ac:dyDescent="0.25">
      <c r="A4468" s="25" t="s">
        <v>19035</v>
      </c>
      <c r="B4468" s="358" t="s">
        <v>19036</v>
      </c>
      <c r="C4468" s="358" t="s">
        <v>19037</v>
      </c>
      <c r="D4468" s="16" t="s">
        <v>6150</v>
      </c>
    </row>
    <row r="4469" spans="1:4" ht="15.95" customHeight="1" x14ac:dyDescent="0.25">
      <c r="A4469" s="25" t="s">
        <v>19038</v>
      </c>
      <c r="B4469" s="358" t="s">
        <v>19039</v>
      </c>
      <c r="C4469" s="358" t="s">
        <v>19040</v>
      </c>
      <c r="D4469" s="16" t="s">
        <v>6273</v>
      </c>
    </row>
    <row r="4470" spans="1:4" ht="15.95" customHeight="1" x14ac:dyDescent="0.25">
      <c r="A4470" s="25" t="s">
        <v>19041</v>
      </c>
      <c r="B4470" s="358" t="s">
        <v>19042</v>
      </c>
      <c r="C4470" s="358" t="s">
        <v>19043</v>
      </c>
      <c r="D4470" s="16" t="s">
        <v>6078</v>
      </c>
    </row>
    <row r="4471" spans="1:4" ht="15.95" customHeight="1" x14ac:dyDescent="0.25">
      <c r="A4471" s="25" t="s">
        <v>19044</v>
      </c>
      <c r="B4471" s="358" t="s">
        <v>3943</v>
      </c>
      <c r="C4471" s="358" t="s">
        <v>19045</v>
      </c>
      <c r="D4471" s="16" t="s">
        <v>6260</v>
      </c>
    </row>
    <row r="4472" spans="1:4" ht="15.95" customHeight="1" x14ac:dyDescent="0.25">
      <c r="A4472" s="25" t="s">
        <v>19046</v>
      </c>
      <c r="B4472" s="358" t="s">
        <v>19047</v>
      </c>
      <c r="C4472" s="358" t="s">
        <v>19048</v>
      </c>
      <c r="D4472" s="16" t="s">
        <v>6150</v>
      </c>
    </row>
    <row r="4473" spans="1:4" ht="15.95" customHeight="1" x14ac:dyDescent="0.25">
      <c r="A4473" s="25" t="s">
        <v>19049</v>
      </c>
      <c r="B4473" s="358" t="s">
        <v>19050</v>
      </c>
      <c r="C4473" s="358" t="s">
        <v>19051</v>
      </c>
      <c r="D4473" s="16" t="s">
        <v>6273</v>
      </c>
    </row>
    <row r="4474" spans="1:4" ht="15.95" customHeight="1" x14ac:dyDescent="0.25">
      <c r="A4474" s="25" t="s">
        <v>19052</v>
      </c>
      <c r="B4474" s="358" t="s">
        <v>19053</v>
      </c>
      <c r="C4474" s="358" t="s">
        <v>19054</v>
      </c>
      <c r="D4474" s="16" t="s">
        <v>6273</v>
      </c>
    </row>
    <row r="4475" spans="1:4" ht="15.95" customHeight="1" x14ac:dyDescent="0.25">
      <c r="A4475" s="25" t="s">
        <v>19055</v>
      </c>
      <c r="B4475" s="358" t="s">
        <v>19056</v>
      </c>
      <c r="C4475" s="358" t="s">
        <v>19057</v>
      </c>
      <c r="D4475" s="16" t="s">
        <v>6273</v>
      </c>
    </row>
    <row r="4476" spans="1:4" ht="15.95" customHeight="1" x14ac:dyDescent="0.25">
      <c r="A4476" s="25" t="s">
        <v>19058</v>
      </c>
      <c r="B4476" s="358" t="s">
        <v>19059</v>
      </c>
      <c r="C4476" s="358" t="s">
        <v>19060</v>
      </c>
      <c r="D4476" s="16" t="s">
        <v>6273</v>
      </c>
    </row>
    <row r="4477" spans="1:4" ht="15.95" customHeight="1" x14ac:dyDescent="0.25">
      <c r="A4477" s="25" t="s">
        <v>19061</v>
      </c>
      <c r="B4477" s="358" t="s">
        <v>19062</v>
      </c>
      <c r="C4477" s="358" t="s">
        <v>19063</v>
      </c>
      <c r="D4477" s="16" t="s">
        <v>6181</v>
      </c>
    </row>
    <row r="4478" spans="1:4" ht="15.95" customHeight="1" x14ac:dyDescent="0.25">
      <c r="A4478" s="25" t="s">
        <v>19064</v>
      </c>
      <c r="B4478" s="358" t="s">
        <v>834</v>
      </c>
      <c r="C4478" s="358" t="s">
        <v>19065</v>
      </c>
      <c r="D4478" s="16" t="s">
        <v>6315</v>
      </c>
    </row>
    <row r="4479" spans="1:4" ht="15.95" customHeight="1" x14ac:dyDescent="0.25">
      <c r="A4479" s="25" t="s">
        <v>19066</v>
      </c>
      <c r="B4479" s="358" t="s">
        <v>19067</v>
      </c>
      <c r="C4479" s="358" t="s">
        <v>19068</v>
      </c>
      <c r="D4479" s="16" t="s">
        <v>6273</v>
      </c>
    </row>
    <row r="4480" spans="1:4" ht="15.95" customHeight="1" x14ac:dyDescent="0.25">
      <c r="A4480" s="25" t="s">
        <v>19069</v>
      </c>
      <c r="B4480" s="358" t="s">
        <v>19070</v>
      </c>
      <c r="C4480" s="358" t="s">
        <v>19071</v>
      </c>
      <c r="D4480" s="16" t="s">
        <v>6290</v>
      </c>
    </row>
    <row r="4481" spans="1:4" ht="15.95" customHeight="1" x14ac:dyDescent="0.25">
      <c r="A4481" s="25" t="s">
        <v>19072</v>
      </c>
      <c r="B4481" s="358" t="s">
        <v>19073</v>
      </c>
      <c r="C4481" s="358" t="s">
        <v>19074</v>
      </c>
      <c r="D4481" s="16" t="s">
        <v>5159</v>
      </c>
    </row>
    <row r="4482" spans="1:4" ht="15.95" customHeight="1" x14ac:dyDescent="0.25">
      <c r="A4482" s="25" t="s">
        <v>19075</v>
      </c>
      <c r="B4482" s="358" t="s">
        <v>19076</v>
      </c>
      <c r="C4482" s="358" t="s">
        <v>19077</v>
      </c>
      <c r="D4482" s="16" t="s">
        <v>5159</v>
      </c>
    </row>
    <row r="4483" spans="1:4" ht="15.95" customHeight="1" x14ac:dyDescent="0.25">
      <c r="A4483" s="25" t="s">
        <v>19078</v>
      </c>
      <c r="B4483" s="358" t="s">
        <v>19079</v>
      </c>
      <c r="C4483" s="358" t="s">
        <v>19080</v>
      </c>
      <c r="D4483" s="16" t="s">
        <v>5045</v>
      </c>
    </row>
    <row r="4484" spans="1:4" ht="15.95" customHeight="1" x14ac:dyDescent="0.25">
      <c r="A4484" s="25" t="s">
        <v>19081</v>
      </c>
      <c r="B4484" s="358" t="s">
        <v>19082</v>
      </c>
      <c r="C4484" s="358" t="s">
        <v>19083</v>
      </c>
      <c r="D4484" s="16" t="s">
        <v>6151</v>
      </c>
    </row>
    <row r="4485" spans="1:4" ht="15.95" customHeight="1" x14ac:dyDescent="0.25">
      <c r="A4485" s="25" t="s">
        <v>19084</v>
      </c>
      <c r="B4485" s="358" t="s">
        <v>1033</v>
      </c>
      <c r="C4485" s="358" t="s">
        <v>19085</v>
      </c>
      <c r="D4485" s="16" t="s">
        <v>6089</v>
      </c>
    </row>
    <row r="4486" spans="1:4" ht="15.95" customHeight="1" x14ac:dyDescent="0.25">
      <c r="A4486" s="25" t="s">
        <v>19086</v>
      </c>
      <c r="B4486" s="358" t="s">
        <v>19087</v>
      </c>
      <c r="C4486" s="358" t="s">
        <v>19088</v>
      </c>
      <c r="D4486" s="16" t="s">
        <v>6317</v>
      </c>
    </row>
    <row r="4487" spans="1:4" ht="15.95" customHeight="1" x14ac:dyDescent="0.25">
      <c r="A4487" s="25" t="s">
        <v>19089</v>
      </c>
      <c r="B4487" s="358" t="s">
        <v>19090</v>
      </c>
      <c r="C4487" s="358" t="s">
        <v>19091</v>
      </c>
      <c r="D4487" s="16" t="s">
        <v>6154</v>
      </c>
    </row>
    <row r="4488" spans="1:4" ht="15.95" customHeight="1" x14ac:dyDescent="0.25">
      <c r="A4488" s="25" t="s">
        <v>19092</v>
      </c>
      <c r="B4488" s="358" t="s">
        <v>19093</v>
      </c>
      <c r="C4488" s="358" t="s">
        <v>19094</v>
      </c>
      <c r="D4488" s="16" t="s">
        <v>6154</v>
      </c>
    </row>
    <row r="4489" spans="1:4" ht="15.95" customHeight="1" x14ac:dyDescent="0.25">
      <c r="A4489" s="25" t="s">
        <v>19095</v>
      </c>
      <c r="B4489" s="358" t="s">
        <v>19096</v>
      </c>
      <c r="C4489" s="358" t="s">
        <v>19097</v>
      </c>
      <c r="D4489" s="16" t="s">
        <v>6254</v>
      </c>
    </row>
    <row r="4490" spans="1:4" ht="15.95" customHeight="1" x14ac:dyDescent="0.25">
      <c r="A4490" s="25" t="s">
        <v>19098</v>
      </c>
      <c r="B4490" s="358" t="s">
        <v>19099</v>
      </c>
      <c r="C4490" s="358" t="s">
        <v>19100</v>
      </c>
      <c r="D4490" s="16" t="s">
        <v>6273</v>
      </c>
    </row>
    <row r="4491" spans="1:4" ht="15.95" customHeight="1" x14ac:dyDescent="0.25">
      <c r="A4491" s="25" t="s">
        <v>19101</v>
      </c>
      <c r="B4491" s="358" t="s">
        <v>19102</v>
      </c>
      <c r="C4491" s="358" t="s">
        <v>19103</v>
      </c>
      <c r="D4491" s="16" t="s">
        <v>6181</v>
      </c>
    </row>
    <row r="4492" spans="1:4" ht="15.95" customHeight="1" x14ac:dyDescent="0.25">
      <c r="A4492" s="25" t="s">
        <v>19104</v>
      </c>
      <c r="B4492" s="358" t="s">
        <v>19105</v>
      </c>
      <c r="C4492" s="358" t="s">
        <v>19106</v>
      </c>
      <c r="D4492" s="16" t="s">
        <v>6078</v>
      </c>
    </row>
    <row r="4493" spans="1:4" ht="15.95" customHeight="1" x14ac:dyDescent="0.25">
      <c r="A4493" s="25" t="s">
        <v>19107</v>
      </c>
      <c r="B4493" s="358" t="s">
        <v>1653</v>
      </c>
      <c r="C4493" s="358" t="s">
        <v>19108</v>
      </c>
      <c r="D4493" s="16" t="s">
        <v>6181</v>
      </c>
    </row>
    <row r="4494" spans="1:4" ht="15.95" customHeight="1" x14ac:dyDescent="0.25">
      <c r="A4494" s="25" t="s">
        <v>19109</v>
      </c>
      <c r="B4494" s="358" t="s">
        <v>839</v>
      </c>
      <c r="C4494" s="358" t="s">
        <v>19110</v>
      </c>
      <c r="D4494" s="16" t="s">
        <v>6181</v>
      </c>
    </row>
    <row r="4495" spans="1:4" ht="15.95" customHeight="1" x14ac:dyDescent="0.25">
      <c r="A4495" s="25" t="s">
        <v>19111</v>
      </c>
      <c r="B4495" s="358" t="s">
        <v>653</v>
      </c>
      <c r="C4495" s="358" t="s">
        <v>19112</v>
      </c>
      <c r="D4495" s="16" t="s">
        <v>6265</v>
      </c>
    </row>
    <row r="4496" spans="1:4" ht="15.95" customHeight="1" x14ac:dyDescent="0.25">
      <c r="A4496" s="25" t="s">
        <v>19113</v>
      </c>
      <c r="B4496" s="358" t="s">
        <v>753</v>
      </c>
      <c r="C4496" s="358" t="s">
        <v>19114</v>
      </c>
      <c r="D4496" s="16" t="s">
        <v>6268</v>
      </c>
    </row>
    <row r="4497" spans="1:4" ht="15.95" customHeight="1" x14ac:dyDescent="0.25">
      <c r="A4497" s="25" t="s">
        <v>19115</v>
      </c>
      <c r="B4497" s="358" t="s">
        <v>214</v>
      </c>
      <c r="C4497" s="358" t="s">
        <v>19116</v>
      </c>
      <c r="D4497" s="16" t="s">
        <v>6182</v>
      </c>
    </row>
    <row r="4498" spans="1:4" ht="15.95" customHeight="1" x14ac:dyDescent="0.25">
      <c r="A4498" s="25" t="s">
        <v>19117</v>
      </c>
      <c r="B4498" s="358" t="s">
        <v>654</v>
      </c>
      <c r="C4498" s="358" t="s">
        <v>19118</v>
      </c>
      <c r="D4498" s="16" t="s">
        <v>6268</v>
      </c>
    </row>
    <row r="4499" spans="1:4" ht="15.95" customHeight="1" x14ac:dyDescent="0.25">
      <c r="A4499" s="25" t="s">
        <v>19119</v>
      </c>
      <c r="B4499" s="358" t="s">
        <v>19120</v>
      </c>
      <c r="C4499" s="358" t="s">
        <v>19121</v>
      </c>
      <c r="D4499" s="16" t="s">
        <v>6181</v>
      </c>
    </row>
    <row r="4500" spans="1:4" ht="15.95" customHeight="1" x14ac:dyDescent="0.25">
      <c r="A4500" s="25" t="s">
        <v>19122</v>
      </c>
      <c r="B4500" s="358" t="s">
        <v>1692</v>
      </c>
      <c r="C4500" s="358" t="s">
        <v>19123</v>
      </c>
      <c r="D4500" s="16" t="s">
        <v>6089</v>
      </c>
    </row>
    <row r="4501" spans="1:4" ht="15.95" customHeight="1" x14ac:dyDescent="0.25">
      <c r="A4501" s="25" t="s">
        <v>19124</v>
      </c>
      <c r="B4501" s="358" t="s">
        <v>216</v>
      </c>
      <c r="C4501" s="358" t="s">
        <v>19125</v>
      </c>
      <c r="D4501" s="16" t="s">
        <v>6180</v>
      </c>
    </row>
    <row r="4502" spans="1:4" ht="15.95" customHeight="1" x14ac:dyDescent="0.25">
      <c r="A4502" s="25" t="s">
        <v>19126</v>
      </c>
      <c r="B4502" s="358" t="s">
        <v>1797</v>
      </c>
      <c r="C4502" s="358" t="s">
        <v>19127</v>
      </c>
      <c r="D4502" s="16" t="s">
        <v>6274</v>
      </c>
    </row>
    <row r="4503" spans="1:4" ht="15.95" customHeight="1" x14ac:dyDescent="0.25">
      <c r="A4503" s="25" t="s">
        <v>19128</v>
      </c>
      <c r="B4503" s="358" t="s">
        <v>19129</v>
      </c>
      <c r="C4503" s="358" t="s">
        <v>19130</v>
      </c>
      <c r="D4503" s="16" t="s">
        <v>6079</v>
      </c>
    </row>
    <row r="4504" spans="1:4" ht="15.95" customHeight="1" x14ac:dyDescent="0.25">
      <c r="A4504" s="25" t="s">
        <v>19131</v>
      </c>
      <c r="B4504" s="358" t="s">
        <v>19132</v>
      </c>
      <c r="C4504" s="358" t="s">
        <v>19133</v>
      </c>
      <c r="D4504" s="16" t="s">
        <v>6079</v>
      </c>
    </row>
    <row r="4505" spans="1:4" ht="15.95" customHeight="1" x14ac:dyDescent="0.25">
      <c r="A4505" s="25" t="s">
        <v>19134</v>
      </c>
      <c r="B4505" s="358" t="s">
        <v>19135</v>
      </c>
      <c r="C4505" s="358" t="s">
        <v>19136</v>
      </c>
      <c r="D4505" s="16" t="s">
        <v>6079</v>
      </c>
    </row>
    <row r="4506" spans="1:4" ht="15.95" customHeight="1" x14ac:dyDescent="0.25">
      <c r="A4506" s="25" t="s">
        <v>19137</v>
      </c>
      <c r="B4506" s="358" t="s">
        <v>19138</v>
      </c>
      <c r="C4506" s="358" t="s">
        <v>19139</v>
      </c>
      <c r="D4506" s="16" t="s">
        <v>6079</v>
      </c>
    </row>
    <row r="4507" spans="1:4" ht="15.95" customHeight="1" x14ac:dyDescent="0.25">
      <c r="A4507" s="25" t="s">
        <v>19140</v>
      </c>
      <c r="B4507" s="358" t="s">
        <v>19141</v>
      </c>
      <c r="C4507" s="358" t="s">
        <v>19142</v>
      </c>
      <c r="D4507" s="16" t="s">
        <v>6079</v>
      </c>
    </row>
    <row r="4508" spans="1:4" ht="15.95" customHeight="1" x14ac:dyDescent="0.25">
      <c r="A4508" s="25" t="s">
        <v>19143</v>
      </c>
      <c r="B4508" s="358" t="s">
        <v>19144</v>
      </c>
      <c r="C4508" s="358" t="s">
        <v>19145</v>
      </c>
      <c r="D4508" s="16" t="s">
        <v>6079</v>
      </c>
    </row>
    <row r="4509" spans="1:4" ht="15.95" customHeight="1" x14ac:dyDescent="0.25">
      <c r="A4509" s="25" t="s">
        <v>19146</v>
      </c>
      <c r="B4509" s="358" t="s">
        <v>19147</v>
      </c>
      <c r="C4509" s="358" t="s">
        <v>19148</v>
      </c>
      <c r="D4509" s="16" t="s">
        <v>6079</v>
      </c>
    </row>
    <row r="4510" spans="1:4" ht="15.95" customHeight="1" x14ac:dyDescent="0.25">
      <c r="A4510" s="25" t="s">
        <v>19149</v>
      </c>
      <c r="B4510" s="358" t="s">
        <v>19150</v>
      </c>
      <c r="C4510" s="358" t="s">
        <v>19151</v>
      </c>
      <c r="D4510" s="16" t="s">
        <v>6079</v>
      </c>
    </row>
    <row r="4511" spans="1:4" ht="15.95" customHeight="1" x14ac:dyDescent="0.25">
      <c r="A4511" s="25" t="s">
        <v>19152</v>
      </c>
      <c r="B4511" s="358" t="s">
        <v>19153</v>
      </c>
      <c r="C4511" s="358" t="s">
        <v>19154</v>
      </c>
      <c r="D4511" s="16" t="s">
        <v>6079</v>
      </c>
    </row>
    <row r="4512" spans="1:4" ht="15.95" customHeight="1" x14ac:dyDescent="0.25">
      <c r="A4512" s="25" t="s">
        <v>19155</v>
      </c>
      <c r="B4512" s="358" t="s">
        <v>19156</v>
      </c>
      <c r="C4512" s="358" t="s">
        <v>19157</v>
      </c>
      <c r="D4512" s="16" t="s">
        <v>6079</v>
      </c>
    </row>
    <row r="4513" spans="1:4" ht="15.95" customHeight="1" x14ac:dyDescent="0.25">
      <c r="A4513" s="25" t="s">
        <v>19158</v>
      </c>
      <c r="B4513" s="358" t="s">
        <v>19159</v>
      </c>
      <c r="C4513" s="358" t="s">
        <v>19160</v>
      </c>
      <c r="D4513" s="16" t="s">
        <v>6181</v>
      </c>
    </row>
    <row r="4514" spans="1:4" ht="15.95" customHeight="1" x14ac:dyDescent="0.25">
      <c r="A4514" s="25" t="s">
        <v>19161</v>
      </c>
      <c r="B4514" s="358" t="s">
        <v>1941</v>
      </c>
      <c r="C4514" s="358" t="s">
        <v>19162</v>
      </c>
      <c r="D4514" s="16" t="s">
        <v>6270</v>
      </c>
    </row>
    <row r="4515" spans="1:4" ht="15.95" customHeight="1" x14ac:dyDescent="0.25">
      <c r="A4515" s="25" t="s">
        <v>19163</v>
      </c>
      <c r="B4515" s="358" t="s">
        <v>19164</v>
      </c>
      <c r="C4515" s="358" t="s">
        <v>19165</v>
      </c>
      <c r="D4515" s="16" t="s">
        <v>6309</v>
      </c>
    </row>
    <row r="4516" spans="1:4" ht="15.95" customHeight="1" x14ac:dyDescent="0.25">
      <c r="A4516" s="25" t="s">
        <v>19166</v>
      </c>
      <c r="B4516" s="358" t="s">
        <v>19167</v>
      </c>
      <c r="C4516" s="358" t="s">
        <v>19168</v>
      </c>
      <c r="D4516" s="16" t="s">
        <v>6114</v>
      </c>
    </row>
    <row r="4517" spans="1:4" ht="15.95" customHeight="1" x14ac:dyDescent="0.25">
      <c r="A4517" s="25" t="s">
        <v>19169</v>
      </c>
      <c r="B4517" s="358" t="s">
        <v>19170</v>
      </c>
      <c r="C4517" s="358" t="s">
        <v>19171</v>
      </c>
      <c r="D4517" s="16" t="s">
        <v>6114</v>
      </c>
    </row>
    <row r="4518" spans="1:4" ht="15.95" customHeight="1" x14ac:dyDescent="0.25">
      <c r="A4518" s="25" t="s">
        <v>19172</v>
      </c>
      <c r="B4518" s="358" t="s">
        <v>3130</v>
      </c>
      <c r="C4518" s="358" t="s">
        <v>19173</v>
      </c>
      <c r="D4518" s="16" t="s">
        <v>6114</v>
      </c>
    </row>
    <row r="4519" spans="1:4" ht="15.95" customHeight="1" x14ac:dyDescent="0.25">
      <c r="A4519" s="25" t="s">
        <v>19174</v>
      </c>
      <c r="B4519" s="358" t="s">
        <v>19175</v>
      </c>
      <c r="C4519" s="358" t="s">
        <v>19176</v>
      </c>
      <c r="D4519" s="16" t="s">
        <v>6114</v>
      </c>
    </row>
    <row r="4520" spans="1:4" ht="15.95" customHeight="1" x14ac:dyDescent="0.25">
      <c r="A4520" s="25" t="s">
        <v>19177</v>
      </c>
      <c r="B4520" s="358" t="s">
        <v>19178</v>
      </c>
      <c r="C4520" s="358" t="s">
        <v>19179</v>
      </c>
      <c r="D4520" s="16" t="s">
        <v>6114</v>
      </c>
    </row>
    <row r="4521" spans="1:4" ht="15.95" customHeight="1" x14ac:dyDescent="0.25">
      <c r="A4521" s="25" t="s">
        <v>19180</v>
      </c>
      <c r="B4521" s="358" t="s">
        <v>19181</v>
      </c>
      <c r="C4521" s="358" t="s">
        <v>19182</v>
      </c>
      <c r="D4521" s="16" t="s">
        <v>6114</v>
      </c>
    </row>
    <row r="4522" spans="1:4" ht="15.95" customHeight="1" x14ac:dyDescent="0.25">
      <c r="A4522" s="25" t="s">
        <v>19183</v>
      </c>
      <c r="B4522" s="358" t="s">
        <v>19184</v>
      </c>
      <c r="C4522" s="358" t="s">
        <v>19185</v>
      </c>
      <c r="D4522" s="16" t="s">
        <v>6114</v>
      </c>
    </row>
    <row r="4523" spans="1:4" ht="15.95" customHeight="1" x14ac:dyDescent="0.25">
      <c r="A4523" s="25" t="s">
        <v>19186</v>
      </c>
      <c r="B4523" s="358" t="s">
        <v>19187</v>
      </c>
      <c r="C4523" s="358" t="s">
        <v>19188</v>
      </c>
      <c r="D4523" s="16" t="s">
        <v>6114</v>
      </c>
    </row>
    <row r="4524" spans="1:4" ht="15.95" customHeight="1" x14ac:dyDescent="0.25">
      <c r="A4524" s="25" t="s">
        <v>19189</v>
      </c>
      <c r="B4524" s="358" t="s">
        <v>19190</v>
      </c>
      <c r="C4524" s="358" t="s">
        <v>19191</v>
      </c>
      <c r="D4524" s="16" t="s">
        <v>6114</v>
      </c>
    </row>
    <row r="4525" spans="1:4" ht="15.95" customHeight="1" x14ac:dyDescent="0.25">
      <c r="A4525" s="25" t="s">
        <v>19192</v>
      </c>
      <c r="B4525" s="358" t="s">
        <v>19193</v>
      </c>
      <c r="C4525" s="358" t="s">
        <v>19194</v>
      </c>
      <c r="D4525" s="16" t="s">
        <v>6114</v>
      </c>
    </row>
    <row r="4526" spans="1:4" ht="15.95" customHeight="1" x14ac:dyDescent="0.25">
      <c r="A4526" s="25" t="s">
        <v>19195</v>
      </c>
      <c r="B4526" s="358" t="s">
        <v>19196</v>
      </c>
      <c r="C4526" s="358" t="s">
        <v>19197</v>
      </c>
      <c r="D4526" s="16" t="s">
        <v>6114</v>
      </c>
    </row>
    <row r="4527" spans="1:4" ht="15.95" customHeight="1" x14ac:dyDescent="0.25">
      <c r="A4527" s="25" t="s">
        <v>19198</v>
      </c>
      <c r="B4527" s="358" t="s">
        <v>19199</v>
      </c>
      <c r="C4527" s="358" t="s">
        <v>19200</v>
      </c>
      <c r="D4527" s="16" t="s">
        <v>6114</v>
      </c>
    </row>
    <row r="4528" spans="1:4" ht="15.95" customHeight="1" x14ac:dyDescent="0.25">
      <c r="A4528" s="25" t="s">
        <v>19201</v>
      </c>
      <c r="B4528" s="358" t="s">
        <v>19202</v>
      </c>
      <c r="C4528" s="358" t="s">
        <v>19203</v>
      </c>
      <c r="D4528" s="16" t="s">
        <v>6114</v>
      </c>
    </row>
    <row r="4529" spans="1:4" ht="15.95" customHeight="1" x14ac:dyDescent="0.25">
      <c r="A4529" s="25" t="s">
        <v>19204</v>
      </c>
      <c r="B4529" s="358" t="s">
        <v>19205</v>
      </c>
      <c r="C4529" s="358" t="s">
        <v>19206</v>
      </c>
      <c r="D4529" s="16" t="s">
        <v>6114</v>
      </c>
    </row>
    <row r="4530" spans="1:4" ht="15.95" customHeight="1" x14ac:dyDescent="0.25">
      <c r="A4530" s="25" t="s">
        <v>19207</v>
      </c>
      <c r="B4530" s="358" t="s">
        <v>19208</v>
      </c>
      <c r="C4530" s="358" t="s">
        <v>19209</v>
      </c>
      <c r="D4530" s="16" t="s">
        <v>6114</v>
      </c>
    </row>
    <row r="4531" spans="1:4" ht="15.95" customHeight="1" x14ac:dyDescent="0.25">
      <c r="A4531" s="25" t="s">
        <v>19210</v>
      </c>
      <c r="B4531" s="358" t="s">
        <v>19211</v>
      </c>
      <c r="C4531" s="358" t="s">
        <v>19212</v>
      </c>
      <c r="D4531" s="16" t="s">
        <v>6114</v>
      </c>
    </row>
    <row r="4532" spans="1:4" ht="15.95" customHeight="1" x14ac:dyDescent="0.25">
      <c r="A4532" s="25" t="s">
        <v>19213</v>
      </c>
      <c r="B4532" s="358" t="s">
        <v>19214</v>
      </c>
      <c r="C4532" s="358" t="s">
        <v>19215</v>
      </c>
      <c r="D4532" s="16" t="s">
        <v>6114</v>
      </c>
    </row>
    <row r="4533" spans="1:4" ht="15.95" customHeight="1" x14ac:dyDescent="0.25">
      <c r="A4533" s="25" t="s">
        <v>19216</v>
      </c>
      <c r="B4533" s="358" t="s">
        <v>19217</v>
      </c>
      <c r="C4533" s="358" t="s">
        <v>19218</v>
      </c>
      <c r="D4533" s="16" t="s">
        <v>6108</v>
      </c>
    </row>
    <row r="4534" spans="1:4" ht="15.95" customHeight="1" x14ac:dyDescent="0.25">
      <c r="A4534" s="25" t="s">
        <v>19219</v>
      </c>
      <c r="B4534" s="358" t="s">
        <v>1943</v>
      </c>
      <c r="C4534" s="358" t="s">
        <v>19220</v>
      </c>
      <c r="D4534" s="16" t="s">
        <v>6306</v>
      </c>
    </row>
    <row r="4535" spans="1:4" ht="15.95" customHeight="1" x14ac:dyDescent="0.25">
      <c r="A4535" s="25" t="s">
        <v>19221</v>
      </c>
      <c r="B4535" s="358" t="s">
        <v>19222</v>
      </c>
      <c r="C4535" s="358" t="s">
        <v>19223</v>
      </c>
      <c r="D4535" s="16" t="s">
        <v>6311</v>
      </c>
    </row>
    <row r="4536" spans="1:4" ht="15.95" customHeight="1" x14ac:dyDescent="0.25">
      <c r="A4536" s="25" t="s">
        <v>19224</v>
      </c>
      <c r="B4536" s="358" t="s">
        <v>19225</v>
      </c>
      <c r="C4536" s="358" t="s">
        <v>19226</v>
      </c>
      <c r="D4536" s="16" t="s">
        <v>6114</v>
      </c>
    </row>
    <row r="4537" spans="1:4" ht="15.95" customHeight="1" x14ac:dyDescent="0.25">
      <c r="A4537" s="25" t="s">
        <v>19227</v>
      </c>
      <c r="B4537" s="358" t="s">
        <v>19228</v>
      </c>
      <c r="C4537" s="358" t="s">
        <v>19229</v>
      </c>
      <c r="D4537" s="16" t="s">
        <v>6245</v>
      </c>
    </row>
    <row r="4538" spans="1:4" ht="15.95" customHeight="1" x14ac:dyDescent="0.25">
      <c r="A4538" s="25" t="s">
        <v>19230</v>
      </c>
      <c r="B4538" s="358" t="s">
        <v>19231</v>
      </c>
      <c r="C4538" s="358" t="s">
        <v>19232</v>
      </c>
      <c r="D4538" s="16" t="s">
        <v>6166</v>
      </c>
    </row>
    <row r="4539" spans="1:4" ht="15.95" customHeight="1" x14ac:dyDescent="0.25">
      <c r="A4539" s="25" t="s">
        <v>19233</v>
      </c>
      <c r="B4539" s="358" t="s">
        <v>19234</v>
      </c>
      <c r="C4539" s="358" t="s">
        <v>19235</v>
      </c>
      <c r="D4539" s="16" t="s">
        <v>6177</v>
      </c>
    </row>
    <row r="4540" spans="1:4" ht="15.95" customHeight="1" x14ac:dyDescent="0.25">
      <c r="A4540" s="25" t="s">
        <v>19236</v>
      </c>
      <c r="B4540" s="358" t="s">
        <v>19237</v>
      </c>
      <c r="C4540" s="358" t="s">
        <v>19238</v>
      </c>
      <c r="D4540" s="16" t="s">
        <v>6164</v>
      </c>
    </row>
    <row r="4541" spans="1:4" ht="15.95" customHeight="1" x14ac:dyDescent="0.25">
      <c r="A4541" s="25" t="s">
        <v>19239</v>
      </c>
      <c r="B4541" s="358" t="s">
        <v>19240</v>
      </c>
      <c r="C4541" s="358" t="s">
        <v>19241</v>
      </c>
      <c r="D4541" s="16" t="s">
        <v>6120</v>
      </c>
    </row>
    <row r="4542" spans="1:4" ht="15.95" customHeight="1" x14ac:dyDescent="0.25">
      <c r="A4542" s="25" t="s">
        <v>19242</v>
      </c>
      <c r="B4542" s="358" t="s">
        <v>19243</v>
      </c>
      <c r="C4542" s="358" t="s">
        <v>19244</v>
      </c>
      <c r="D4542" s="16" t="s">
        <v>6132</v>
      </c>
    </row>
    <row r="4543" spans="1:4" ht="15.95" customHeight="1" x14ac:dyDescent="0.25">
      <c r="A4543" s="25" t="s">
        <v>19245</v>
      </c>
      <c r="B4543" s="358" t="s">
        <v>19246</v>
      </c>
      <c r="C4543" s="358" t="s">
        <v>19247</v>
      </c>
      <c r="D4543" s="16" t="s">
        <v>6120</v>
      </c>
    </row>
    <row r="4544" spans="1:4" ht="15.95" customHeight="1" x14ac:dyDescent="0.25">
      <c r="A4544" s="25" t="s">
        <v>19248</v>
      </c>
      <c r="B4544" s="358" t="s">
        <v>19249</v>
      </c>
      <c r="C4544" s="358" t="s">
        <v>19250</v>
      </c>
      <c r="D4544" s="16" t="s">
        <v>6120</v>
      </c>
    </row>
    <row r="4545" spans="1:4" ht="15.95" customHeight="1" x14ac:dyDescent="0.25">
      <c r="A4545" s="25" t="s">
        <v>19251</v>
      </c>
      <c r="B4545" s="358" t="s">
        <v>19252</v>
      </c>
      <c r="C4545" s="358" t="s">
        <v>19253</v>
      </c>
      <c r="D4545" s="16" t="s">
        <v>6126</v>
      </c>
    </row>
    <row r="4546" spans="1:4" ht="15.95" customHeight="1" x14ac:dyDescent="0.25">
      <c r="A4546" s="25" t="s">
        <v>19254</v>
      </c>
      <c r="B4546" s="358" t="s">
        <v>19255</v>
      </c>
      <c r="C4546" s="358" t="s">
        <v>19256</v>
      </c>
      <c r="D4546" s="16" t="s">
        <v>6120</v>
      </c>
    </row>
    <row r="4547" spans="1:4" ht="15.95" customHeight="1" x14ac:dyDescent="0.25">
      <c r="A4547" s="25" t="s">
        <v>19257</v>
      </c>
      <c r="B4547" s="358" t="s">
        <v>19258</v>
      </c>
      <c r="C4547" s="358" t="s">
        <v>19259</v>
      </c>
      <c r="D4547" s="16" t="s">
        <v>6120</v>
      </c>
    </row>
    <row r="4548" spans="1:4" ht="15.95" customHeight="1" x14ac:dyDescent="0.25">
      <c r="A4548" s="25" t="s">
        <v>19260</v>
      </c>
      <c r="B4548" s="358" t="s">
        <v>19261</v>
      </c>
      <c r="C4548" s="358" t="s">
        <v>19262</v>
      </c>
      <c r="D4548" s="16" t="s">
        <v>6120</v>
      </c>
    </row>
    <row r="4549" spans="1:4" ht="15.95" customHeight="1" x14ac:dyDescent="0.25">
      <c r="A4549" s="25" t="s">
        <v>19263</v>
      </c>
      <c r="B4549" s="358" t="s">
        <v>19264</v>
      </c>
      <c r="C4549" s="358" t="s">
        <v>19265</v>
      </c>
      <c r="D4549" s="16" t="s">
        <v>6120</v>
      </c>
    </row>
    <row r="4550" spans="1:4" ht="15.95" customHeight="1" x14ac:dyDescent="0.25">
      <c r="A4550" s="25" t="s">
        <v>19266</v>
      </c>
      <c r="B4550" s="358" t="s">
        <v>19267</v>
      </c>
      <c r="C4550" s="358" t="s">
        <v>19268</v>
      </c>
      <c r="D4550" s="16" t="s">
        <v>6120</v>
      </c>
    </row>
    <row r="4551" spans="1:4" ht="15.95" customHeight="1" x14ac:dyDescent="0.25">
      <c r="A4551" s="25" t="s">
        <v>19269</v>
      </c>
      <c r="B4551" s="358" t="s">
        <v>19270</v>
      </c>
      <c r="C4551" s="358" t="s">
        <v>19271</v>
      </c>
      <c r="D4551" s="16" t="s">
        <v>6120</v>
      </c>
    </row>
    <row r="4552" spans="1:4" ht="15.95" customHeight="1" x14ac:dyDescent="0.25">
      <c r="A4552" s="25" t="s">
        <v>19272</v>
      </c>
      <c r="B4552" s="358" t="s">
        <v>19273</v>
      </c>
      <c r="C4552" s="358" t="s">
        <v>19274</v>
      </c>
      <c r="D4552" s="16" t="s">
        <v>6287</v>
      </c>
    </row>
    <row r="4553" spans="1:4" ht="15.95" customHeight="1" x14ac:dyDescent="0.25">
      <c r="A4553" s="25" t="s">
        <v>19275</v>
      </c>
      <c r="B4553" s="358" t="s">
        <v>19276</v>
      </c>
      <c r="C4553" s="358" t="s">
        <v>19277</v>
      </c>
      <c r="D4553" s="16" t="s">
        <v>6120</v>
      </c>
    </row>
    <row r="4554" spans="1:4" ht="15.95" customHeight="1" x14ac:dyDescent="0.25">
      <c r="A4554" s="25" t="s">
        <v>19278</v>
      </c>
      <c r="B4554" s="358" t="s">
        <v>19279</v>
      </c>
      <c r="C4554" s="358" t="s">
        <v>19280</v>
      </c>
      <c r="D4554" s="16" t="s">
        <v>6120</v>
      </c>
    </row>
    <row r="4555" spans="1:4" ht="15.95" customHeight="1" x14ac:dyDescent="0.25">
      <c r="A4555" s="25" t="s">
        <v>19281</v>
      </c>
      <c r="B4555" s="358" t="s">
        <v>19282</v>
      </c>
      <c r="C4555" s="358" t="s">
        <v>19283</v>
      </c>
      <c r="D4555" s="16" t="s">
        <v>6120</v>
      </c>
    </row>
    <row r="4556" spans="1:4" ht="15.95" customHeight="1" x14ac:dyDescent="0.25">
      <c r="A4556" s="25" t="s">
        <v>19284</v>
      </c>
      <c r="B4556" s="358" t="s">
        <v>19285</v>
      </c>
      <c r="C4556" s="358" t="s">
        <v>19286</v>
      </c>
      <c r="D4556" s="16" t="s">
        <v>6120</v>
      </c>
    </row>
    <row r="4557" spans="1:4" ht="15.95" customHeight="1" x14ac:dyDescent="0.25">
      <c r="A4557" s="25" t="s">
        <v>19287</v>
      </c>
      <c r="B4557" s="358" t="s">
        <v>19288</v>
      </c>
      <c r="C4557" s="358" t="s">
        <v>19289</v>
      </c>
      <c r="D4557" s="16" t="s">
        <v>6120</v>
      </c>
    </row>
    <row r="4558" spans="1:4" ht="15.95" customHeight="1" x14ac:dyDescent="0.25">
      <c r="A4558" s="25" t="s">
        <v>19290</v>
      </c>
      <c r="B4558" s="358" t="s">
        <v>19291</v>
      </c>
      <c r="C4558" s="358" t="s">
        <v>19292</v>
      </c>
      <c r="D4558" s="16" t="s">
        <v>6101</v>
      </c>
    </row>
    <row r="4559" spans="1:4" ht="15.95" customHeight="1" x14ac:dyDescent="0.25">
      <c r="A4559" s="25" t="s">
        <v>19293</v>
      </c>
      <c r="B4559" s="358" t="s">
        <v>19294</v>
      </c>
      <c r="C4559" s="358" t="s">
        <v>19295</v>
      </c>
      <c r="D4559" s="16" t="s">
        <v>6120</v>
      </c>
    </row>
    <row r="4560" spans="1:4" ht="15.95" customHeight="1" x14ac:dyDescent="0.25">
      <c r="A4560" s="25" t="s">
        <v>19296</v>
      </c>
      <c r="B4560" s="358" t="s">
        <v>19297</v>
      </c>
      <c r="C4560" s="358" t="s">
        <v>19298</v>
      </c>
      <c r="D4560" s="16" t="s">
        <v>6120</v>
      </c>
    </row>
    <row r="4561" spans="1:4" ht="15.95" customHeight="1" x14ac:dyDescent="0.25">
      <c r="A4561" s="25" t="s">
        <v>19299</v>
      </c>
      <c r="B4561" s="358" t="s">
        <v>19300</v>
      </c>
      <c r="C4561" s="358" t="s">
        <v>19301</v>
      </c>
      <c r="D4561" s="16" t="s">
        <v>6120</v>
      </c>
    </row>
    <row r="4562" spans="1:4" ht="15.95" customHeight="1" x14ac:dyDescent="0.25">
      <c r="A4562" s="25" t="s">
        <v>19302</v>
      </c>
      <c r="B4562" s="358" t="s">
        <v>1946</v>
      </c>
      <c r="C4562" s="358" t="s">
        <v>19303</v>
      </c>
      <c r="D4562" s="16" t="s">
        <v>6308</v>
      </c>
    </row>
    <row r="4563" spans="1:4" ht="15.95" customHeight="1" x14ac:dyDescent="0.25">
      <c r="A4563" s="25" t="s">
        <v>19304</v>
      </c>
      <c r="B4563" s="358" t="s">
        <v>19305</v>
      </c>
      <c r="C4563" s="358" t="s">
        <v>19306</v>
      </c>
      <c r="D4563" s="16" t="s">
        <v>6092</v>
      </c>
    </row>
    <row r="4564" spans="1:4" ht="15.95" customHeight="1" x14ac:dyDescent="0.25">
      <c r="A4564" s="25" t="s">
        <v>19307</v>
      </c>
      <c r="B4564" s="358" t="s">
        <v>19308</v>
      </c>
      <c r="C4564" s="358" t="s">
        <v>19309</v>
      </c>
      <c r="D4564" s="16" t="s">
        <v>6131</v>
      </c>
    </row>
    <row r="4565" spans="1:4" ht="15.95" customHeight="1" x14ac:dyDescent="0.25">
      <c r="A4565" s="25" t="s">
        <v>19310</v>
      </c>
      <c r="B4565" s="358" t="s">
        <v>19311</v>
      </c>
      <c r="C4565" s="358" t="s">
        <v>19312</v>
      </c>
      <c r="D4565" s="16" t="s">
        <v>6226</v>
      </c>
    </row>
    <row r="4566" spans="1:4" ht="15.95" customHeight="1" x14ac:dyDescent="0.25">
      <c r="A4566" s="25" t="s">
        <v>19313</v>
      </c>
      <c r="B4566" s="358" t="s">
        <v>19314</v>
      </c>
      <c r="C4566" s="358" t="s">
        <v>19315</v>
      </c>
      <c r="D4566" s="16" t="s">
        <v>6091</v>
      </c>
    </row>
    <row r="4567" spans="1:4" ht="15.95" customHeight="1" x14ac:dyDescent="0.25">
      <c r="A4567" s="25" t="s">
        <v>19316</v>
      </c>
      <c r="B4567" s="358" t="s">
        <v>19317</v>
      </c>
      <c r="C4567" s="358" t="s">
        <v>19318</v>
      </c>
      <c r="D4567" s="16" t="s">
        <v>6106</v>
      </c>
    </row>
    <row r="4568" spans="1:4" ht="15.95" customHeight="1" x14ac:dyDescent="0.25">
      <c r="A4568" s="25" t="s">
        <v>19319</v>
      </c>
      <c r="B4568" s="358" t="s">
        <v>19320</v>
      </c>
      <c r="C4568" s="358" t="s">
        <v>19321</v>
      </c>
      <c r="D4568" s="16" t="s">
        <v>6221</v>
      </c>
    </row>
    <row r="4569" spans="1:4" ht="15.95" customHeight="1" x14ac:dyDescent="0.25">
      <c r="A4569" s="25" t="s">
        <v>19322</v>
      </c>
      <c r="B4569" s="358" t="s">
        <v>1948</v>
      </c>
      <c r="C4569" s="358" t="s">
        <v>19323</v>
      </c>
      <c r="D4569" s="16" t="s">
        <v>6310</v>
      </c>
    </row>
    <row r="4570" spans="1:4" ht="15.95" customHeight="1" x14ac:dyDescent="0.25">
      <c r="A4570" s="25" t="s">
        <v>19324</v>
      </c>
      <c r="B4570" s="358" t="s">
        <v>19325</v>
      </c>
      <c r="C4570" s="358" t="s">
        <v>19326</v>
      </c>
      <c r="D4570" s="16" t="s">
        <v>6181</v>
      </c>
    </row>
    <row r="4571" spans="1:4" ht="15.95" customHeight="1" x14ac:dyDescent="0.25">
      <c r="A4571" s="25" t="s">
        <v>19327</v>
      </c>
      <c r="B4571" s="358" t="s">
        <v>19328</v>
      </c>
      <c r="C4571" s="358" t="s">
        <v>19329</v>
      </c>
      <c r="D4571" s="16" t="s">
        <v>6181</v>
      </c>
    </row>
    <row r="4572" spans="1:4" ht="15.95" customHeight="1" x14ac:dyDescent="0.25">
      <c r="A4572" s="25" t="s">
        <v>19330</v>
      </c>
      <c r="B4572" s="358" t="s">
        <v>19331</v>
      </c>
      <c r="C4572" s="358" t="s">
        <v>19332</v>
      </c>
      <c r="D4572" s="16" t="s">
        <v>6070</v>
      </c>
    </row>
    <row r="4573" spans="1:4" ht="15.95" customHeight="1" x14ac:dyDescent="0.25">
      <c r="A4573" s="25" t="s">
        <v>19333</v>
      </c>
      <c r="B4573" s="358" t="s">
        <v>19334</v>
      </c>
      <c r="C4573" s="358" t="s">
        <v>19335</v>
      </c>
      <c r="D4573" s="16" t="s">
        <v>6181</v>
      </c>
    </row>
    <row r="4574" spans="1:4" ht="15.95" customHeight="1" x14ac:dyDescent="0.25">
      <c r="A4574" s="25" t="s">
        <v>19336</v>
      </c>
      <c r="B4574" s="358" t="s">
        <v>19337</v>
      </c>
      <c r="C4574" s="358" t="s">
        <v>19338</v>
      </c>
      <c r="D4574" s="16" t="s">
        <v>6181</v>
      </c>
    </row>
    <row r="4575" spans="1:4" ht="15.95" customHeight="1" x14ac:dyDescent="0.25">
      <c r="A4575" s="25" t="s">
        <v>19339</v>
      </c>
      <c r="B4575" s="358" t="s">
        <v>19340</v>
      </c>
      <c r="C4575" s="358" t="s">
        <v>19341</v>
      </c>
      <c r="D4575" s="16" t="s">
        <v>6071</v>
      </c>
    </row>
    <row r="4576" spans="1:4" ht="15.95" customHeight="1" x14ac:dyDescent="0.25">
      <c r="A4576" s="25" t="s">
        <v>19342</v>
      </c>
      <c r="B4576" s="358" t="s">
        <v>19343</v>
      </c>
      <c r="C4576" s="358" t="s">
        <v>19344</v>
      </c>
      <c r="D4576" s="16" t="s">
        <v>6181</v>
      </c>
    </row>
    <row r="4577" spans="1:4" ht="15.95" customHeight="1" x14ac:dyDescent="0.25">
      <c r="A4577" s="25" t="s">
        <v>19345</v>
      </c>
      <c r="B4577" s="358" t="s">
        <v>19346</v>
      </c>
      <c r="C4577" s="358" t="s">
        <v>19347</v>
      </c>
      <c r="D4577" s="16" t="s">
        <v>6181</v>
      </c>
    </row>
    <row r="4578" spans="1:4" ht="15.95" customHeight="1" x14ac:dyDescent="0.25">
      <c r="A4578" s="25" t="s">
        <v>19348</v>
      </c>
      <c r="B4578" s="358" t="s">
        <v>19349</v>
      </c>
      <c r="C4578" s="358" t="s">
        <v>19350</v>
      </c>
      <c r="D4578" s="16" t="s">
        <v>6181</v>
      </c>
    </row>
    <row r="4579" spans="1:4" ht="15.95" customHeight="1" x14ac:dyDescent="0.25">
      <c r="A4579" s="25" t="s">
        <v>19351</v>
      </c>
      <c r="B4579" s="358" t="s">
        <v>19352</v>
      </c>
      <c r="C4579" s="358" t="s">
        <v>19353</v>
      </c>
      <c r="D4579" s="16" t="s">
        <v>6125</v>
      </c>
    </row>
    <row r="4580" spans="1:4" ht="15.95" customHeight="1" x14ac:dyDescent="0.25">
      <c r="A4580" s="25" t="s">
        <v>19354</v>
      </c>
      <c r="B4580" s="358" t="s">
        <v>19355</v>
      </c>
      <c r="C4580" s="358" t="s">
        <v>19356</v>
      </c>
      <c r="D4580" s="16" t="s">
        <v>6181</v>
      </c>
    </row>
    <row r="4581" spans="1:4" ht="15.95" customHeight="1" x14ac:dyDescent="0.25">
      <c r="A4581" s="25" t="s">
        <v>19357</v>
      </c>
      <c r="B4581" s="358" t="s">
        <v>19358</v>
      </c>
      <c r="C4581" s="358" t="s">
        <v>19359</v>
      </c>
      <c r="D4581" s="16" t="s">
        <v>6181</v>
      </c>
    </row>
    <row r="4582" spans="1:4" ht="15.95" customHeight="1" x14ac:dyDescent="0.25">
      <c r="A4582" s="25" t="s">
        <v>19360</v>
      </c>
      <c r="B4582" s="358" t="s">
        <v>19361</v>
      </c>
      <c r="C4582" s="358" t="s">
        <v>19362</v>
      </c>
      <c r="D4582" s="16" t="s">
        <v>6181</v>
      </c>
    </row>
    <row r="4583" spans="1:4" ht="15.95" customHeight="1" x14ac:dyDescent="0.25">
      <c r="A4583" s="25" t="s">
        <v>19363</v>
      </c>
      <c r="B4583" s="358" t="s">
        <v>19364</v>
      </c>
      <c r="C4583" s="358" t="s">
        <v>19365</v>
      </c>
      <c r="D4583" s="16" t="s">
        <v>6181</v>
      </c>
    </row>
    <row r="4584" spans="1:4" ht="15.95" customHeight="1" x14ac:dyDescent="0.25">
      <c r="A4584" s="25" t="s">
        <v>19366</v>
      </c>
      <c r="B4584" s="358" t="s">
        <v>19367</v>
      </c>
      <c r="C4584" s="358" t="s">
        <v>19368</v>
      </c>
      <c r="D4584" s="16" t="s">
        <v>6181</v>
      </c>
    </row>
    <row r="4585" spans="1:4" ht="15.95" customHeight="1" x14ac:dyDescent="0.25">
      <c r="A4585" s="25" t="s">
        <v>19369</v>
      </c>
      <c r="B4585" s="358" t="s">
        <v>19370</v>
      </c>
      <c r="C4585" s="358" t="s">
        <v>19371</v>
      </c>
      <c r="D4585" s="16" t="s">
        <v>6181</v>
      </c>
    </row>
    <row r="4586" spans="1:4" ht="15.95" customHeight="1" x14ac:dyDescent="0.25">
      <c r="A4586" s="25" t="s">
        <v>19372</v>
      </c>
      <c r="B4586" s="358" t="s">
        <v>19373</v>
      </c>
      <c r="C4586" s="358" t="s">
        <v>19374</v>
      </c>
      <c r="D4586" s="16" t="s">
        <v>6181</v>
      </c>
    </row>
    <row r="4587" spans="1:4" ht="15.95" customHeight="1" x14ac:dyDescent="0.25">
      <c r="A4587" s="25" t="s">
        <v>19375</v>
      </c>
      <c r="B4587" s="358" t="s">
        <v>3148</v>
      </c>
      <c r="C4587" s="358" t="s">
        <v>19376</v>
      </c>
      <c r="D4587" s="16" t="s">
        <v>6181</v>
      </c>
    </row>
    <row r="4588" spans="1:4" ht="15.95" customHeight="1" x14ac:dyDescent="0.25">
      <c r="A4588" s="25" t="s">
        <v>19377</v>
      </c>
      <c r="B4588" s="358" t="s">
        <v>19378</v>
      </c>
      <c r="C4588" s="358" t="s">
        <v>19379</v>
      </c>
      <c r="D4588" s="16" t="s">
        <v>6181</v>
      </c>
    </row>
    <row r="4589" spans="1:4" ht="15.95" customHeight="1" x14ac:dyDescent="0.25">
      <c r="A4589" s="25" t="s">
        <v>19380</v>
      </c>
      <c r="B4589" s="358" t="s">
        <v>19381</v>
      </c>
      <c r="C4589" s="358" t="s">
        <v>19382</v>
      </c>
      <c r="D4589" s="16" t="s">
        <v>6214</v>
      </c>
    </row>
    <row r="4590" spans="1:4" ht="15.95" customHeight="1" x14ac:dyDescent="0.25">
      <c r="A4590" s="25" t="s">
        <v>19383</v>
      </c>
      <c r="B4590" s="358" t="s">
        <v>19384</v>
      </c>
      <c r="C4590" s="358" t="s">
        <v>19385</v>
      </c>
      <c r="D4590" s="16" t="s">
        <v>6072</v>
      </c>
    </row>
    <row r="4591" spans="1:4" ht="15.95" customHeight="1" x14ac:dyDescent="0.25">
      <c r="A4591" s="25" t="s">
        <v>19386</v>
      </c>
      <c r="B4591" s="358" t="s">
        <v>19387</v>
      </c>
      <c r="C4591" s="358" t="s">
        <v>19388</v>
      </c>
      <c r="D4591" s="16" t="s">
        <v>6181</v>
      </c>
    </row>
    <row r="4592" spans="1:4" ht="15.95" customHeight="1" x14ac:dyDescent="0.25">
      <c r="A4592" s="25" t="s">
        <v>19389</v>
      </c>
      <c r="B4592" s="358" t="s">
        <v>19390</v>
      </c>
      <c r="C4592" s="358" t="s">
        <v>19391</v>
      </c>
      <c r="D4592" s="16" t="s">
        <v>6181</v>
      </c>
    </row>
    <row r="4593" spans="1:4" ht="15.95" customHeight="1" x14ac:dyDescent="0.25">
      <c r="A4593" s="25" t="s">
        <v>19392</v>
      </c>
      <c r="B4593" s="358" t="s">
        <v>19393</v>
      </c>
      <c r="C4593" s="358" t="s">
        <v>19394</v>
      </c>
      <c r="D4593" s="16" t="s">
        <v>6181</v>
      </c>
    </row>
    <row r="4594" spans="1:4" ht="15.95" customHeight="1" x14ac:dyDescent="0.25">
      <c r="A4594" s="25" t="s">
        <v>19395</v>
      </c>
      <c r="B4594" s="358" t="s">
        <v>19396</v>
      </c>
      <c r="C4594" s="358" t="s">
        <v>19397</v>
      </c>
      <c r="D4594" s="16" t="s">
        <v>6181</v>
      </c>
    </row>
    <row r="4595" spans="1:4" ht="15.95" customHeight="1" x14ac:dyDescent="0.25">
      <c r="A4595" s="25" t="s">
        <v>19398</v>
      </c>
      <c r="B4595" s="358" t="s">
        <v>19399</v>
      </c>
      <c r="C4595" s="358" t="s">
        <v>19400</v>
      </c>
      <c r="D4595" s="16" t="s">
        <v>6181</v>
      </c>
    </row>
    <row r="4596" spans="1:4" ht="15.95" customHeight="1" x14ac:dyDescent="0.25">
      <c r="A4596" s="25" t="s">
        <v>19401</v>
      </c>
      <c r="B4596" s="358" t="s">
        <v>19402</v>
      </c>
      <c r="C4596" s="358" t="s">
        <v>19403</v>
      </c>
      <c r="D4596" s="16" t="s">
        <v>6181</v>
      </c>
    </row>
    <row r="4597" spans="1:4" ht="15.95" customHeight="1" x14ac:dyDescent="0.25">
      <c r="A4597" s="25" t="s">
        <v>19404</v>
      </c>
      <c r="B4597" s="358" t="s">
        <v>19405</v>
      </c>
      <c r="C4597" s="358" t="s">
        <v>19406</v>
      </c>
      <c r="D4597" s="16" t="s">
        <v>6181</v>
      </c>
    </row>
    <row r="4598" spans="1:4" ht="15.95" customHeight="1" x14ac:dyDescent="0.25">
      <c r="A4598" s="25" t="s">
        <v>19407</v>
      </c>
      <c r="B4598" s="358" t="s">
        <v>19408</v>
      </c>
      <c r="C4598" s="358" t="s">
        <v>19409</v>
      </c>
      <c r="D4598" s="16" t="s">
        <v>6181</v>
      </c>
    </row>
    <row r="4599" spans="1:4" ht="15.95" customHeight="1" x14ac:dyDescent="0.25">
      <c r="A4599" s="25" t="s">
        <v>19410</v>
      </c>
      <c r="B4599" s="358" t="s">
        <v>19411</v>
      </c>
      <c r="C4599" s="358" t="s">
        <v>19412</v>
      </c>
      <c r="D4599" s="16" t="s">
        <v>6181</v>
      </c>
    </row>
    <row r="4600" spans="1:4" ht="15.95" customHeight="1" x14ac:dyDescent="0.25">
      <c r="A4600" s="25" t="s">
        <v>19413</v>
      </c>
      <c r="B4600" s="358" t="s">
        <v>19414</v>
      </c>
      <c r="C4600" s="358" t="s">
        <v>19415</v>
      </c>
      <c r="D4600" s="16" t="s">
        <v>6181</v>
      </c>
    </row>
    <row r="4601" spans="1:4" ht="15.95" customHeight="1" x14ac:dyDescent="0.25">
      <c r="A4601" s="25" t="s">
        <v>19416</v>
      </c>
      <c r="B4601" s="358" t="s">
        <v>19417</v>
      </c>
      <c r="C4601" s="358" t="s">
        <v>19418</v>
      </c>
      <c r="D4601" s="16" t="s">
        <v>6181</v>
      </c>
    </row>
    <row r="4602" spans="1:4" ht="15.95" customHeight="1" x14ac:dyDescent="0.25">
      <c r="A4602" s="25" t="s">
        <v>19419</v>
      </c>
      <c r="B4602" s="358" t="s">
        <v>19420</v>
      </c>
      <c r="C4602" s="358" t="s">
        <v>19421</v>
      </c>
      <c r="D4602" s="16" t="s">
        <v>6181</v>
      </c>
    </row>
    <row r="4603" spans="1:4" ht="15.95" customHeight="1" x14ac:dyDescent="0.25">
      <c r="A4603" s="25" t="s">
        <v>19422</v>
      </c>
      <c r="B4603" s="358" t="s">
        <v>19423</v>
      </c>
      <c r="C4603" s="358" t="s">
        <v>19424</v>
      </c>
      <c r="D4603" s="16" t="s">
        <v>6181</v>
      </c>
    </row>
    <row r="4604" spans="1:4" ht="15.95" customHeight="1" x14ac:dyDescent="0.25">
      <c r="A4604" s="25" t="s">
        <v>19425</v>
      </c>
      <c r="B4604" s="358" t="s">
        <v>19426</v>
      </c>
      <c r="C4604" s="358" t="s">
        <v>19427</v>
      </c>
      <c r="D4604" s="16" t="s">
        <v>6181</v>
      </c>
    </row>
    <row r="4605" spans="1:4" ht="15.95" customHeight="1" x14ac:dyDescent="0.25">
      <c r="A4605" s="25" t="s">
        <v>19428</v>
      </c>
      <c r="B4605" s="358" t="s">
        <v>19429</v>
      </c>
      <c r="C4605" s="358" t="s">
        <v>19430</v>
      </c>
      <c r="D4605" s="16" t="s">
        <v>6181</v>
      </c>
    </row>
    <row r="4606" spans="1:4" ht="15.95" customHeight="1" x14ac:dyDescent="0.25">
      <c r="A4606" s="25" t="s">
        <v>19431</v>
      </c>
      <c r="B4606" s="358" t="s">
        <v>19432</v>
      </c>
      <c r="C4606" s="358" t="s">
        <v>19433</v>
      </c>
      <c r="D4606" s="16" t="s">
        <v>6163</v>
      </c>
    </row>
    <row r="4607" spans="1:4" ht="15.95" customHeight="1" x14ac:dyDescent="0.25">
      <c r="A4607" s="25" t="s">
        <v>19434</v>
      </c>
      <c r="B4607" s="358" t="s">
        <v>19435</v>
      </c>
      <c r="C4607" s="358" t="s">
        <v>19436</v>
      </c>
      <c r="D4607" s="16" t="s">
        <v>6181</v>
      </c>
    </row>
    <row r="4608" spans="1:4" ht="15.95" customHeight="1" x14ac:dyDescent="0.25">
      <c r="A4608" s="25" t="s">
        <v>19437</v>
      </c>
      <c r="B4608" s="358" t="s">
        <v>19438</v>
      </c>
      <c r="C4608" s="358" t="s">
        <v>19439</v>
      </c>
      <c r="D4608" s="16" t="s">
        <v>6181</v>
      </c>
    </row>
    <row r="4609" spans="1:4" ht="15.95" customHeight="1" x14ac:dyDescent="0.25">
      <c r="A4609" s="25" t="s">
        <v>19440</v>
      </c>
      <c r="B4609" s="358" t="s">
        <v>19441</v>
      </c>
      <c r="C4609" s="358" t="s">
        <v>19442</v>
      </c>
      <c r="D4609" s="16" t="s">
        <v>6181</v>
      </c>
    </row>
    <row r="4610" spans="1:4" ht="15.95" customHeight="1" x14ac:dyDescent="0.25">
      <c r="A4610" s="25" t="s">
        <v>19443</v>
      </c>
      <c r="B4610" s="358" t="s">
        <v>19444</v>
      </c>
      <c r="C4610" s="358" t="s">
        <v>19445</v>
      </c>
      <c r="D4610" s="16" t="s">
        <v>6181</v>
      </c>
    </row>
    <row r="4611" spans="1:4" ht="15.95" customHeight="1" x14ac:dyDescent="0.25">
      <c r="A4611" s="25" t="s">
        <v>19446</v>
      </c>
      <c r="B4611" s="358" t="s">
        <v>19447</v>
      </c>
      <c r="C4611" s="358" t="s">
        <v>19448</v>
      </c>
      <c r="D4611" s="16" t="s">
        <v>6204</v>
      </c>
    </row>
    <row r="4612" spans="1:4" ht="15.95" customHeight="1" x14ac:dyDescent="0.25">
      <c r="A4612" s="25" t="s">
        <v>19449</v>
      </c>
      <c r="B4612" s="358" t="s">
        <v>19450</v>
      </c>
      <c r="C4612" s="358" t="s">
        <v>19451</v>
      </c>
      <c r="D4612" s="16" t="s">
        <v>6181</v>
      </c>
    </row>
    <row r="4613" spans="1:4" ht="15.95" customHeight="1" x14ac:dyDescent="0.25">
      <c r="A4613" s="25" t="s">
        <v>19452</v>
      </c>
      <c r="B4613" s="358" t="s">
        <v>16316</v>
      </c>
      <c r="C4613" s="358" t="s">
        <v>19453</v>
      </c>
      <c r="D4613" s="16" t="s">
        <v>6172</v>
      </c>
    </row>
    <row r="4614" spans="1:4" ht="15.95" customHeight="1" x14ac:dyDescent="0.25">
      <c r="A4614" s="25" t="s">
        <v>19454</v>
      </c>
      <c r="B4614" s="358" t="s">
        <v>19455</v>
      </c>
      <c r="C4614" s="358" t="s">
        <v>19456</v>
      </c>
      <c r="D4614" s="16" t="s">
        <v>6181</v>
      </c>
    </row>
    <row r="4615" spans="1:4" ht="15.95" customHeight="1" x14ac:dyDescent="0.25">
      <c r="A4615" s="25" t="s">
        <v>19457</v>
      </c>
      <c r="B4615" s="358" t="s">
        <v>19458</v>
      </c>
      <c r="C4615" s="358" t="s">
        <v>19459</v>
      </c>
      <c r="D4615" s="16" t="s">
        <v>6181</v>
      </c>
    </row>
    <row r="4616" spans="1:4" ht="15.95" customHeight="1" x14ac:dyDescent="0.25">
      <c r="A4616" s="25" t="s">
        <v>19460</v>
      </c>
      <c r="B4616" s="358" t="s">
        <v>19461</v>
      </c>
      <c r="C4616" s="358" t="s">
        <v>19462</v>
      </c>
      <c r="D4616" s="16" t="s">
        <v>6181</v>
      </c>
    </row>
    <row r="4617" spans="1:4" ht="15.95" customHeight="1" x14ac:dyDescent="0.25">
      <c r="A4617" s="25" t="s">
        <v>19463</v>
      </c>
      <c r="B4617" s="358" t="s">
        <v>19464</v>
      </c>
      <c r="C4617" s="358" t="s">
        <v>19465</v>
      </c>
      <c r="D4617" s="16" t="s">
        <v>6181</v>
      </c>
    </row>
    <row r="4618" spans="1:4" ht="15.95" customHeight="1" x14ac:dyDescent="0.25">
      <c r="A4618" s="25" t="s">
        <v>19466</v>
      </c>
      <c r="B4618" s="358" t="s">
        <v>1950</v>
      </c>
      <c r="C4618" s="358" t="s">
        <v>19467</v>
      </c>
      <c r="D4618" s="16" t="s">
        <v>6313</v>
      </c>
    </row>
    <row r="4619" spans="1:4" ht="15.95" customHeight="1" x14ac:dyDescent="0.25">
      <c r="A4619" s="25" t="s">
        <v>19468</v>
      </c>
      <c r="B4619" s="358" t="s">
        <v>19469</v>
      </c>
      <c r="C4619" s="358" t="s">
        <v>19470</v>
      </c>
      <c r="D4619" s="16" t="s">
        <v>6181</v>
      </c>
    </row>
    <row r="4620" spans="1:4" ht="15.95" customHeight="1" x14ac:dyDescent="0.25">
      <c r="A4620" s="25" t="s">
        <v>19471</v>
      </c>
      <c r="B4620" s="358" t="s">
        <v>19472</v>
      </c>
      <c r="C4620" s="358" t="s">
        <v>19473</v>
      </c>
      <c r="D4620" s="16" t="s">
        <v>6228</v>
      </c>
    </row>
    <row r="4621" spans="1:4" ht="15.95" customHeight="1" x14ac:dyDescent="0.25">
      <c r="A4621" s="25" t="s">
        <v>19474</v>
      </c>
      <c r="B4621" s="358" t="s">
        <v>19475</v>
      </c>
      <c r="C4621" s="358" t="s">
        <v>19476</v>
      </c>
      <c r="D4621" s="16" t="s">
        <v>6181</v>
      </c>
    </row>
    <row r="4622" spans="1:4" ht="15.95" customHeight="1" x14ac:dyDescent="0.25">
      <c r="A4622" s="25" t="s">
        <v>19477</v>
      </c>
      <c r="B4622" s="358" t="s">
        <v>19478</v>
      </c>
      <c r="C4622" s="358" t="s">
        <v>19479</v>
      </c>
      <c r="D4622" s="16" t="s">
        <v>6181</v>
      </c>
    </row>
    <row r="4623" spans="1:4" ht="15.95" customHeight="1" x14ac:dyDescent="0.25">
      <c r="A4623" s="25" t="s">
        <v>19480</v>
      </c>
      <c r="B4623" s="358" t="s">
        <v>19481</v>
      </c>
      <c r="C4623" s="358" t="s">
        <v>19482</v>
      </c>
      <c r="D4623" s="16" t="s">
        <v>6088</v>
      </c>
    </row>
    <row r="4624" spans="1:4" ht="15.95" customHeight="1" x14ac:dyDescent="0.25">
      <c r="A4624" s="25" t="s">
        <v>19483</v>
      </c>
      <c r="B4624" s="358" t="s">
        <v>19484</v>
      </c>
      <c r="C4624" s="358" t="s">
        <v>19485</v>
      </c>
      <c r="D4624" s="16" t="s">
        <v>6181</v>
      </c>
    </row>
    <row r="4625" spans="1:4" ht="15.95" customHeight="1" x14ac:dyDescent="0.25">
      <c r="A4625" s="25" t="s">
        <v>19486</v>
      </c>
      <c r="B4625" s="358" t="s">
        <v>19487</v>
      </c>
      <c r="C4625" s="358" t="s">
        <v>19488</v>
      </c>
      <c r="D4625" s="16" t="s">
        <v>6181</v>
      </c>
    </row>
    <row r="4626" spans="1:4" ht="15.95" customHeight="1" x14ac:dyDescent="0.25">
      <c r="A4626" s="25" t="s">
        <v>19489</v>
      </c>
      <c r="B4626" s="358" t="s">
        <v>19490</v>
      </c>
      <c r="C4626" s="358" t="s">
        <v>19491</v>
      </c>
      <c r="D4626" s="16" t="s">
        <v>6181</v>
      </c>
    </row>
    <row r="4627" spans="1:4" ht="15.95" customHeight="1" x14ac:dyDescent="0.25">
      <c r="A4627" s="25" t="s">
        <v>19492</v>
      </c>
      <c r="B4627" s="358" t="s">
        <v>19493</v>
      </c>
      <c r="C4627" s="358" t="s">
        <v>19494</v>
      </c>
      <c r="D4627" s="16" t="s">
        <v>6181</v>
      </c>
    </row>
    <row r="4628" spans="1:4" ht="15.95" customHeight="1" x14ac:dyDescent="0.25">
      <c r="A4628" s="25" t="s">
        <v>19495</v>
      </c>
      <c r="B4628" s="358" t="s">
        <v>19496</v>
      </c>
      <c r="C4628" s="358" t="s">
        <v>19497</v>
      </c>
      <c r="D4628" s="16" t="s">
        <v>6181</v>
      </c>
    </row>
    <row r="4629" spans="1:4" ht="15.95" customHeight="1" x14ac:dyDescent="0.25">
      <c r="A4629" s="25" t="s">
        <v>19498</v>
      </c>
      <c r="B4629" s="358" t="s">
        <v>19499</v>
      </c>
      <c r="C4629" s="358" t="s">
        <v>19500</v>
      </c>
      <c r="D4629" s="16" t="s">
        <v>6181</v>
      </c>
    </row>
    <row r="4630" spans="1:4" ht="15.95" customHeight="1" x14ac:dyDescent="0.25">
      <c r="A4630" s="25" t="s">
        <v>19501</v>
      </c>
      <c r="B4630" s="358" t="s">
        <v>19502</v>
      </c>
      <c r="C4630" s="358" t="s">
        <v>19503</v>
      </c>
      <c r="D4630" s="16" t="s">
        <v>6181</v>
      </c>
    </row>
    <row r="4631" spans="1:4" ht="15.95" customHeight="1" x14ac:dyDescent="0.25">
      <c r="A4631" s="25" t="s">
        <v>19504</v>
      </c>
      <c r="B4631" s="358" t="s">
        <v>19505</v>
      </c>
      <c r="C4631" s="358" t="s">
        <v>19506</v>
      </c>
      <c r="D4631" s="16" t="s">
        <v>6181</v>
      </c>
    </row>
    <row r="4632" spans="1:4" ht="15.95" customHeight="1" x14ac:dyDescent="0.25">
      <c r="A4632" s="25" t="s">
        <v>19507</v>
      </c>
      <c r="B4632" s="358" t="s">
        <v>19508</v>
      </c>
      <c r="C4632" s="358" t="s">
        <v>19509</v>
      </c>
      <c r="D4632" s="16" t="s">
        <v>6137</v>
      </c>
    </row>
    <row r="4633" spans="1:4" ht="15.95" customHeight="1" x14ac:dyDescent="0.25">
      <c r="A4633" s="25" t="s">
        <v>19510</v>
      </c>
      <c r="B4633" s="358" t="s">
        <v>19511</v>
      </c>
      <c r="C4633" s="358" t="s">
        <v>19512</v>
      </c>
      <c r="D4633" s="16" t="s">
        <v>6181</v>
      </c>
    </row>
    <row r="4634" spans="1:4" ht="15.95" customHeight="1" x14ac:dyDescent="0.25">
      <c r="A4634" s="25" t="s">
        <v>19513</v>
      </c>
      <c r="B4634" s="358" t="s">
        <v>19514</v>
      </c>
      <c r="C4634" s="358" t="s">
        <v>19515</v>
      </c>
      <c r="D4634" s="16" t="s">
        <v>6181</v>
      </c>
    </row>
    <row r="4635" spans="1:4" ht="15.95" customHeight="1" x14ac:dyDescent="0.25">
      <c r="A4635" s="25" t="s">
        <v>19516</v>
      </c>
      <c r="B4635" s="358" t="s">
        <v>19517</v>
      </c>
      <c r="C4635" s="358" t="s">
        <v>19518</v>
      </c>
      <c r="D4635" s="16" t="s">
        <v>6181</v>
      </c>
    </row>
    <row r="4636" spans="1:4" ht="15.95" customHeight="1" x14ac:dyDescent="0.25">
      <c r="A4636" s="25" t="s">
        <v>19519</v>
      </c>
      <c r="B4636" s="358" t="s">
        <v>19520</v>
      </c>
      <c r="C4636" s="358" t="s">
        <v>19521</v>
      </c>
      <c r="D4636" s="16" t="s">
        <v>6181</v>
      </c>
    </row>
    <row r="4637" spans="1:4" ht="15.95" customHeight="1" x14ac:dyDescent="0.25">
      <c r="A4637" s="25" t="s">
        <v>19522</v>
      </c>
      <c r="B4637" s="358" t="s">
        <v>19523</v>
      </c>
      <c r="C4637" s="358" t="s">
        <v>19524</v>
      </c>
      <c r="D4637" s="16" t="s">
        <v>6181</v>
      </c>
    </row>
    <row r="4638" spans="1:4" ht="15.95" customHeight="1" x14ac:dyDescent="0.25">
      <c r="A4638" s="25" t="s">
        <v>19525</v>
      </c>
      <c r="B4638" s="358" t="s">
        <v>19526</v>
      </c>
      <c r="C4638" s="358" t="s">
        <v>19527</v>
      </c>
      <c r="D4638" s="16" t="s">
        <v>6181</v>
      </c>
    </row>
    <row r="4639" spans="1:4" ht="15.95" customHeight="1" x14ac:dyDescent="0.25">
      <c r="A4639" s="25" t="s">
        <v>19528</v>
      </c>
      <c r="B4639" s="358" t="s">
        <v>19529</v>
      </c>
      <c r="C4639" s="358" t="s">
        <v>19530</v>
      </c>
      <c r="D4639" s="16" t="s">
        <v>6181</v>
      </c>
    </row>
    <row r="4640" spans="1:4" ht="15.95" customHeight="1" x14ac:dyDescent="0.25">
      <c r="A4640" s="25" t="s">
        <v>19531</v>
      </c>
      <c r="B4640" s="358" t="s">
        <v>19532</v>
      </c>
      <c r="C4640" s="358" t="s">
        <v>19533</v>
      </c>
      <c r="D4640" s="16" t="s">
        <v>6181</v>
      </c>
    </row>
    <row r="4641" spans="1:4" ht="15.95" customHeight="1" x14ac:dyDescent="0.25">
      <c r="A4641" s="25" t="s">
        <v>19534</v>
      </c>
      <c r="B4641" s="358" t="s">
        <v>19535</v>
      </c>
      <c r="C4641" s="358" t="s">
        <v>19536</v>
      </c>
      <c r="D4641" s="16" t="s">
        <v>6181</v>
      </c>
    </row>
    <row r="4642" spans="1:4" ht="15.95" customHeight="1" x14ac:dyDescent="0.25">
      <c r="A4642" s="25" t="s">
        <v>19537</v>
      </c>
      <c r="B4642" s="358" t="s">
        <v>19538</v>
      </c>
      <c r="C4642" s="358" t="s">
        <v>19539</v>
      </c>
      <c r="D4642" s="16" t="s">
        <v>6181</v>
      </c>
    </row>
    <row r="4643" spans="1:4" ht="15.95" customHeight="1" x14ac:dyDescent="0.25">
      <c r="A4643" s="25" t="s">
        <v>19540</v>
      </c>
      <c r="B4643" s="358" t="s">
        <v>19541</v>
      </c>
      <c r="C4643" s="358" t="s">
        <v>19542</v>
      </c>
      <c r="D4643" s="16" t="s">
        <v>6181</v>
      </c>
    </row>
    <row r="4644" spans="1:4" ht="15.95" customHeight="1" x14ac:dyDescent="0.25">
      <c r="A4644" s="25" t="s">
        <v>19543</v>
      </c>
      <c r="B4644" s="358" t="s">
        <v>19544</v>
      </c>
      <c r="C4644" s="358" t="s">
        <v>19545</v>
      </c>
      <c r="D4644" s="16" t="s">
        <v>6181</v>
      </c>
    </row>
    <row r="4645" spans="1:4" ht="15.95" customHeight="1" x14ac:dyDescent="0.25">
      <c r="A4645" s="25" t="s">
        <v>19546</v>
      </c>
      <c r="B4645" s="358" t="s">
        <v>19547</v>
      </c>
      <c r="C4645" s="358" t="s">
        <v>19548</v>
      </c>
      <c r="D4645" s="16" t="s">
        <v>6181</v>
      </c>
    </row>
    <row r="4646" spans="1:4" ht="15.95" customHeight="1" x14ac:dyDescent="0.25">
      <c r="A4646" s="25" t="s">
        <v>19549</v>
      </c>
      <c r="B4646" s="358" t="s">
        <v>19550</v>
      </c>
      <c r="C4646" s="358" t="s">
        <v>19551</v>
      </c>
      <c r="D4646" s="16" t="s">
        <v>6181</v>
      </c>
    </row>
    <row r="4647" spans="1:4" ht="15.95" customHeight="1" x14ac:dyDescent="0.25">
      <c r="A4647" s="25" t="s">
        <v>19552</v>
      </c>
      <c r="B4647" s="358" t="s">
        <v>19553</v>
      </c>
      <c r="C4647" s="358" t="s">
        <v>19554</v>
      </c>
      <c r="D4647" s="16" t="s">
        <v>6199</v>
      </c>
    </row>
    <row r="4648" spans="1:4" ht="15.95" customHeight="1" x14ac:dyDescent="0.25">
      <c r="A4648" s="25" t="s">
        <v>19555</v>
      </c>
      <c r="B4648" s="358" t="s">
        <v>19556</v>
      </c>
      <c r="C4648" s="358" t="s">
        <v>19557</v>
      </c>
      <c r="D4648" s="16" t="s">
        <v>6160</v>
      </c>
    </row>
    <row r="4649" spans="1:4" ht="15.95" customHeight="1" x14ac:dyDescent="0.25">
      <c r="A4649" s="25" t="s">
        <v>19558</v>
      </c>
      <c r="B4649" s="358" t="s">
        <v>19559</v>
      </c>
      <c r="C4649" s="358" t="s">
        <v>19560</v>
      </c>
      <c r="D4649" s="16" t="s">
        <v>6244</v>
      </c>
    </row>
    <row r="4650" spans="1:4" ht="15.95" customHeight="1" x14ac:dyDescent="0.25">
      <c r="A4650" s="25" t="s">
        <v>19561</v>
      </c>
      <c r="B4650" s="358" t="s">
        <v>19562</v>
      </c>
      <c r="C4650" s="358" t="s">
        <v>19563</v>
      </c>
      <c r="D4650" s="16" t="s">
        <v>6142</v>
      </c>
    </row>
    <row r="4651" spans="1:4" ht="15.95" customHeight="1" x14ac:dyDescent="0.25">
      <c r="A4651" s="25" t="s">
        <v>19564</v>
      </c>
      <c r="B4651" s="358" t="s">
        <v>19565</v>
      </c>
      <c r="C4651" s="358" t="s">
        <v>19566</v>
      </c>
      <c r="D4651" s="16" t="s">
        <v>6120</v>
      </c>
    </row>
    <row r="4652" spans="1:4" ht="15.95" customHeight="1" x14ac:dyDescent="0.25">
      <c r="A4652" s="25" t="s">
        <v>19567</v>
      </c>
      <c r="B4652" s="358" t="s">
        <v>19568</v>
      </c>
      <c r="C4652" s="358" t="s">
        <v>19569</v>
      </c>
      <c r="D4652" s="16" t="s">
        <v>6120</v>
      </c>
    </row>
    <row r="4653" spans="1:4" ht="15.95" customHeight="1" x14ac:dyDescent="0.25">
      <c r="A4653" s="25" t="s">
        <v>19570</v>
      </c>
      <c r="B4653" s="358" t="s">
        <v>19571</v>
      </c>
      <c r="C4653" s="358" t="s">
        <v>19572</v>
      </c>
      <c r="D4653" s="16" t="s">
        <v>6108</v>
      </c>
    </row>
    <row r="4654" spans="1:4" ht="15.95" customHeight="1" x14ac:dyDescent="0.25">
      <c r="A4654" s="25" t="s">
        <v>19573</v>
      </c>
      <c r="B4654" s="358" t="s">
        <v>19574</v>
      </c>
      <c r="C4654" s="358" t="s">
        <v>19575</v>
      </c>
      <c r="D4654" s="16" t="s">
        <v>6199</v>
      </c>
    </row>
    <row r="4655" spans="1:4" ht="15.95" customHeight="1" x14ac:dyDescent="0.25">
      <c r="A4655" s="25" t="s">
        <v>19576</v>
      </c>
      <c r="B4655" s="358" t="s">
        <v>19577</v>
      </c>
      <c r="C4655" s="358" t="s">
        <v>19578</v>
      </c>
      <c r="D4655" s="16" t="s">
        <v>6096</v>
      </c>
    </row>
    <row r="4656" spans="1:4" ht="15.95" customHeight="1" x14ac:dyDescent="0.25">
      <c r="A4656" s="25" t="s">
        <v>19579</v>
      </c>
      <c r="B4656" s="358" t="s">
        <v>1951</v>
      </c>
      <c r="C4656" s="358" t="s">
        <v>19580</v>
      </c>
      <c r="D4656" s="16" t="s">
        <v>6289</v>
      </c>
    </row>
    <row r="4657" spans="1:4" ht="15.95" customHeight="1" x14ac:dyDescent="0.25">
      <c r="A4657" s="25" t="s">
        <v>19581</v>
      </c>
      <c r="B4657" s="358" t="s">
        <v>19582</v>
      </c>
      <c r="C4657" s="358" t="s">
        <v>19583</v>
      </c>
      <c r="D4657" s="16" t="s">
        <v>6120</v>
      </c>
    </row>
    <row r="4658" spans="1:4" ht="15.95" customHeight="1" x14ac:dyDescent="0.25">
      <c r="A4658" s="25" t="s">
        <v>19584</v>
      </c>
      <c r="B4658" s="358" t="s">
        <v>19585</v>
      </c>
      <c r="C4658" s="358" t="s">
        <v>19586</v>
      </c>
      <c r="D4658" s="16" t="s">
        <v>6238</v>
      </c>
    </row>
    <row r="4659" spans="1:4" ht="15.95" customHeight="1" x14ac:dyDescent="0.25">
      <c r="A4659" s="25" t="s">
        <v>19587</v>
      </c>
      <c r="B4659" s="358" t="s">
        <v>1941</v>
      </c>
      <c r="C4659" s="358" t="s">
        <v>19588</v>
      </c>
      <c r="D4659" s="16" t="s">
        <v>6270</v>
      </c>
    </row>
    <row r="4660" spans="1:4" ht="15.95" customHeight="1" x14ac:dyDescent="0.25">
      <c r="A4660" s="25" t="s">
        <v>19589</v>
      </c>
      <c r="B4660" s="358" t="s">
        <v>19590</v>
      </c>
      <c r="C4660" s="358" t="s">
        <v>19591</v>
      </c>
      <c r="D4660" s="16" t="s">
        <v>6161</v>
      </c>
    </row>
    <row r="4661" spans="1:4" ht="15.95" customHeight="1" x14ac:dyDescent="0.25">
      <c r="A4661" s="25" t="s">
        <v>19592</v>
      </c>
      <c r="B4661" s="358" t="s">
        <v>19593</v>
      </c>
      <c r="C4661" s="358" t="s">
        <v>19594</v>
      </c>
      <c r="D4661" s="16" t="s">
        <v>6175</v>
      </c>
    </row>
    <row r="4662" spans="1:4" ht="15.95" customHeight="1" x14ac:dyDescent="0.25">
      <c r="A4662" s="25" t="s">
        <v>19595</v>
      </c>
      <c r="B4662" s="358" t="s">
        <v>1799</v>
      </c>
      <c r="C4662" s="358" t="s">
        <v>19596</v>
      </c>
      <c r="D4662" s="16" t="s">
        <v>6269</v>
      </c>
    </row>
    <row r="4663" spans="1:4" ht="15.95" customHeight="1" x14ac:dyDescent="0.25">
      <c r="A4663" s="25" t="s">
        <v>19597</v>
      </c>
      <c r="B4663" s="358" t="s">
        <v>19598</v>
      </c>
      <c r="C4663" s="358" t="s">
        <v>19599</v>
      </c>
      <c r="D4663" s="16" t="s">
        <v>6275</v>
      </c>
    </row>
    <row r="4664" spans="1:4" ht="15.95" customHeight="1" x14ac:dyDescent="0.25">
      <c r="A4664" s="25" t="s">
        <v>19600</v>
      </c>
      <c r="B4664" s="358" t="s">
        <v>1953</v>
      </c>
      <c r="C4664" s="358" t="s">
        <v>19601</v>
      </c>
      <c r="D4664" s="16" t="s">
        <v>6270</v>
      </c>
    </row>
    <row r="4665" spans="1:4" ht="15.95" customHeight="1" x14ac:dyDescent="0.25">
      <c r="A4665" s="25" t="s">
        <v>19602</v>
      </c>
      <c r="B4665" s="358" t="s">
        <v>19603</v>
      </c>
      <c r="C4665" s="358" t="s">
        <v>19604</v>
      </c>
      <c r="D4665" s="16" t="s">
        <v>6215</v>
      </c>
    </row>
    <row r="4666" spans="1:4" ht="15.95" customHeight="1" x14ac:dyDescent="0.25">
      <c r="A4666" s="25" t="s">
        <v>19605</v>
      </c>
      <c r="B4666" s="358" t="s">
        <v>19606</v>
      </c>
      <c r="C4666" s="358" t="s">
        <v>19607</v>
      </c>
      <c r="D4666" s="16" t="s">
        <v>6215</v>
      </c>
    </row>
    <row r="4667" spans="1:4" ht="15.95" customHeight="1" x14ac:dyDescent="0.25">
      <c r="A4667" s="25" t="s">
        <v>19608</v>
      </c>
      <c r="B4667" s="358" t="s">
        <v>19609</v>
      </c>
      <c r="C4667" s="358" t="s">
        <v>19610</v>
      </c>
      <c r="D4667" s="16" t="s">
        <v>6215</v>
      </c>
    </row>
    <row r="4668" spans="1:4" ht="15.95" customHeight="1" x14ac:dyDescent="0.25">
      <c r="A4668" s="25" t="s">
        <v>19611</v>
      </c>
      <c r="B4668" s="358" t="s">
        <v>19612</v>
      </c>
      <c r="C4668" s="358" t="s">
        <v>19613</v>
      </c>
      <c r="D4668" s="16" t="s">
        <v>6215</v>
      </c>
    </row>
    <row r="4669" spans="1:4" ht="15.95" customHeight="1" x14ac:dyDescent="0.25">
      <c r="A4669" s="25" t="s">
        <v>19614</v>
      </c>
      <c r="B4669" s="358" t="s">
        <v>19615</v>
      </c>
      <c r="C4669" s="358" t="s">
        <v>19616</v>
      </c>
      <c r="D4669" s="16" t="s">
        <v>6215</v>
      </c>
    </row>
    <row r="4670" spans="1:4" ht="15.95" customHeight="1" x14ac:dyDescent="0.25">
      <c r="A4670" s="25" t="s">
        <v>19617</v>
      </c>
      <c r="B4670" s="358" t="s">
        <v>19618</v>
      </c>
      <c r="C4670" s="358" t="s">
        <v>19619</v>
      </c>
      <c r="D4670" s="16" t="s">
        <v>6190</v>
      </c>
    </row>
    <row r="4671" spans="1:4" ht="15.95" customHeight="1" x14ac:dyDescent="0.25">
      <c r="A4671" s="25" t="s">
        <v>19620</v>
      </c>
      <c r="B4671" s="358" t="s">
        <v>19621</v>
      </c>
      <c r="C4671" s="358" t="s">
        <v>19622</v>
      </c>
      <c r="D4671" s="16" t="s">
        <v>6215</v>
      </c>
    </row>
    <row r="4672" spans="1:4" ht="15.95" customHeight="1" x14ac:dyDescent="0.25">
      <c r="A4672" s="25" t="s">
        <v>19623</v>
      </c>
      <c r="B4672" s="358" t="s">
        <v>19624</v>
      </c>
      <c r="C4672" s="358" t="s">
        <v>19625</v>
      </c>
      <c r="D4672" s="16" t="s">
        <v>6246</v>
      </c>
    </row>
    <row r="4673" spans="1:4" ht="15.95" customHeight="1" x14ac:dyDescent="0.25">
      <c r="A4673" s="25" t="s">
        <v>19626</v>
      </c>
      <c r="B4673" s="358" t="s">
        <v>19627</v>
      </c>
      <c r="C4673" s="358" t="s">
        <v>19628</v>
      </c>
      <c r="D4673" s="16" t="s">
        <v>6248</v>
      </c>
    </row>
    <row r="4674" spans="1:4" ht="15.95" customHeight="1" x14ac:dyDescent="0.25">
      <c r="A4674" s="25" t="s">
        <v>19629</v>
      </c>
      <c r="B4674" s="358" t="s">
        <v>19630</v>
      </c>
      <c r="C4674" s="358" t="s">
        <v>19631</v>
      </c>
      <c r="D4674" s="16" t="s">
        <v>6120</v>
      </c>
    </row>
    <row r="4675" spans="1:4" ht="15.95" customHeight="1" x14ac:dyDescent="0.25">
      <c r="A4675" s="25" t="s">
        <v>19632</v>
      </c>
      <c r="B4675" s="358" t="s">
        <v>19633</v>
      </c>
      <c r="C4675" s="358" t="s">
        <v>19634</v>
      </c>
      <c r="D4675" s="16" t="s">
        <v>6099</v>
      </c>
    </row>
    <row r="4676" spans="1:4" ht="15.95" customHeight="1" x14ac:dyDescent="0.25">
      <c r="A4676" s="25" t="s">
        <v>19635</v>
      </c>
      <c r="B4676" s="358" t="s">
        <v>19636</v>
      </c>
      <c r="C4676" s="358" t="s">
        <v>19637</v>
      </c>
      <c r="D4676" s="16" t="s">
        <v>6081</v>
      </c>
    </row>
    <row r="4677" spans="1:4" ht="15.95" customHeight="1" x14ac:dyDescent="0.25">
      <c r="A4677" s="25" t="s">
        <v>19638</v>
      </c>
      <c r="B4677" s="358" t="s">
        <v>19639</v>
      </c>
      <c r="C4677" s="358" t="s">
        <v>19640</v>
      </c>
      <c r="D4677" s="16" t="s">
        <v>6088</v>
      </c>
    </row>
    <row r="4678" spans="1:4" ht="15.95" customHeight="1" x14ac:dyDescent="0.25">
      <c r="A4678" s="25" t="s">
        <v>19641</v>
      </c>
      <c r="B4678" s="358" t="s">
        <v>19642</v>
      </c>
      <c r="C4678" s="358" t="s">
        <v>19643</v>
      </c>
      <c r="D4678" s="16" t="s">
        <v>6118</v>
      </c>
    </row>
    <row r="4679" spans="1:4" ht="15.95" customHeight="1" x14ac:dyDescent="0.25">
      <c r="A4679" s="25" t="s">
        <v>19644</v>
      </c>
      <c r="B4679" s="358" t="s">
        <v>19645</v>
      </c>
      <c r="C4679" s="358" t="s">
        <v>19646</v>
      </c>
      <c r="D4679" s="16" t="s">
        <v>6169</v>
      </c>
    </row>
    <row r="4680" spans="1:4" ht="15.95" customHeight="1" x14ac:dyDescent="0.25">
      <c r="A4680" s="25" t="s">
        <v>19647</v>
      </c>
      <c r="B4680" s="358" t="s">
        <v>19648</v>
      </c>
      <c r="C4680" s="358" t="s">
        <v>19649</v>
      </c>
      <c r="D4680" s="16" t="s">
        <v>6102</v>
      </c>
    </row>
    <row r="4681" spans="1:4" ht="15.95" customHeight="1" x14ac:dyDescent="0.25">
      <c r="A4681" s="25" t="s">
        <v>19650</v>
      </c>
      <c r="B4681" s="358" t="s">
        <v>19651</v>
      </c>
      <c r="C4681" s="358" t="s">
        <v>19652</v>
      </c>
      <c r="D4681" s="16" t="s">
        <v>6117</v>
      </c>
    </row>
    <row r="4682" spans="1:4" ht="15.95" customHeight="1" x14ac:dyDescent="0.25">
      <c r="A4682" s="25" t="s">
        <v>19653</v>
      </c>
      <c r="B4682" s="358" t="s">
        <v>19654</v>
      </c>
      <c r="C4682" s="358" t="s">
        <v>19655</v>
      </c>
      <c r="D4682" s="16" t="s">
        <v>6094</v>
      </c>
    </row>
    <row r="4683" spans="1:4" ht="15.95" customHeight="1" x14ac:dyDescent="0.25">
      <c r="A4683" s="25" t="s">
        <v>19656</v>
      </c>
      <c r="B4683" s="358" t="s">
        <v>19657</v>
      </c>
      <c r="C4683" s="358" t="s">
        <v>19658</v>
      </c>
      <c r="D4683" s="16" t="s">
        <v>6108</v>
      </c>
    </row>
    <row r="4684" spans="1:4" ht="15.95" customHeight="1" x14ac:dyDescent="0.25">
      <c r="A4684" s="25" t="s">
        <v>19659</v>
      </c>
      <c r="B4684" s="358" t="s">
        <v>19660</v>
      </c>
      <c r="C4684" s="358" t="s">
        <v>19661</v>
      </c>
      <c r="D4684" s="16" t="s">
        <v>6102</v>
      </c>
    </row>
    <row r="4685" spans="1:4" ht="15.95" customHeight="1" x14ac:dyDescent="0.25">
      <c r="A4685" s="25" t="s">
        <v>19662</v>
      </c>
      <c r="B4685" s="358" t="s">
        <v>19663</v>
      </c>
      <c r="C4685" s="358" t="s">
        <v>19664</v>
      </c>
      <c r="D4685" s="16" t="s">
        <v>6104</v>
      </c>
    </row>
    <row r="4686" spans="1:4" ht="15.95" customHeight="1" x14ac:dyDescent="0.25">
      <c r="A4686" s="25" t="s">
        <v>19665</v>
      </c>
      <c r="B4686" s="358" t="s">
        <v>19666</v>
      </c>
      <c r="C4686" s="358" t="s">
        <v>19667</v>
      </c>
      <c r="D4686" s="16" t="s">
        <v>6104</v>
      </c>
    </row>
    <row r="4687" spans="1:4" ht="15.95" customHeight="1" x14ac:dyDescent="0.25">
      <c r="A4687" s="25" t="s">
        <v>19668</v>
      </c>
      <c r="B4687" s="358" t="s">
        <v>19669</v>
      </c>
      <c r="C4687" s="358" t="s">
        <v>19670</v>
      </c>
      <c r="D4687" s="16" t="s">
        <v>6104</v>
      </c>
    </row>
    <row r="4688" spans="1:4" ht="15.95" customHeight="1" x14ac:dyDescent="0.25">
      <c r="A4688" s="25" t="s">
        <v>19671</v>
      </c>
      <c r="B4688" s="358" t="s">
        <v>19672</v>
      </c>
      <c r="C4688" s="358" t="s">
        <v>19673</v>
      </c>
      <c r="D4688" s="16" t="s">
        <v>6105</v>
      </c>
    </row>
    <row r="4689" spans="1:4" ht="15.95" customHeight="1" x14ac:dyDescent="0.25">
      <c r="A4689" s="25" t="s">
        <v>19674</v>
      </c>
      <c r="B4689" s="358" t="s">
        <v>19675</v>
      </c>
      <c r="C4689" s="358" t="s">
        <v>19676</v>
      </c>
      <c r="D4689" s="16" t="s">
        <v>6107</v>
      </c>
    </row>
    <row r="4690" spans="1:4" ht="15.95" customHeight="1" x14ac:dyDescent="0.25">
      <c r="A4690" s="25" t="s">
        <v>19677</v>
      </c>
      <c r="B4690" s="358" t="s">
        <v>19678</v>
      </c>
      <c r="C4690" s="358" t="s">
        <v>19679</v>
      </c>
      <c r="D4690" s="16" t="s">
        <v>6110</v>
      </c>
    </row>
    <row r="4691" spans="1:4" ht="15.95" customHeight="1" x14ac:dyDescent="0.25">
      <c r="A4691" s="25" t="s">
        <v>19680</v>
      </c>
      <c r="B4691" s="358" t="s">
        <v>19681</v>
      </c>
      <c r="C4691" s="358" t="s">
        <v>19682</v>
      </c>
      <c r="D4691" s="16" t="s">
        <v>6117</v>
      </c>
    </row>
    <row r="4692" spans="1:4" ht="15.95" customHeight="1" x14ac:dyDescent="0.25">
      <c r="A4692" s="25" t="s">
        <v>19683</v>
      </c>
      <c r="B4692" s="358" t="s">
        <v>19684</v>
      </c>
      <c r="C4692" s="358" t="s">
        <v>19685</v>
      </c>
      <c r="D4692" s="16" t="s">
        <v>6118</v>
      </c>
    </row>
    <row r="4693" spans="1:4" ht="15.95" customHeight="1" x14ac:dyDescent="0.25">
      <c r="A4693" s="25" t="s">
        <v>19686</v>
      </c>
      <c r="B4693" s="358" t="s">
        <v>19687</v>
      </c>
      <c r="C4693" s="358" t="s">
        <v>19688</v>
      </c>
      <c r="D4693" s="16" t="s">
        <v>6119</v>
      </c>
    </row>
    <row r="4694" spans="1:4" ht="15.95" customHeight="1" x14ac:dyDescent="0.25">
      <c r="A4694" s="25" t="s">
        <v>19689</v>
      </c>
      <c r="B4694" s="358" t="s">
        <v>19690</v>
      </c>
      <c r="C4694" s="358" t="s">
        <v>19691</v>
      </c>
      <c r="D4694" s="16" t="s">
        <v>6097</v>
      </c>
    </row>
    <row r="4695" spans="1:4" ht="15.95" customHeight="1" x14ac:dyDescent="0.25">
      <c r="A4695" s="25" t="s">
        <v>19692</v>
      </c>
      <c r="B4695" s="358" t="s">
        <v>19693</v>
      </c>
      <c r="C4695" s="358" t="s">
        <v>19694</v>
      </c>
      <c r="D4695" s="16" t="s">
        <v>6123</v>
      </c>
    </row>
    <row r="4696" spans="1:4" ht="15.95" customHeight="1" x14ac:dyDescent="0.25">
      <c r="A4696" s="25" t="s">
        <v>19695</v>
      </c>
      <c r="B4696" s="358" t="s">
        <v>19696</v>
      </c>
      <c r="C4696" s="358" t="s">
        <v>19697</v>
      </c>
      <c r="D4696" s="16" t="s">
        <v>6122</v>
      </c>
    </row>
    <row r="4697" spans="1:4" ht="15.95" customHeight="1" x14ac:dyDescent="0.25">
      <c r="A4697" s="25" t="s">
        <v>19698</v>
      </c>
      <c r="B4697" s="358" t="s">
        <v>1954</v>
      </c>
      <c r="C4697" s="358" t="s">
        <v>19699</v>
      </c>
      <c r="D4697" s="16" t="s">
        <v>6281</v>
      </c>
    </row>
    <row r="4698" spans="1:4" ht="15.95" customHeight="1" x14ac:dyDescent="0.25">
      <c r="A4698" s="25" t="s">
        <v>19700</v>
      </c>
      <c r="B4698" s="358" t="s">
        <v>19701</v>
      </c>
      <c r="C4698" s="358" t="s">
        <v>19702</v>
      </c>
      <c r="D4698" s="16" t="s">
        <v>6194</v>
      </c>
    </row>
    <row r="4699" spans="1:4" ht="15.95" customHeight="1" x14ac:dyDescent="0.25">
      <c r="A4699" s="25" t="s">
        <v>19703</v>
      </c>
      <c r="B4699" s="358" t="s">
        <v>19704</v>
      </c>
      <c r="C4699" s="358" t="s">
        <v>19705</v>
      </c>
      <c r="D4699" s="16" t="s">
        <v>6132</v>
      </c>
    </row>
    <row r="4700" spans="1:4" ht="15.95" customHeight="1" x14ac:dyDescent="0.25">
      <c r="A4700" s="25" t="s">
        <v>19706</v>
      </c>
      <c r="B4700" s="358" t="s">
        <v>19707</v>
      </c>
      <c r="C4700" s="358" t="s">
        <v>19708</v>
      </c>
      <c r="D4700" s="16" t="s">
        <v>6136</v>
      </c>
    </row>
    <row r="4701" spans="1:4" ht="15.95" customHeight="1" x14ac:dyDescent="0.25">
      <c r="A4701" s="25" t="s">
        <v>19709</v>
      </c>
      <c r="B4701" s="358" t="s">
        <v>1956</v>
      </c>
      <c r="C4701" s="358" t="s">
        <v>19710</v>
      </c>
      <c r="D4701" s="16" t="s">
        <v>6307</v>
      </c>
    </row>
    <row r="4702" spans="1:4" ht="15.95" customHeight="1" x14ac:dyDescent="0.25">
      <c r="A4702" s="25" t="s">
        <v>19711</v>
      </c>
      <c r="B4702" s="358" t="s">
        <v>19712</v>
      </c>
      <c r="C4702" s="358" t="s">
        <v>19713</v>
      </c>
      <c r="D4702" s="16" t="s">
        <v>6275</v>
      </c>
    </row>
    <row r="4703" spans="1:4" ht="15.95" customHeight="1" x14ac:dyDescent="0.25">
      <c r="A4703" s="25" t="s">
        <v>19714</v>
      </c>
      <c r="B4703" s="358" t="s">
        <v>19715</v>
      </c>
      <c r="C4703" s="358" t="s">
        <v>19716</v>
      </c>
      <c r="D4703" s="16" t="s">
        <v>6157</v>
      </c>
    </row>
    <row r="4704" spans="1:4" ht="15.95" customHeight="1" x14ac:dyDescent="0.25">
      <c r="A4704" s="25" t="s">
        <v>19717</v>
      </c>
      <c r="B4704" s="358" t="s">
        <v>19718</v>
      </c>
      <c r="C4704" s="358" t="s">
        <v>19719</v>
      </c>
      <c r="D4704" s="16" t="s">
        <v>6159</v>
      </c>
    </row>
    <row r="4705" spans="1:4" ht="15.95" customHeight="1" x14ac:dyDescent="0.25">
      <c r="A4705" s="25" t="s">
        <v>19720</v>
      </c>
      <c r="B4705" s="358" t="s">
        <v>19721</v>
      </c>
      <c r="C4705" s="358" t="s">
        <v>19722</v>
      </c>
      <c r="D4705" s="16" t="s">
        <v>6160</v>
      </c>
    </row>
    <row r="4706" spans="1:4" ht="15.95" customHeight="1" x14ac:dyDescent="0.25">
      <c r="A4706" s="25" t="s">
        <v>19723</v>
      </c>
      <c r="B4706" s="358" t="s">
        <v>19724</v>
      </c>
      <c r="C4706" s="358" t="s">
        <v>19725</v>
      </c>
      <c r="D4706" s="16" t="s">
        <v>6112</v>
      </c>
    </row>
    <row r="4707" spans="1:4" ht="15.95" customHeight="1" x14ac:dyDescent="0.25">
      <c r="A4707" s="25" t="s">
        <v>19726</v>
      </c>
      <c r="B4707" s="358" t="s">
        <v>19727</v>
      </c>
      <c r="C4707" s="358" t="s">
        <v>19728</v>
      </c>
      <c r="D4707" s="16" t="s">
        <v>6167</v>
      </c>
    </row>
    <row r="4708" spans="1:4" ht="15.95" customHeight="1" x14ac:dyDescent="0.25">
      <c r="A4708" s="25" t="s">
        <v>19729</v>
      </c>
      <c r="B4708" s="358" t="s">
        <v>19730</v>
      </c>
      <c r="C4708" s="358" t="s">
        <v>19731</v>
      </c>
      <c r="D4708" s="16" t="s">
        <v>6171</v>
      </c>
    </row>
    <row r="4709" spans="1:4" ht="15.95" customHeight="1" x14ac:dyDescent="0.25">
      <c r="A4709" s="25" t="s">
        <v>19732</v>
      </c>
      <c r="B4709" s="358" t="s">
        <v>19733</v>
      </c>
      <c r="C4709" s="358" t="s">
        <v>19734</v>
      </c>
      <c r="D4709" s="16" t="s">
        <v>6175</v>
      </c>
    </row>
    <row r="4710" spans="1:4" ht="15.95" customHeight="1" x14ac:dyDescent="0.25">
      <c r="A4710" s="25" t="s">
        <v>19735</v>
      </c>
      <c r="B4710" s="358" t="s">
        <v>19736</v>
      </c>
      <c r="C4710" s="358" t="s">
        <v>19737</v>
      </c>
      <c r="D4710" s="16" t="s">
        <v>6184</v>
      </c>
    </row>
    <row r="4711" spans="1:4" ht="15.95" customHeight="1" x14ac:dyDescent="0.25">
      <c r="A4711" s="25" t="s">
        <v>19738</v>
      </c>
      <c r="B4711" s="358" t="s">
        <v>19739</v>
      </c>
      <c r="C4711" s="358" t="s">
        <v>19740</v>
      </c>
      <c r="D4711" s="16" t="s">
        <v>6186</v>
      </c>
    </row>
    <row r="4712" spans="1:4" ht="15.95" customHeight="1" x14ac:dyDescent="0.25">
      <c r="A4712" s="25" t="s">
        <v>19741</v>
      </c>
      <c r="B4712" s="358" t="s">
        <v>19742</v>
      </c>
      <c r="C4712" s="358" t="s">
        <v>19743</v>
      </c>
      <c r="D4712" s="16" t="s">
        <v>6187</v>
      </c>
    </row>
    <row r="4713" spans="1:4" ht="15.95" customHeight="1" x14ac:dyDescent="0.25">
      <c r="A4713" s="25" t="s">
        <v>19744</v>
      </c>
      <c r="B4713" s="358" t="s">
        <v>19745</v>
      </c>
      <c r="C4713" s="358" t="s">
        <v>19746</v>
      </c>
      <c r="D4713" s="16" t="s">
        <v>6190</v>
      </c>
    </row>
    <row r="4714" spans="1:4" ht="15.95" customHeight="1" x14ac:dyDescent="0.25">
      <c r="A4714" s="25" t="s">
        <v>19747</v>
      </c>
      <c r="B4714" s="358" t="s">
        <v>19748</v>
      </c>
      <c r="C4714" s="358" t="s">
        <v>19749</v>
      </c>
      <c r="D4714" s="16" t="s">
        <v>6203</v>
      </c>
    </row>
    <row r="4715" spans="1:4" ht="15.95" customHeight="1" x14ac:dyDescent="0.25">
      <c r="A4715" s="25" t="s">
        <v>19750</v>
      </c>
      <c r="B4715" s="358" t="s">
        <v>3193</v>
      </c>
      <c r="C4715" s="358" t="s">
        <v>19751</v>
      </c>
      <c r="D4715" s="16" t="s">
        <v>6202</v>
      </c>
    </row>
    <row r="4716" spans="1:4" ht="15.95" customHeight="1" x14ac:dyDescent="0.25">
      <c r="A4716" s="25" t="s">
        <v>19752</v>
      </c>
      <c r="B4716" s="358" t="s">
        <v>19753</v>
      </c>
      <c r="C4716" s="358" t="s">
        <v>19754</v>
      </c>
      <c r="D4716" s="16" t="s">
        <v>6207</v>
      </c>
    </row>
    <row r="4717" spans="1:4" ht="15.95" customHeight="1" x14ac:dyDescent="0.25">
      <c r="A4717" s="25" t="s">
        <v>19755</v>
      </c>
      <c r="B4717" s="358" t="s">
        <v>19756</v>
      </c>
      <c r="C4717" s="358" t="s">
        <v>19757</v>
      </c>
      <c r="D4717" s="16" t="s">
        <v>6210</v>
      </c>
    </row>
    <row r="4718" spans="1:4" ht="15.95" customHeight="1" x14ac:dyDescent="0.25">
      <c r="A4718" s="25" t="s">
        <v>19758</v>
      </c>
      <c r="B4718" s="358" t="s">
        <v>19759</v>
      </c>
      <c r="C4718" s="358" t="s">
        <v>19760</v>
      </c>
      <c r="D4718" s="16" t="s">
        <v>6213</v>
      </c>
    </row>
    <row r="4719" spans="1:4" ht="15.95" customHeight="1" x14ac:dyDescent="0.25">
      <c r="A4719" s="25" t="s">
        <v>19761</v>
      </c>
      <c r="B4719" s="358" t="s">
        <v>19762</v>
      </c>
      <c r="C4719" s="358" t="s">
        <v>19763</v>
      </c>
      <c r="D4719" s="16" t="s">
        <v>6210</v>
      </c>
    </row>
    <row r="4720" spans="1:4" ht="15.95" customHeight="1" x14ac:dyDescent="0.25">
      <c r="A4720" s="25" t="s">
        <v>19764</v>
      </c>
      <c r="B4720" s="358" t="s">
        <v>19765</v>
      </c>
      <c r="C4720" s="358" t="s">
        <v>19766</v>
      </c>
      <c r="D4720" s="16" t="s">
        <v>6234</v>
      </c>
    </row>
    <row r="4721" spans="1:4" ht="15.95" customHeight="1" x14ac:dyDescent="0.25">
      <c r="A4721" s="25" t="s">
        <v>19767</v>
      </c>
      <c r="B4721" s="358" t="s">
        <v>19768</v>
      </c>
      <c r="C4721" s="358" t="s">
        <v>19769</v>
      </c>
      <c r="D4721" s="16" t="s">
        <v>6235</v>
      </c>
    </row>
    <row r="4722" spans="1:4" ht="15.95" customHeight="1" x14ac:dyDescent="0.25">
      <c r="A4722" s="25" t="s">
        <v>19770</v>
      </c>
      <c r="B4722" s="358" t="s">
        <v>19771</v>
      </c>
      <c r="C4722" s="358" t="s">
        <v>19772</v>
      </c>
      <c r="D4722" s="16" t="s">
        <v>6236</v>
      </c>
    </row>
    <row r="4723" spans="1:4" ht="15.95" customHeight="1" x14ac:dyDescent="0.25">
      <c r="A4723" s="25" t="s">
        <v>19773</v>
      </c>
      <c r="B4723" s="358" t="s">
        <v>19774</v>
      </c>
      <c r="C4723" s="358" t="s">
        <v>19775</v>
      </c>
      <c r="D4723" s="16" t="s">
        <v>6237</v>
      </c>
    </row>
    <row r="4724" spans="1:4" ht="15.95" customHeight="1" x14ac:dyDescent="0.25">
      <c r="A4724" s="25" t="s">
        <v>19776</v>
      </c>
      <c r="B4724" s="358" t="s">
        <v>3202</v>
      </c>
      <c r="C4724" s="358" t="s">
        <v>19777</v>
      </c>
      <c r="D4724" s="16" t="s">
        <v>6082</v>
      </c>
    </row>
    <row r="4725" spans="1:4" ht="15.95" customHeight="1" x14ac:dyDescent="0.25">
      <c r="A4725" s="25" t="s">
        <v>19778</v>
      </c>
      <c r="B4725" s="358" t="s">
        <v>19779</v>
      </c>
      <c r="C4725" s="358" t="s">
        <v>19780</v>
      </c>
      <c r="D4725" s="16" t="s">
        <v>6243</v>
      </c>
    </row>
    <row r="4726" spans="1:4" ht="15.95" customHeight="1" x14ac:dyDescent="0.25">
      <c r="A4726" s="25" t="s">
        <v>19781</v>
      </c>
      <c r="B4726" s="358" t="s">
        <v>19782</v>
      </c>
      <c r="C4726" s="358" t="s">
        <v>19783</v>
      </c>
      <c r="D4726" s="16" t="s">
        <v>6174</v>
      </c>
    </row>
    <row r="4727" spans="1:4" ht="15.95" customHeight="1" x14ac:dyDescent="0.25">
      <c r="A4727" s="25" t="s">
        <v>19784</v>
      </c>
      <c r="B4727" s="358" t="s">
        <v>19785</v>
      </c>
      <c r="C4727" s="358" t="s">
        <v>19786</v>
      </c>
      <c r="D4727" s="16" t="s">
        <v>6246</v>
      </c>
    </row>
    <row r="4728" spans="1:4" ht="15.95" customHeight="1" x14ac:dyDescent="0.25">
      <c r="A4728" s="25" t="s">
        <v>19787</v>
      </c>
      <c r="B4728" s="358" t="s">
        <v>1958</v>
      </c>
      <c r="C4728" s="358" t="s">
        <v>19788</v>
      </c>
      <c r="D4728" s="16" t="s">
        <v>6276</v>
      </c>
    </row>
    <row r="4729" spans="1:4" ht="15.95" customHeight="1" x14ac:dyDescent="0.25">
      <c r="A4729" s="25" t="s">
        <v>19789</v>
      </c>
      <c r="B4729" s="358" t="s">
        <v>19790</v>
      </c>
      <c r="C4729" s="358" t="s">
        <v>19791</v>
      </c>
      <c r="D4729" s="16" t="s">
        <v>6248</v>
      </c>
    </row>
    <row r="4730" spans="1:4" ht="15.95" customHeight="1" x14ac:dyDescent="0.25">
      <c r="A4730" s="25" t="s">
        <v>19792</v>
      </c>
      <c r="B4730" s="358" t="s">
        <v>19793</v>
      </c>
      <c r="C4730" s="358" t="s">
        <v>19794</v>
      </c>
      <c r="D4730" s="16" t="s">
        <v>6129</v>
      </c>
    </row>
    <row r="4731" spans="1:4" ht="15.95" customHeight="1" x14ac:dyDescent="0.25">
      <c r="A4731" s="25" t="s">
        <v>19795</v>
      </c>
      <c r="B4731" s="358" t="s">
        <v>19796</v>
      </c>
      <c r="C4731" s="358" t="s">
        <v>19797</v>
      </c>
      <c r="D4731" s="16" t="s">
        <v>6232</v>
      </c>
    </row>
    <row r="4732" spans="1:4" ht="15.95" customHeight="1" x14ac:dyDescent="0.25">
      <c r="A4732" s="25" t="s">
        <v>19798</v>
      </c>
      <c r="B4732" s="358" t="s">
        <v>19799</v>
      </c>
      <c r="C4732" s="358" t="s">
        <v>19800</v>
      </c>
      <c r="D4732" s="16" t="s">
        <v>6181</v>
      </c>
    </row>
    <row r="4733" spans="1:4" ht="15.95" customHeight="1" x14ac:dyDescent="0.25">
      <c r="A4733" s="25" t="s">
        <v>19801</v>
      </c>
      <c r="B4733" s="358" t="s">
        <v>19802</v>
      </c>
      <c r="C4733" s="358" t="s">
        <v>19803</v>
      </c>
      <c r="D4733" s="16" t="s">
        <v>6111</v>
      </c>
    </row>
    <row r="4734" spans="1:4" ht="15.95" customHeight="1" x14ac:dyDescent="0.25">
      <c r="A4734" s="25" t="s">
        <v>19804</v>
      </c>
      <c r="B4734" s="358" t="s">
        <v>19805</v>
      </c>
      <c r="C4734" s="358" t="s">
        <v>19806</v>
      </c>
      <c r="D4734" s="16" t="s">
        <v>6159</v>
      </c>
    </row>
    <row r="4735" spans="1:4" ht="15.95" customHeight="1" x14ac:dyDescent="0.25">
      <c r="A4735" s="25" t="s">
        <v>19807</v>
      </c>
      <c r="B4735" s="358" t="s">
        <v>19808</v>
      </c>
      <c r="C4735" s="358" t="s">
        <v>19809</v>
      </c>
      <c r="D4735" s="16" t="s">
        <v>6181</v>
      </c>
    </row>
    <row r="4736" spans="1:4" ht="15.95" customHeight="1" x14ac:dyDescent="0.25">
      <c r="A4736" s="25" t="s">
        <v>19810</v>
      </c>
      <c r="B4736" s="358" t="s">
        <v>19811</v>
      </c>
      <c r="C4736" s="358" t="s">
        <v>19812</v>
      </c>
      <c r="D4736" s="16" t="s">
        <v>6083</v>
      </c>
    </row>
    <row r="4737" spans="1:4" ht="15.95" customHeight="1" x14ac:dyDescent="0.25">
      <c r="A4737" s="25" t="s">
        <v>19813</v>
      </c>
      <c r="B4737" s="358" t="s">
        <v>19814</v>
      </c>
      <c r="C4737" s="358" t="s">
        <v>19815</v>
      </c>
      <c r="D4737" s="16" t="s">
        <v>6087</v>
      </c>
    </row>
    <row r="4738" spans="1:4" ht="15.95" customHeight="1" x14ac:dyDescent="0.25">
      <c r="A4738" s="25" t="s">
        <v>19816</v>
      </c>
      <c r="B4738" s="358" t="s">
        <v>19817</v>
      </c>
      <c r="C4738" s="358" t="s">
        <v>19818</v>
      </c>
      <c r="D4738" s="16" t="s">
        <v>6086</v>
      </c>
    </row>
    <row r="4739" spans="1:4" ht="15.95" customHeight="1" x14ac:dyDescent="0.25">
      <c r="A4739" s="25" t="s">
        <v>19819</v>
      </c>
      <c r="B4739" s="358" t="s">
        <v>19820</v>
      </c>
      <c r="C4739" s="358" t="s">
        <v>19821</v>
      </c>
      <c r="D4739" s="16" t="s">
        <v>6090</v>
      </c>
    </row>
    <row r="4740" spans="1:4" ht="15.95" customHeight="1" x14ac:dyDescent="0.25">
      <c r="A4740" s="25" t="s">
        <v>19822</v>
      </c>
      <c r="B4740" s="358" t="s">
        <v>19823</v>
      </c>
      <c r="C4740" s="358" t="s">
        <v>19824</v>
      </c>
      <c r="D4740" s="16" t="s">
        <v>6233</v>
      </c>
    </row>
    <row r="4741" spans="1:4" ht="15.95" customHeight="1" x14ac:dyDescent="0.25">
      <c r="A4741" s="25" t="s">
        <v>19825</v>
      </c>
      <c r="B4741" s="358" t="s">
        <v>19826</v>
      </c>
      <c r="C4741" s="358" t="s">
        <v>19827</v>
      </c>
      <c r="D4741" s="16" t="s">
        <v>6181</v>
      </c>
    </row>
    <row r="4742" spans="1:4" ht="15.95" customHeight="1" x14ac:dyDescent="0.25">
      <c r="A4742" s="25" t="s">
        <v>19828</v>
      </c>
      <c r="B4742" s="358" t="s">
        <v>19829</v>
      </c>
      <c r="C4742" s="358" t="s">
        <v>19830</v>
      </c>
      <c r="D4742" s="16" t="s">
        <v>6181</v>
      </c>
    </row>
    <row r="4743" spans="1:4" ht="15.95" customHeight="1" x14ac:dyDescent="0.25">
      <c r="A4743" s="25" t="s">
        <v>19831</v>
      </c>
      <c r="B4743" s="358" t="s">
        <v>19832</v>
      </c>
      <c r="C4743" s="358" t="s">
        <v>19833</v>
      </c>
      <c r="D4743" s="16" t="s">
        <v>6133</v>
      </c>
    </row>
    <row r="4744" spans="1:4" ht="15.95" customHeight="1" x14ac:dyDescent="0.25">
      <c r="A4744" s="25" t="s">
        <v>19834</v>
      </c>
      <c r="B4744" s="358" t="s">
        <v>19835</v>
      </c>
      <c r="C4744" s="358" t="s">
        <v>19836</v>
      </c>
      <c r="D4744" s="16" t="s">
        <v>6140</v>
      </c>
    </row>
    <row r="4745" spans="1:4" ht="15.95" customHeight="1" x14ac:dyDescent="0.25">
      <c r="A4745" s="25" t="s">
        <v>19837</v>
      </c>
      <c r="B4745" s="358" t="s">
        <v>19838</v>
      </c>
      <c r="C4745" s="358" t="s">
        <v>19839</v>
      </c>
      <c r="D4745" s="16" t="s">
        <v>6140</v>
      </c>
    </row>
    <row r="4746" spans="1:4" ht="15.95" customHeight="1" x14ac:dyDescent="0.25">
      <c r="A4746" s="25" t="s">
        <v>19840</v>
      </c>
      <c r="B4746" s="358" t="s">
        <v>19841</v>
      </c>
      <c r="C4746" s="358" t="s">
        <v>19842</v>
      </c>
      <c r="D4746" s="16" t="s">
        <v>6130</v>
      </c>
    </row>
    <row r="4747" spans="1:4" ht="15.95" customHeight="1" x14ac:dyDescent="0.25">
      <c r="A4747" s="25" t="s">
        <v>19843</v>
      </c>
      <c r="B4747" s="358" t="s">
        <v>19844</v>
      </c>
      <c r="C4747" s="358" t="s">
        <v>19845</v>
      </c>
      <c r="D4747" s="16" t="s">
        <v>6144</v>
      </c>
    </row>
    <row r="4748" spans="1:4" ht="15.95" customHeight="1" x14ac:dyDescent="0.25">
      <c r="A4748" s="25" t="s">
        <v>19846</v>
      </c>
      <c r="B4748" s="358" t="s">
        <v>1800</v>
      </c>
      <c r="C4748" s="358" t="s">
        <v>19847</v>
      </c>
      <c r="D4748" s="16" t="s">
        <v>6329</v>
      </c>
    </row>
    <row r="4749" spans="1:4" ht="15.95" customHeight="1" x14ac:dyDescent="0.25">
      <c r="A4749" s="25" t="s">
        <v>19848</v>
      </c>
      <c r="B4749" s="358" t="s">
        <v>19849</v>
      </c>
      <c r="C4749" s="358" t="s">
        <v>19850</v>
      </c>
      <c r="D4749" s="16" t="s">
        <v>6141</v>
      </c>
    </row>
    <row r="4750" spans="1:4" ht="15.95" customHeight="1" x14ac:dyDescent="0.25">
      <c r="A4750" s="25" t="s">
        <v>19851</v>
      </c>
      <c r="B4750" s="358" t="s">
        <v>19852</v>
      </c>
      <c r="C4750" s="358" t="s">
        <v>19853</v>
      </c>
      <c r="D4750" s="16" t="s">
        <v>6144</v>
      </c>
    </row>
    <row r="4751" spans="1:4" ht="15.95" customHeight="1" x14ac:dyDescent="0.25">
      <c r="A4751" s="25" t="s">
        <v>19854</v>
      </c>
      <c r="B4751" s="358" t="s">
        <v>3219</v>
      </c>
      <c r="C4751" s="358" t="s">
        <v>19855</v>
      </c>
      <c r="D4751" s="16" t="s">
        <v>6144</v>
      </c>
    </row>
    <row r="4752" spans="1:4" ht="15.95" customHeight="1" x14ac:dyDescent="0.25">
      <c r="A4752" s="25" t="s">
        <v>19856</v>
      </c>
      <c r="B4752" s="358" t="s">
        <v>19857</v>
      </c>
      <c r="C4752" s="358" t="s">
        <v>19858</v>
      </c>
      <c r="D4752" s="16" t="s">
        <v>6146</v>
      </c>
    </row>
    <row r="4753" spans="1:4" ht="15.95" customHeight="1" x14ac:dyDescent="0.25">
      <c r="A4753" s="25" t="s">
        <v>19859</v>
      </c>
      <c r="B4753" s="358" t="s">
        <v>19860</v>
      </c>
      <c r="C4753" s="358" t="s">
        <v>19861</v>
      </c>
      <c r="D4753" s="16" t="s">
        <v>6170</v>
      </c>
    </row>
    <row r="4754" spans="1:4" ht="15.95" customHeight="1" x14ac:dyDescent="0.25">
      <c r="A4754" s="25" t="s">
        <v>19862</v>
      </c>
      <c r="B4754" s="358" t="s">
        <v>16517</v>
      </c>
      <c r="C4754" s="358" t="s">
        <v>19863</v>
      </c>
      <c r="D4754" s="16" t="s">
        <v>6172</v>
      </c>
    </row>
    <row r="4755" spans="1:4" ht="15.95" customHeight="1" x14ac:dyDescent="0.25">
      <c r="A4755" s="25" t="s">
        <v>19864</v>
      </c>
      <c r="B4755" s="358" t="s">
        <v>19865</v>
      </c>
      <c r="C4755" s="358" t="s">
        <v>19866</v>
      </c>
      <c r="D4755" s="16" t="s">
        <v>6140</v>
      </c>
    </row>
    <row r="4756" spans="1:4" ht="15.95" customHeight="1" x14ac:dyDescent="0.25">
      <c r="A4756" s="25" t="s">
        <v>19867</v>
      </c>
      <c r="B4756" s="358" t="s">
        <v>19868</v>
      </c>
      <c r="C4756" s="358" t="s">
        <v>19869</v>
      </c>
      <c r="D4756" s="16" t="s">
        <v>6181</v>
      </c>
    </row>
    <row r="4757" spans="1:4" ht="15.95" customHeight="1" x14ac:dyDescent="0.25">
      <c r="A4757" s="25" t="s">
        <v>19870</v>
      </c>
      <c r="B4757" s="358" t="s">
        <v>19871</v>
      </c>
      <c r="C4757" s="358" t="s">
        <v>19872</v>
      </c>
      <c r="D4757" s="16" t="s">
        <v>6222</v>
      </c>
    </row>
    <row r="4758" spans="1:4" ht="15.95" customHeight="1" x14ac:dyDescent="0.25">
      <c r="A4758" s="25" t="s">
        <v>19873</v>
      </c>
      <c r="B4758" s="358" t="s">
        <v>19874</v>
      </c>
      <c r="C4758" s="358" t="s">
        <v>19875</v>
      </c>
      <c r="D4758" s="16" t="s">
        <v>6230</v>
      </c>
    </row>
    <row r="4759" spans="1:4" ht="15.95" customHeight="1" x14ac:dyDescent="0.25">
      <c r="A4759" s="25" t="s">
        <v>19876</v>
      </c>
      <c r="B4759" s="358" t="s">
        <v>19877</v>
      </c>
      <c r="C4759" s="358" t="s">
        <v>19878</v>
      </c>
      <c r="D4759" s="16" t="s">
        <v>6135</v>
      </c>
    </row>
    <row r="4760" spans="1:4" ht="15.95" customHeight="1" x14ac:dyDescent="0.25">
      <c r="A4760" s="25" t="s">
        <v>19879</v>
      </c>
      <c r="B4760" s="358" t="s">
        <v>19880</v>
      </c>
      <c r="C4760" s="358" t="s">
        <v>19881</v>
      </c>
      <c r="D4760" s="16" t="s">
        <v>6108</v>
      </c>
    </row>
    <row r="4761" spans="1:4" ht="15.95" customHeight="1" x14ac:dyDescent="0.25">
      <c r="A4761" s="25" t="s">
        <v>19882</v>
      </c>
      <c r="B4761" s="358" t="s">
        <v>19883</v>
      </c>
      <c r="C4761" s="358" t="s">
        <v>19884</v>
      </c>
      <c r="D4761" s="16" t="s">
        <v>6108</v>
      </c>
    </row>
    <row r="4762" spans="1:4" ht="15.95" customHeight="1" x14ac:dyDescent="0.25">
      <c r="A4762" s="25" t="s">
        <v>19885</v>
      </c>
      <c r="B4762" s="358" t="s">
        <v>19886</v>
      </c>
      <c r="C4762" s="358" t="s">
        <v>19887</v>
      </c>
      <c r="D4762" s="16" t="s">
        <v>6181</v>
      </c>
    </row>
    <row r="4763" spans="1:4" ht="15.95" customHeight="1" x14ac:dyDescent="0.25">
      <c r="A4763" s="25" t="s">
        <v>19888</v>
      </c>
      <c r="B4763" s="358" t="s">
        <v>19889</v>
      </c>
      <c r="C4763" s="358" t="s">
        <v>19890</v>
      </c>
      <c r="D4763" s="16" t="s">
        <v>6134</v>
      </c>
    </row>
    <row r="4764" spans="1:4" ht="15.95" customHeight="1" x14ac:dyDescent="0.25">
      <c r="A4764" s="25" t="s">
        <v>19891</v>
      </c>
      <c r="B4764" s="358" t="s">
        <v>19892</v>
      </c>
      <c r="C4764" s="358" t="s">
        <v>19893</v>
      </c>
      <c r="D4764" s="16" t="s">
        <v>6181</v>
      </c>
    </row>
    <row r="4765" spans="1:4" ht="15.95" customHeight="1" x14ac:dyDescent="0.25">
      <c r="A4765" s="25" t="s">
        <v>19894</v>
      </c>
      <c r="B4765" s="358" t="s">
        <v>19895</v>
      </c>
      <c r="C4765" s="358" t="s">
        <v>19896</v>
      </c>
      <c r="D4765" s="16" t="s">
        <v>6096</v>
      </c>
    </row>
    <row r="4766" spans="1:4" ht="15.95" customHeight="1" x14ac:dyDescent="0.25">
      <c r="A4766" s="25" t="s">
        <v>19897</v>
      </c>
      <c r="B4766" s="358" t="s">
        <v>19898</v>
      </c>
      <c r="C4766" s="358" t="s">
        <v>19899</v>
      </c>
      <c r="D4766" s="16" t="s">
        <v>6096</v>
      </c>
    </row>
    <row r="4767" spans="1:4" ht="15.95" customHeight="1" x14ac:dyDescent="0.25">
      <c r="A4767" s="25" t="s">
        <v>19900</v>
      </c>
      <c r="B4767" s="358" t="s">
        <v>19901</v>
      </c>
      <c r="C4767" s="358" t="s">
        <v>19902</v>
      </c>
      <c r="D4767" s="16" t="s">
        <v>6127</v>
      </c>
    </row>
    <row r="4768" spans="1:4" ht="15.95" customHeight="1" x14ac:dyDescent="0.25">
      <c r="A4768" s="25" t="s">
        <v>19903</v>
      </c>
      <c r="B4768" s="358" t="s">
        <v>19904</v>
      </c>
      <c r="C4768" s="358" t="s">
        <v>19905</v>
      </c>
      <c r="D4768" s="16" t="s">
        <v>6156</v>
      </c>
    </row>
    <row r="4769" spans="1:4" ht="15.95" customHeight="1" x14ac:dyDescent="0.25">
      <c r="A4769" s="25" t="s">
        <v>19906</v>
      </c>
      <c r="B4769" s="358" t="s">
        <v>19907</v>
      </c>
      <c r="C4769" s="358" t="s">
        <v>19908</v>
      </c>
      <c r="D4769" s="16" t="s">
        <v>6156</v>
      </c>
    </row>
    <row r="4770" spans="1:4" ht="15.95" customHeight="1" x14ac:dyDescent="0.25">
      <c r="A4770" s="25" t="s">
        <v>19909</v>
      </c>
      <c r="B4770" s="358" t="s">
        <v>19910</v>
      </c>
      <c r="C4770" s="358" t="s">
        <v>19911</v>
      </c>
      <c r="D4770" s="16" t="s">
        <v>6249</v>
      </c>
    </row>
    <row r="4771" spans="1:4" ht="15.95" customHeight="1" x14ac:dyDescent="0.25">
      <c r="A4771" s="25" t="s">
        <v>19912</v>
      </c>
      <c r="B4771" s="358" t="s">
        <v>19913</v>
      </c>
      <c r="C4771" s="358" t="s">
        <v>19914</v>
      </c>
      <c r="D4771" s="16" t="s">
        <v>6183</v>
      </c>
    </row>
    <row r="4772" spans="1:4" ht="15.95" customHeight="1" x14ac:dyDescent="0.25">
      <c r="A4772" s="25" t="s">
        <v>19915</v>
      </c>
      <c r="B4772" s="358" t="s">
        <v>19916</v>
      </c>
      <c r="C4772" s="358" t="s">
        <v>19917</v>
      </c>
      <c r="D4772" s="16" t="s">
        <v>6183</v>
      </c>
    </row>
    <row r="4773" spans="1:4" ht="15.95" customHeight="1" x14ac:dyDescent="0.25">
      <c r="A4773" s="25" t="s">
        <v>19918</v>
      </c>
      <c r="B4773" s="358" t="s">
        <v>19919</v>
      </c>
      <c r="C4773" s="358" t="s">
        <v>19920</v>
      </c>
      <c r="D4773" s="16" t="s">
        <v>6183</v>
      </c>
    </row>
    <row r="4774" spans="1:4" ht="15.95" customHeight="1" x14ac:dyDescent="0.25">
      <c r="A4774" s="25" t="s">
        <v>19921</v>
      </c>
      <c r="B4774" s="358" t="s">
        <v>19922</v>
      </c>
      <c r="C4774" s="358" t="s">
        <v>19923</v>
      </c>
      <c r="D4774" s="16" t="s">
        <v>6197</v>
      </c>
    </row>
    <row r="4775" spans="1:4" ht="15.95" customHeight="1" x14ac:dyDescent="0.25">
      <c r="A4775" s="25" t="s">
        <v>19924</v>
      </c>
      <c r="B4775" s="358" t="s">
        <v>19925</v>
      </c>
      <c r="C4775" s="358" t="s">
        <v>19926</v>
      </c>
      <c r="D4775" s="16" t="s">
        <v>6224</v>
      </c>
    </row>
    <row r="4776" spans="1:4" ht="15.95" customHeight="1" x14ac:dyDescent="0.25">
      <c r="A4776" s="25" t="s">
        <v>19927</v>
      </c>
      <c r="B4776" s="358" t="s">
        <v>19928</v>
      </c>
      <c r="C4776" s="358" t="s">
        <v>19929</v>
      </c>
      <c r="D4776" s="16" t="s">
        <v>6231</v>
      </c>
    </row>
    <row r="4777" spans="1:4" ht="15.95" customHeight="1" x14ac:dyDescent="0.25">
      <c r="A4777" s="25" t="s">
        <v>19930</v>
      </c>
      <c r="B4777" s="358" t="s">
        <v>19931</v>
      </c>
      <c r="C4777" s="358" t="s">
        <v>19932</v>
      </c>
      <c r="D4777" s="16" t="s">
        <v>6245</v>
      </c>
    </row>
    <row r="4778" spans="1:4" ht="15.95" customHeight="1" x14ac:dyDescent="0.25">
      <c r="A4778" s="25" t="s">
        <v>19933</v>
      </c>
      <c r="B4778" s="358" t="s">
        <v>19934</v>
      </c>
      <c r="C4778" s="358" t="s">
        <v>19935</v>
      </c>
      <c r="D4778" s="16" t="s">
        <v>6249</v>
      </c>
    </row>
    <row r="4779" spans="1:4" ht="15.95" customHeight="1" x14ac:dyDescent="0.25">
      <c r="A4779" s="25" t="s">
        <v>19936</v>
      </c>
      <c r="B4779" s="358" t="s">
        <v>19937</v>
      </c>
      <c r="C4779" s="358" t="s">
        <v>19938</v>
      </c>
      <c r="D4779" s="16" t="s">
        <v>6249</v>
      </c>
    </row>
    <row r="4780" spans="1:4" ht="15.95" customHeight="1" x14ac:dyDescent="0.25">
      <c r="A4780" s="25" t="s">
        <v>19939</v>
      </c>
      <c r="B4780" s="358" t="s">
        <v>19940</v>
      </c>
      <c r="C4780" s="358" t="s">
        <v>19941</v>
      </c>
      <c r="D4780" s="16" t="s">
        <v>6249</v>
      </c>
    </row>
    <row r="4781" spans="1:4" ht="15.95" customHeight="1" x14ac:dyDescent="0.25">
      <c r="A4781" s="25" t="s">
        <v>19942</v>
      </c>
      <c r="B4781" s="358" t="s">
        <v>19943</v>
      </c>
      <c r="C4781" s="358" t="s">
        <v>19944</v>
      </c>
      <c r="D4781" s="16" t="s">
        <v>6197</v>
      </c>
    </row>
    <row r="4782" spans="1:4" ht="15.95" customHeight="1" x14ac:dyDescent="0.25">
      <c r="A4782" s="25" t="s">
        <v>19945</v>
      </c>
      <c r="B4782" s="358" t="s">
        <v>19946</v>
      </c>
      <c r="C4782" s="358" t="s">
        <v>19947</v>
      </c>
      <c r="D4782" s="16" t="s">
        <v>6224</v>
      </c>
    </row>
    <row r="4783" spans="1:4" ht="15.95" customHeight="1" x14ac:dyDescent="0.25">
      <c r="A4783" s="25" t="s">
        <v>19948</v>
      </c>
      <c r="B4783" s="358" t="s">
        <v>19949</v>
      </c>
      <c r="C4783" s="358" t="s">
        <v>19950</v>
      </c>
      <c r="D4783" s="16" t="s">
        <v>6311</v>
      </c>
    </row>
    <row r="4784" spans="1:4" ht="15.95" customHeight="1" x14ac:dyDescent="0.25">
      <c r="A4784" s="25" t="s">
        <v>19951</v>
      </c>
      <c r="B4784" s="358" t="s">
        <v>19952</v>
      </c>
      <c r="C4784" s="358" t="s">
        <v>19953</v>
      </c>
      <c r="D4784" s="16" t="s">
        <v>6274</v>
      </c>
    </row>
    <row r="4785" spans="1:4" ht="15.95" customHeight="1" x14ac:dyDescent="0.25">
      <c r="A4785" s="25" t="s">
        <v>19954</v>
      </c>
      <c r="B4785" s="358" t="s">
        <v>19955</v>
      </c>
      <c r="C4785" s="358" t="s">
        <v>19956</v>
      </c>
      <c r="D4785" s="16" t="s">
        <v>6074</v>
      </c>
    </row>
    <row r="4786" spans="1:4" ht="15.95" customHeight="1" x14ac:dyDescent="0.25">
      <c r="A4786" s="25" t="s">
        <v>19957</v>
      </c>
      <c r="B4786" s="358" t="s">
        <v>19958</v>
      </c>
      <c r="C4786" s="358" t="s">
        <v>19959</v>
      </c>
      <c r="D4786" s="16" t="s">
        <v>6077</v>
      </c>
    </row>
    <row r="4787" spans="1:4" ht="15.95" customHeight="1" x14ac:dyDescent="0.25">
      <c r="A4787" s="25" t="s">
        <v>19960</v>
      </c>
      <c r="B4787" s="358" t="s">
        <v>1959</v>
      </c>
      <c r="C4787" s="358" t="s">
        <v>19961</v>
      </c>
      <c r="D4787" s="16" t="s">
        <v>6312</v>
      </c>
    </row>
    <row r="4788" spans="1:4" ht="15.95" customHeight="1" x14ac:dyDescent="0.25">
      <c r="A4788" s="25" t="s">
        <v>19962</v>
      </c>
      <c r="B4788" s="358" t="s">
        <v>19963</v>
      </c>
      <c r="C4788" s="358" t="s">
        <v>19964</v>
      </c>
      <c r="D4788" s="16" t="s">
        <v>6216</v>
      </c>
    </row>
    <row r="4789" spans="1:4" ht="15.95" customHeight="1" x14ac:dyDescent="0.25">
      <c r="A4789" s="25" t="s">
        <v>19965</v>
      </c>
      <c r="B4789" s="358" t="s">
        <v>19966</v>
      </c>
      <c r="C4789" s="358" t="s">
        <v>19967</v>
      </c>
      <c r="D4789" s="16" t="s">
        <v>6095</v>
      </c>
    </row>
    <row r="4790" spans="1:4" ht="15.95" customHeight="1" x14ac:dyDescent="0.25">
      <c r="A4790" s="25" t="s">
        <v>19968</v>
      </c>
      <c r="B4790" s="358" t="s">
        <v>19969</v>
      </c>
      <c r="C4790" s="358" t="s">
        <v>19970</v>
      </c>
      <c r="D4790" s="16" t="s">
        <v>6095</v>
      </c>
    </row>
    <row r="4791" spans="1:4" ht="15.95" customHeight="1" x14ac:dyDescent="0.25">
      <c r="A4791" s="25" t="s">
        <v>19971</v>
      </c>
      <c r="B4791" s="358" t="s">
        <v>19972</v>
      </c>
      <c r="C4791" s="358" t="s">
        <v>19973</v>
      </c>
      <c r="D4791" s="16" t="s">
        <v>6100</v>
      </c>
    </row>
    <row r="4792" spans="1:4" ht="15.95" customHeight="1" x14ac:dyDescent="0.25">
      <c r="A4792" s="25" t="s">
        <v>19974</v>
      </c>
      <c r="B4792" s="358" t="s">
        <v>19975</v>
      </c>
      <c r="C4792" s="358" t="s">
        <v>19976</v>
      </c>
      <c r="D4792" s="16" t="s">
        <v>6116</v>
      </c>
    </row>
    <row r="4793" spans="1:4" ht="15.95" customHeight="1" x14ac:dyDescent="0.25">
      <c r="A4793" s="25" t="s">
        <v>19977</v>
      </c>
      <c r="B4793" s="358" t="s">
        <v>19978</v>
      </c>
      <c r="C4793" s="358" t="s">
        <v>19979</v>
      </c>
      <c r="D4793" s="16" t="s">
        <v>6116</v>
      </c>
    </row>
    <row r="4794" spans="1:4" ht="15.95" customHeight="1" x14ac:dyDescent="0.25">
      <c r="A4794" s="25" t="s">
        <v>19980</v>
      </c>
      <c r="B4794" s="358" t="s">
        <v>1961</v>
      </c>
      <c r="C4794" s="358" t="s">
        <v>19981</v>
      </c>
      <c r="D4794" s="16" t="s">
        <v>6307</v>
      </c>
    </row>
    <row r="4795" spans="1:4" ht="15.95" customHeight="1" x14ac:dyDescent="0.25">
      <c r="A4795" s="25" t="s">
        <v>19982</v>
      </c>
      <c r="B4795" s="358" t="s">
        <v>19983</v>
      </c>
      <c r="C4795" s="358" t="s">
        <v>19984</v>
      </c>
      <c r="D4795" s="16" t="s">
        <v>6181</v>
      </c>
    </row>
    <row r="4796" spans="1:4" ht="15.95" customHeight="1" x14ac:dyDescent="0.25">
      <c r="A4796" s="25" t="s">
        <v>19985</v>
      </c>
      <c r="B4796" s="358" t="s">
        <v>1802</v>
      </c>
      <c r="C4796" s="358" t="s">
        <v>19986</v>
      </c>
      <c r="D4796" s="16" t="s">
        <v>6329</v>
      </c>
    </row>
    <row r="4797" spans="1:4" ht="15.95" customHeight="1" x14ac:dyDescent="0.25">
      <c r="A4797" s="25" t="s">
        <v>19987</v>
      </c>
      <c r="B4797" s="358" t="s">
        <v>19988</v>
      </c>
      <c r="C4797" s="358" t="s">
        <v>19989</v>
      </c>
      <c r="D4797" s="16" t="s">
        <v>6280</v>
      </c>
    </row>
    <row r="4798" spans="1:4" ht="15.95" customHeight="1" x14ac:dyDescent="0.25">
      <c r="A4798" s="25" t="s">
        <v>19990</v>
      </c>
      <c r="B4798" s="358" t="s">
        <v>4406</v>
      </c>
      <c r="C4798" s="358" t="s">
        <v>19991</v>
      </c>
      <c r="D4798" s="16" t="s">
        <v>6309</v>
      </c>
    </row>
    <row r="4799" spans="1:4" ht="15.95" customHeight="1" x14ac:dyDescent="0.25">
      <c r="A4799" s="25" t="s">
        <v>19992</v>
      </c>
      <c r="B4799" s="358" t="s">
        <v>19993</v>
      </c>
      <c r="C4799" s="358" t="s">
        <v>19994</v>
      </c>
      <c r="D4799" s="16" t="s">
        <v>6139</v>
      </c>
    </row>
    <row r="4800" spans="1:4" ht="15.95" customHeight="1" x14ac:dyDescent="0.25">
      <c r="A4800" s="25" t="s">
        <v>19995</v>
      </c>
      <c r="B4800" s="358" t="s">
        <v>19996</v>
      </c>
      <c r="C4800" s="358" t="s">
        <v>19997</v>
      </c>
      <c r="D4800" s="16" t="s">
        <v>6138</v>
      </c>
    </row>
    <row r="4801" spans="1:4" ht="15.95" customHeight="1" x14ac:dyDescent="0.25">
      <c r="A4801" s="25" t="s">
        <v>19998</v>
      </c>
      <c r="B4801" s="358" t="s">
        <v>19999</v>
      </c>
      <c r="C4801" s="358" t="s">
        <v>20000</v>
      </c>
      <c r="D4801" s="16" t="s">
        <v>6158</v>
      </c>
    </row>
    <row r="4802" spans="1:4" ht="15.95" customHeight="1" x14ac:dyDescent="0.25">
      <c r="A4802" s="25" t="s">
        <v>20001</v>
      </c>
      <c r="B4802" s="358" t="s">
        <v>20002</v>
      </c>
      <c r="C4802" s="358" t="s">
        <v>20003</v>
      </c>
      <c r="D4802" s="16" t="s">
        <v>6148</v>
      </c>
    </row>
    <row r="4803" spans="1:4" ht="15.95" customHeight="1" x14ac:dyDescent="0.25">
      <c r="A4803" s="25" t="s">
        <v>20004</v>
      </c>
      <c r="B4803" s="358" t="s">
        <v>20005</v>
      </c>
      <c r="C4803" s="358" t="s">
        <v>20006</v>
      </c>
      <c r="D4803" s="16" t="s">
        <v>6158</v>
      </c>
    </row>
    <row r="4804" spans="1:4" ht="15.95" customHeight="1" x14ac:dyDescent="0.25">
      <c r="A4804" s="25" t="s">
        <v>20007</v>
      </c>
      <c r="B4804" s="358" t="s">
        <v>20008</v>
      </c>
      <c r="C4804" s="358" t="s">
        <v>20009</v>
      </c>
      <c r="D4804" s="16" t="s">
        <v>6158</v>
      </c>
    </row>
    <row r="4805" spans="1:4" ht="15.95" customHeight="1" x14ac:dyDescent="0.25">
      <c r="A4805" s="25" t="s">
        <v>20010</v>
      </c>
      <c r="B4805" s="358" t="s">
        <v>20011</v>
      </c>
      <c r="C4805" s="358" t="s">
        <v>20012</v>
      </c>
      <c r="D4805" s="16" t="s">
        <v>6158</v>
      </c>
    </row>
    <row r="4806" spans="1:4" ht="15.95" customHeight="1" x14ac:dyDescent="0.25">
      <c r="A4806" s="25" t="s">
        <v>20013</v>
      </c>
      <c r="B4806" s="358" t="s">
        <v>20014</v>
      </c>
      <c r="C4806" s="358" t="s">
        <v>20015</v>
      </c>
      <c r="D4806" s="16" t="s">
        <v>6158</v>
      </c>
    </row>
    <row r="4807" spans="1:4" ht="15.95" customHeight="1" x14ac:dyDescent="0.25">
      <c r="A4807" s="25" t="s">
        <v>20016</v>
      </c>
      <c r="B4807" s="358" t="s">
        <v>20017</v>
      </c>
      <c r="C4807" s="358" t="s">
        <v>20018</v>
      </c>
      <c r="D4807" s="16" t="s">
        <v>20019</v>
      </c>
    </row>
    <row r="4808" spans="1:4" ht="15.95" customHeight="1" x14ac:dyDescent="0.25">
      <c r="A4808" s="25" t="s">
        <v>20020</v>
      </c>
      <c r="B4808" s="358" t="s">
        <v>20021</v>
      </c>
      <c r="C4808" s="358" t="s">
        <v>20022</v>
      </c>
      <c r="D4808" s="16" t="s">
        <v>6176</v>
      </c>
    </row>
    <row r="4809" spans="1:4" ht="15.95" customHeight="1" x14ac:dyDescent="0.25">
      <c r="A4809" s="25" t="s">
        <v>20023</v>
      </c>
      <c r="B4809" s="358" t="s">
        <v>20024</v>
      </c>
      <c r="C4809" s="358" t="s">
        <v>20025</v>
      </c>
      <c r="D4809" s="16" t="s">
        <v>6178</v>
      </c>
    </row>
    <row r="4810" spans="1:4" ht="15.95" customHeight="1" x14ac:dyDescent="0.25">
      <c r="A4810" s="25" t="s">
        <v>20026</v>
      </c>
      <c r="B4810" s="358" t="s">
        <v>20027</v>
      </c>
      <c r="C4810" s="358" t="s">
        <v>20028</v>
      </c>
      <c r="D4810" s="16" t="s">
        <v>6095</v>
      </c>
    </row>
    <row r="4811" spans="1:4" ht="15.95" customHeight="1" x14ac:dyDescent="0.25">
      <c r="A4811" s="25" t="s">
        <v>20029</v>
      </c>
      <c r="B4811" s="358" t="s">
        <v>20030</v>
      </c>
      <c r="C4811" s="358" t="s">
        <v>20031</v>
      </c>
      <c r="D4811" s="16" t="s">
        <v>6188</v>
      </c>
    </row>
    <row r="4812" spans="1:4" ht="15.95" customHeight="1" x14ac:dyDescent="0.25">
      <c r="A4812" s="25" t="s">
        <v>20032</v>
      </c>
      <c r="B4812" s="358" t="s">
        <v>20033</v>
      </c>
      <c r="C4812" s="358" t="s">
        <v>20034</v>
      </c>
      <c r="D4812" s="16" t="s">
        <v>6193</v>
      </c>
    </row>
    <row r="4813" spans="1:4" ht="15.95" customHeight="1" x14ac:dyDescent="0.25">
      <c r="A4813" s="25" t="s">
        <v>20035</v>
      </c>
      <c r="B4813" s="358" t="s">
        <v>20036</v>
      </c>
      <c r="C4813" s="358" t="s">
        <v>20037</v>
      </c>
      <c r="D4813" s="16" t="s">
        <v>6211</v>
      </c>
    </row>
    <row r="4814" spans="1:4" ht="15.95" customHeight="1" x14ac:dyDescent="0.25">
      <c r="A4814" s="25" t="s">
        <v>20038</v>
      </c>
      <c r="B4814" s="358" t="s">
        <v>20039</v>
      </c>
      <c r="C4814" s="358" t="s">
        <v>20040</v>
      </c>
      <c r="D4814" s="16" t="s">
        <v>6195</v>
      </c>
    </row>
    <row r="4815" spans="1:4" ht="15.95" customHeight="1" x14ac:dyDescent="0.25">
      <c r="A4815" s="25" t="s">
        <v>20041</v>
      </c>
      <c r="B4815" s="358" t="s">
        <v>20042</v>
      </c>
      <c r="C4815" s="358" t="s">
        <v>20043</v>
      </c>
      <c r="D4815" s="16" t="s">
        <v>6200</v>
      </c>
    </row>
    <row r="4816" spans="1:4" ht="15.95" customHeight="1" x14ac:dyDescent="0.25">
      <c r="A4816" s="25" t="s">
        <v>20044</v>
      </c>
      <c r="B4816" s="358" t="s">
        <v>3250</v>
      </c>
      <c r="C4816" s="358" t="s">
        <v>20045</v>
      </c>
      <c r="D4816" s="16" t="s">
        <v>6200</v>
      </c>
    </row>
    <row r="4817" spans="1:4" ht="15.95" customHeight="1" x14ac:dyDescent="0.25">
      <c r="A4817" s="25" t="s">
        <v>20046</v>
      </c>
      <c r="B4817" s="358" t="s">
        <v>20047</v>
      </c>
      <c r="C4817" s="358" t="s">
        <v>20048</v>
      </c>
      <c r="D4817" s="16" t="s">
        <v>6206</v>
      </c>
    </row>
    <row r="4818" spans="1:4" ht="15.95" customHeight="1" x14ac:dyDescent="0.25">
      <c r="A4818" s="25" t="s">
        <v>20049</v>
      </c>
      <c r="B4818" s="358" t="s">
        <v>20050</v>
      </c>
      <c r="C4818" s="358" t="s">
        <v>20051</v>
      </c>
      <c r="D4818" s="16" t="s">
        <v>6212</v>
      </c>
    </row>
    <row r="4819" spans="1:4" ht="15.95" customHeight="1" x14ac:dyDescent="0.25">
      <c r="A4819" s="25" t="s">
        <v>20052</v>
      </c>
      <c r="B4819" s="358" t="s">
        <v>20053</v>
      </c>
      <c r="C4819" s="358" t="s">
        <v>20054</v>
      </c>
      <c r="D4819" s="16" t="s">
        <v>6216</v>
      </c>
    </row>
    <row r="4820" spans="1:4" ht="15.95" customHeight="1" x14ac:dyDescent="0.25">
      <c r="A4820" s="25" t="s">
        <v>20055</v>
      </c>
      <c r="B4820" s="358" t="s">
        <v>20056</v>
      </c>
      <c r="C4820" s="358" t="s">
        <v>20057</v>
      </c>
      <c r="D4820" s="16" t="s">
        <v>6218</v>
      </c>
    </row>
    <row r="4821" spans="1:4" ht="15.95" customHeight="1" x14ac:dyDescent="0.25">
      <c r="A4821" s="25" t="s">
        <v>20058</v>
      </c>
      <c r="B4821" s="358" t="s">
        <v>20059</v>
      </c>
      <c r="C4821" s="358" t="s">
        <v>20060</v>
      </c>
      <c r="D4821" s="16" t="s">
        <v>6220</v>
      </c>
    </row>
    <row r="4822" spans="1:4" ht="15.95" customHeight="1" x14ac:dyDescent="0.25">
      <c r="A4822" s="25" t="s">
        <v>20061</v>
      </c>
      <c r="B4822" s="358" t="s">
        <v>20062</v>
      </c>
      <c r="C4822" s="358" t="s">
        <v>20063</v>
      </c>
      <c r="D4822" s="16" t="s">
        <v>6232</v>
      </c>
    </row>
    <row r="4823" spans="1:4" ht="15.95" customHeight="1" x14ac:dyDescent="0.25">
      <c r="A4823" s="25" t="s">
        <v>20064</v>
      </c>
      <c r="B4823" s="358" t="s">
        <v>20065</v>
      </c>
      <c r="C4823" s="358" t="s">
        <v>20066</v>
      </c>
      <c r="D4823" s="16" t="s">
        <v>6124</v>
      </c>
    </row>
    <row r="4824" spans="1:4" ht="15.95" customHeight="1" x14ac:dyDescent="0.25">
      <c r="A4824" s="25" t="s">
        <v>20067</v>
      </c>
      <c r="B4824" s="358" t="s">
        <v>1963</v>
      </c>
      <c r="C4824" s="358" t="s">
        <v>20068</v>
      </c>
      <c r="D4824" s="16" t="s">
        <v>6277</v>
      </c>
    </row>
    <row r="4825" spans="1:4" ht="15.95" customHeight="1" x14ac:dyDescent="0.25">
      <c r="A4825" s="25" t="s">
        <v>20069</v>
      </c>
      <c r="B4825" s="358" t="s">
        <v>20070</v>
      </c>
      <c r="C4825" s="358" t="s">
        <v>20071</v>
      </c>
      <c r="D4825" s="16" t="s">
        <v>6247</v>
      </c>
    </row>
    <row r="4826" spans="1:4" ht="15.95" customHeight="1" x14ac:dyDescent="0.25">
      <c r="A4826" s="25" t="s">
        <v>20072</v>
      </c>
      <c r="B4826" s="358" t="s">
        <v>20073</v>
      </c>
      <c r="C4826" s="358" t="s">
        <v>20074</v>
      </c>
      <c r="D4826" s="16" t="s">
        <v>6076</v>
      </c>
    </row>
    <row r="4827" spans="1:4" ht="15.95" customHeight="1" x14ac:dyDescent="0.25">
      <c r="A4827" s="25" t="s">
        <v>20075</v>
      </c>
      <c r="B4827" s="358" t="s">
        <v>3258</v>
      </c>
      <c r="C4827" s="358" t="s">
        <v>20076</v>
      </c>
      <c r="D4827" s="16" t="s">
        <v>6201</v>
      </c>
    </row>
    <row r="4828" spans="1:4" ht="15.95" customHeight="1" x14ac:dyDescent="0.25">
      <c r="A4828" s="25" t="s">
        <v>20077</v>
      </c>
      <c r="B4828" s="358" t="s">
        <v>20078</v>
      </c>
      <c r="C4828" s="358" t="s">
        <v>20079</v>
      </c>
      <c r="D4828" s="16" t="s">
        <v>6084</v>
      </c>
    </row>
    <row r="4829" spans="1:4" ht="15.95" customHeight="1" x14ac:dyDescent="0.25">
      <c r="A4829" s="25" t="s">
        <v>20080</v>
      </c>
      <c r="B4829" s="358" t="s">
        <v>20081</v>
      </c>
      <c r="C4829" s="358" t="s">
        <v>20082</v>
      </c>
      <c r="D4829" s="16" t="s">
        <v>6085</v>
      </c>
    </row>
    <row r="4830" spans="1:4" ht="15.95" customHeight="1" x14ac:dyDescent="0.25">
      <c r="A4830" s="25" t="s">
        <v>20083</v>
      </c>
      <c r="B4830" s="358" t="s">
        <v>20084</v>
      </c>
      <c r="C4830" s="358" t="s">
        <v>20085</v>
      </c>
      <c r="D4830" s="16" t="s">
        <v>6085</v>
      </c>
    </row>
    <row r="4831" spans="1:4" ht="15.95" customHeight="1" x14ac:dyDescent="0.25">
      <c r="A4831" s="25" t="s">
        <v>20086</v>
      </c>
      <c r="B4831" s="358" t="s">
        <v>20087</v>
      </c>
      <c r="C4831" s="358" t="s">
        <v>20088</v>
      </c>
      <c r="D4831" s="16" t="s">
        <v>6092</v>
      </c>
    </row>
    <row r="4832" spans="1:4" ht="15.95" customHeight="1" x14ac:dyDescent="0.25">
      <c r="A4832" s="25" t="s">
        <v>20089</v>
      </c>
      <c r="B4832" s="358" t="s">
        <v>20090</v>
      </c>
      <c r="C4832" s="358" t="s">
        <v>20091</v>
      </c>
      <c r="D4832" s="16" t="s">
        <v>6093</v>
      </c>
    </row>
    <row r="4833" spans="1:4" ht="15.95" customHeight="1" x14ac:dyDescent="0.25">
      <c r="A4833" s="25" t="s">
        <v>20092</v>
      </c>
      <c r="B4833" s="358" t="s">
        <v>20093</v>
      </c>
      <c r="C4833" s="358" t="s">
        <v>20094</v>
      </c>
      <c r="D4833" s="16" t="s">
        <v>6098</v>
      </c>
    </row>
    <row r="4834" spans="1:4" ht="15.95" customHeight="1" x14ac:dyDescent="0.25">
      <c r="A4834" s="25" t="s">
        <v>20095</v>
      </c>
      <c r="B4834" s="358" t="s">
        <v>20096</v>
      </c>
      <c r="C4834" s="358" t="s">
        <v>20097</v>
      </c>
      <c r="D4834" s="16" t="s">
        <v>6101</v>
      </c>
    </row>
    <row r="4835" spans="1:4" ht="15.95" customHeight="1" x14ac:dyDescent="0.25">
      <c r="A4835" s="25" t="s">
        <v>20098</v>
      </c>
      <c r="B4835" s="358" t="s">
        <v>20099</v>
      </c>
      <c r="C4835" s="358" t="s">
        <v>20100</v>
      </c>
      <c r="D4835" s="16" t="s">
        <v>6103</v>
      </c>
    </row>
    <row r="4836" spans="1:4" ht="15.95" customHeight="1" x14ac:dyDescent="0.25">
      <c r="A4836" s="25" t="s">
        <v>20101</v>
      </c>
      <c r="B4836" s="358" t="s">
        <v>20102</v>
      </c>
      <c r="C4836" s="358" t="s">
        <v>20103</v>
      </c>
      <c r="D4836" s="16" t="s">
        <v>6113</v>
      </c>
    </row>
    <row r="4837" spans="1:4" ht="15.95" customHeight="1" x14ac:dyDescent="0.25">
      <c r="A4837" s="25" t="s">
        <v>20104</v>
      </c>
      <c r="B4837" s="358" t="s">
        <v>20105</v>
      </c>
      <c r="C4837" s="358" t="s">
        <v>20106</v>
      </c>
      <c r="D4837" s="16" t="s">
        <v>6162</v>
      </c>
    </row>
    <row r="4838" spans="1:4" ht="15.95" customHeight="1" x14ac:dyDescent="0.25">
      <c r="A4838" s="25" t="s">
        <v>20107</v>
      </c>
      <c r="B4838" s="358" t="s">
        <v>20108</v>
      </c>
      <c r="C4838" s="359" t="s">
        <v>20109</v>
      </c>
      <c r="D4838" s="16" t="s">
        <v>6179</v>
      </c>
    </row>
    <row r="4839" spans="1:4" ht="15.95" customHeight="1" x14ac:dyDescent="0.25">
      <c r="A4839" s="25" t="s">
        <v>20110</v>
      </c>
      <c r="B4839" s="358" t="s">
        <v>20111</v>
      </c>
      <c r="C4839" s="359" t="s">
        <v>20112</v>
      </c>
      <c r="D4839" s="16" t="s">
        <v>6145</v>
      </c>
    </row>
    <row r="4840" spans="1:4" ht="15.95" customHeight="1" x14ac:dyDescent="0.25">
      <c r="A4840" s="25" t="s">
        <v>20113</v>
      </c>
      <c r="B4840" s="358" t="s">
        <v>20114</v>
      </c>
      <c r="C4840" s="359" t="s">
        <v>20115</v>
      </c>
      <c r="D4840" s="16" t="s">
        <v>6165</v>
      </c>
    </row>
    <row r="4841" spans="1:4" ht="15.95" customHeight="1" x14ac:dyDescent="0.25">
      <c r="A4841" s="25" t="s">
        <v>20116</v>
      </c>
      <c r="B4841" s="358" t="s">
        <v>20117</v>
      </c>
      <c r="C4841" s="359" t="s">
        <v>20118</v>
      </c>
      <c r="D4841" s="16" t="s">
        <v>6166</v>
      </c>
    </row>
    <row r="4842" spans="1:4" ht="15.95" customHeight="1" x14ac:dyDescent="0.25">
      <c r="A4842" s="25" t="s">
        <v>20119</v>
      </c>
      <c r="B4842" s="358" t="s">
        <v>20120</v>
      </c>
      <c r="C4842" s="359" t="s">
        <v>20121</v>
      </c>
      <c r="D4842" s="16" t="s">
        <v>6179</v>
      </c>
    </row>
    <row r="4843" spans="1:4" ht="15.95" customHeight="1" x14ac:dyDescent="0.25">
      <c r="A4843" s="25" t="s">
        <v>20122</v>
      </c>
      <c r="B4843" s="358" t="s">
        <v>20123</v>
      </c>
      <c r="C4843" s="359" t="s">
        <v>20124</v>
      </c>
      <c r="D4843" s="16" t="s">
        <v>6179</v>
      </c>
    </row>
    <row r="4844" spans="1:4" ht="15.95" customHeight="1" x14ac:dyDescent="0.25">
      <c r="A4844" s="25" t="s">
        <v>20125</v>
      </c>
      <c r="B4844" s="358" t="s">
        <v>20126</v>
      </c>
      <c r="C4844" s="359" t="s">
        <v>20127</v>
      </c>
      <c r="D4844" s="16" t="s">
        <v>6185</v>
      </c>
    </row>
    <row r="4845" spans="1:4" ht="15.95" customHeight="1" x14ac:dyDescent="0.25">
      <c r="A4845" s="25" t="s">
        <v>20128</v>
      </c>
      <c r="B4845" s="358" t="s">
        <v>20129</v>
      </c>
      <c r="C4845" s="358" t="s">
        <v>20130</v>
      </c>
      <c r="D4845" s="16" t="s">
        <v>6208</v>
      </c>
    </row>
    <row r="4846" spans="1:4" ht="15.95" customHeight="1" x14ac:dyDescent="0.25">
      <c r="A4846" s="25" t="s">
        <v>20131</v>
      </c>
      <c r="B4846" s="358" t="s">
        <v>1965</v>
      </c>
      <c r="C4846" s="358" t="s">
        <v>20132</v>
      </c>
      <c r="D4846" s="16" t="s">
        <v>6313</v>
      </c>
    </row>
    <row r="4847" spans="1:4" ht="15.95" customHeight="1" x14ac:dyDescent="0.25">
      <c r="A4847" s="25" t="s">
        <v>20133</v>
      </c>
      <c r="B4847" s="358" t="s">
        <v>20134</v>
      </c>
      <c r="C4847" s="358" t="s">
        <v>20135</v>
      </c>
      <c r="D4847" s="16" t="s">
        <v>6109</v>
      </c>
    </row>
    <row r="4848" spans="1:4" ht="15.95" customHeight="1" x14ac:dyDescent="0.25">
      <c r="A4848" s="25" t="s">
        <v>20136</v>
      </c>
      <c r="B4848" s="358" t="s">
        <v>20137</v>
      </c>
      <c r="C4848" s="358" t="s">
        <v>20138</v>
      </c>
      <c r="D4848" s="16" t="s">
        <v>6173</v>
      </c>
    </row>
    <row r="4849" spans="1:4" ht="15.95" customHeight="1" x14ac:dyDescent="0.25">
      <c r="A4849" s="25" t="s">
        <v>20139</v>
      </c>
      <c r="B4849" s="358" t="s">
        <v>20140</v>
      </c>
      <c r="C4849" s="358" t="s">
        <v>20141</v>
      </c>
      <c r="D4849" s="16" t="s">
        <v>6228</v>
      </c>
    </row>
    <row r="4850" spans="1:4" ht="15.95" customHeight="1" x14ac:dyDescent="0.25">
      <c r="A4850" s="25" t="s">
        <v>20142</v>
      </c>
      <c r="B4850" s="358" t="s">
        <v>20143</v>
      </c>
      <c r="C4850" s="358" t="s">
        <v>20144</v>
      </c>
      <c r="D4850" s="16" t="s">
        <v>6229</v>
      </c>
    </row>
    <row r="4851" spans="1:4" ht="15.95" customHeight="1" x14ac:dyDescent="0.25">
      <c r="A4851" s="25" t="s">
        <v>20145</v>
      </c>
      <c r="B4851" s="358" t="s">
        <v>20146</v>
      </c>
      <c r="C4851" s="358" t="s">
        <v>20147</v>
      </c>
      <c r="D4851" s="16" t="s">
        <v>6209</v>
      </c>
    </row>
    <row r="4852" spans="1:4" ht="15.95" customHeight="1" x14ac:dyDescent="0.25">
      <c r="A4852" s="25" t="s">
        <v>20148</v>
      </c>
      <c r="B4852" s="358" t="s">
        <v>20149</v>
      </c>
      <c r="C4852" s="358" t="s">
        <v>20150</v>
      </c>
      <c r="D4852" s="16" t="s">
        <v>6229</v>
      </c>
    </row>
    <row r="4853" spans="1:4" ht="15.95" customHeight="1" x14ac:dyDescent="0.25">
      <c r="A4853" s="25" t="s">
        <v>20151</v>
      </c>
      <c r="B4853" s="358" t="s">
        <v>20152</v>
      </c>
      <c r="C4853" s="358" t="s">
        <v>20153</v>
      </c>
      <c r="D4853" s="16" t="s">
        <v>6075</v>
      </c>
    </row>
    <row r="4854" spans="1:4" ht="15.95" customHeight="1" x14ac:dyDescent="0.25">
      <c r="A4854" s="25" t="s">
        <v>20154</v>
      </c>
      <c r="B4854" s="358" t="s">
        <v>20155</v>
      </c>
      <c r="C4854" s="358" t="s">
        <v>20156</v>
      </c>
      <c r="D4854" s="16" t="s">
        <v>6143</v>
      </c>
    </row>
    <row r="4855" spans="1:4" ht="15.95" customHeight="1" x14ac:dyDescent="0.25">
      <c r="A4855" s="25" t="s">
        <v>20157</v>
      </c>
      <c r="B4855" s="358" t="s">
        <v>20158</v>
      </c>
      <c r="C4855" s="358" t="s">
        <v>20159</v>
      </c>
      <c r="D4855" s="16" t="s">
        <v>6143</v>
      </c>
    </row>
    <row r="4856" spans="1:4" ht="15.95" customHeight="1" x14ac:dyDescent="0.25">
      <c r="A4856" s="25" t="s">
        <v>20160</v>
      </c>
      <c r="B4856" s="358" t="s">
        <v>20161</v>
      </c>
      <c r="C4856" s="358" t="s">
        <v>20162</v>
      </c>
      <c r="D4856" s="16" t="s">
        <v>6070</v>
      </c>
    </row>
    <row r="4857" spans="1:4" ht="15.95" customHeight="1" x14ac:dyDescent="0.25">
      <c r="A4857" s="25" t="s">
        <v>20163</v>
      </c>
      <c r="B4857" s="358" t="s">
        <v>20164</v>
      </c>
      <c r="C4857" s="358" t="s">
        <v>20165</v>
      </c>
      <c r="D4857" s="16" t="s">
        <v>6075</v>
      </c>
    </row>
    <row r="4858" spans="1:4" ht="15.95" customHeight="1" x14ac:dyDescent="0.25">
      <c r="A4858" s="25" t="s">
        <v>20166</v>
      </c>
      <c r="B4858" s="358" t="s">
        <v>20167</v>
      </c>
      <c r="C4858" s="358" t="s">
        <v>20168</v>
      </c>
      <c r="D4858" s="16" t="s">
        <v>6199</v>
      </c>
    </row>
    <row r="4859" spans="1:4" ht="15.95" customHeight="1" x14ac:dyDescent="0.25">
      <c r="A4859" s="25" t="s">
        <v>20169</v>
      </c>
      <c r="B4859" s="358" t="s">
        <v>20170</v>
      </c>
      <c r="C4859" s="358" t="s">
        <v>20171</v>
      </c>
      <c r="D4859" s="16" t="s">
        <v>6106</v>
      </c>
    </row>
    <row r="4860" spans="1:4" ht="15.95" customHeight="1" x14ac:dyDescent="0.25">
      <c r="A4860" s="25" t="s">
        <v>20172</v>
      </c>
      <c r="B4860" s="358" t="s">
        <v>20173</v>
      </c>
      <c r="C4860" s="358" t="s">
        <v>20174</v>
      </c>
      <c r="D4860" s="16" t="s">
        <v>6125</v>
      </c>
    </row>
    <row r="4861" spans="1:4" ht="15.95" customHeight="1" x14ac:dyDescent="0.25">
      <c r="A4861" s="25" t="s">
        <v>20175</v>
      </c>
      <c r="B4861" s="358" t="s">
        <v>20176</v>
      </c>
      <c r="C4861" s="358" t="s">
        <v>20177</v>
      </c>
      <c r="D4861" s="16" t="s">
        <v>6125</v>
      </c>
    </row>
    <row r="4862" spans="1:4" ht="15.95" customHeight="1" x14ac:dyDescent="0.25">
      <c r="A4862" s="25" t="s">
        <v>20178</v>
      </c>
      <c r="B4862" s="358" t="s">
        <v>20179</v>
      </c>
      <c r="C4862" s="358" t="s">
        <v>20180</v>
      </c>
      <c r="D4862" s="16" t="s">
        <v>6147</v>
      </c>
    </row>
    <row r="4863" spans="1:4" ht="15.95" customHeight="1" x14ac:dyDescent="0.25">
      <c r="A4863" s="25" t="s">
        <v>20181</v>
      </c>
      <c r="B4863" s="358" t="s">
        <v>20182</v>
      </c>
      <c r="C4863" s="358" t="s">
        <v>20183</v>
      </c>
      <c r="D4863" s="16" t="s">
        <v>6242</v>
      </c>
    </row>
    <row r="4864" spans="1:4" ht="15.95" customHeight="1" x14ac:dyDescent="0.25">
      <c r="A4864" s="25" t="s">
        <v>20184</v>
      </c>
      <c r="B4864" s="358" t="s">
        <v>20185</v>
      </c>
      <c r="C4864" s="358" t="s">
        <v>20186</v>
      </c>
      <c r="D4864" s="16" t="s">
        <v>6143</v>
      </c>
    </row>
    <row r="4865" spans="1:4" ht="15.95" customHeight="1" x14ac:dyDescent="0.25">
      <c r="A4865" s="25" t="s">
        <v>20187</v>
      </c>
      <c r="B4865" s="358" t="s">
        <v>20188</v>
      </c>
      <c r="C4865" s="358" t="s">
        <v>20189</v>
      </c>
      <c r="D4865" s="16" t="s">
        <v>6194</v>
      </c>
    </row>
    <row r="4866" spans="1:4" ht="15.95" customHeight="1" x14ac:dyDescent="0.25">
      <c r="A4866" s="25" t="s">
        <v>20190</v>
      </c>
      <c r="B4866" s="358" t="s">
        <v>20191</v>
      </c>
      <c r="C4866" s="358" t="s">
        <v>20192</v>
      </c>
      <c r="D4866" s="16" t="s">
        <v>6242</v>
      </c>
    </row>
    <row r="4867" spans="1:4" ht="15.95" customHeight="1" x14ac:dyDescent="0.25">
      <c r="A4867" s="25" t="s">
        <v>20193</v>
      </c>
      <c r="B4867" s="358" t="s">
        <v>20194</v>
      </c>
      <c r="C4867" s="358" t="s">
        <v>20195</v>
      </c>
      <c r="D4867" s="16" t="s">
        <v>6205</v>
      </c>
    </row>
    <row r="4868" spans="1:4" ht="15.95" customHeight="1" x14ac:dyDescent="0.25">
      <c r="A4868" s="25" t="s">
        <v>20196</v>
      </c>
      <c r="B4868" s="358" t="s">
        <v>20197</v>
      </c>
      <c r="C4868" s="358" t="s">
        <v>20198</v>
      </c>
      <c r="D4868" s="16" t="s">
        <v>6196</v>
      </c>
    </row>
    <row r="4869" spans="1:4" ht="15.95" customHeight="1" x14ac:dyDescent="0.25">
      <c r="A4869" s="25" t="s">
        <v>20199</v>
      </c>
      <c r="B4869" s="358" t="s">
        <v>20200</v>
      </c>
      <c r="C4869" s="358" t="s">
        <v>20201</v>
      </c>
      <c r="D4869" s="16" t="s">
        <v>6199</v>
      </c>
    </row>
    <row r="4870" spans="1:4" ht="15.95" customHeight="1" x14ac:dyDescent="0.25">
      <c r="A4870" s="25" t="s">
        <v>20202</v>
      </c>
      <c r="B4870" s="358" t="s">
        <v>20203</v>
      </c>
      <c r="C4870" s="358" t="s">
        <v>20204</v>
      </c>
      <c r="D4870" s="16" t="s">
        <v>6199</v>
      </c>
    </row>
    <row r="4871" spans="1:4" ht="15.95" customHeight="1" x14ac:dyDescent="0.25">
      <c r="A4871" s="25" t="s">
        <v>20205</v>
      </c>
      <c r="B4871" s="358" t="s">
        <v>20206</v>
      </c>
      <c r="C4871" s="358" t="s">
        <v>20207</v>
      </c>
      <c r="D4871" s="16" t="s">
        <v>6217</v>
      </c>
    </row>
    <row r="4872" spans="1:4" ht="15.95" customHeight="1" x14ac:dyDescent="0.25">
      <c r="A4872" s="25" t="s">
        <v>20208</v>
      </c>
      <c r="B4872" s="358" t="s">
        <v>20209</v>
      </c>
      <c r="C4872" s="358" t="s">
        <v>20210</v>
      </c>
      <c r="D4872" s="16" t="s">
        <v>6221</v>
      </c>
    </row>
    <row r="4873" spans="1:4" ht="15.95" customHeight="1" x14ac:dyDescent="0.25">
      <c r="A4873" s="25" t="s">
        <v>20211</v>
      </c>
      <c r="B4873" s="358" t="s">
        <v>20212</v>
      </c>
      <c r="C4873" s="358" t="s">
        <v>20213</v>
      </c>
      <c r="D4873" s="16" t="s">
        <v>6226</v>
      </c>
    </row>
    <row r="4874" spans="1:4" ht="15.95" customHeight="1" x14ac:dyDescent="0.25">
      <c r="A4874" s="25" t="s">
        <v>20214</v>
      </c>
      <c r="B4874" s="358" t="s">
        <v>20215</v>
      </c>
      <c r="C4874" s="358" t="s">
        <v>20216</v>
      </c>
      <c r="D4874" s="16" t="s">
        <v>6242</v>
      </c>
    </row>
    <row r="4875" spans="1:4" ht="15.95" customHeight="1" x14ac:dyDescent="0.25">
      <c r="A4875" s="25" t="s">
        <v>20217</v>
      </c>
      <c r="B4875" s="358" t="s">
        <v>20218</v>
      </c>
      <c r="C4875" s="358" t="s">
        <v>20219</v>
      </c>
      <c r="D4875" s="16" t="s">
        <v>6242</v>
      </c>
    </row>
    <row r="4876" spans="1:4" ht="15.95" customHeight="1" x14ac:dyDescent="0.25">
      <c r="A4876" s="25" t="s">
        <v>20220</v>
      </c>
      <c r="B4876" s="358" t="s">
        <v>20221</v>
      </c>
      <c r="C4876" s="358" t="s">
        <v>20222</v>
      </c>
      <c r="D4876" s="16" t="s">
        <v>6073</v>
      </c>
    </row>
    <row r="4877" spans="1:4" ht="15.95" customHeight="1" x14ac:dyDescent="0.25">
      <c r="A4877" s="25" t="s">
        <v>20223</v>
      </c>
      <c r="B4877" s="358" t="s">
        <v>20224</v>
      </c>
      <c r="C4877" s="358" t="s">
        <v>20225</v>
      </c>
      <c r="D4877" s="16" t="s">
        <v>6071</v>
      </c>
    </row>
    <row r="4878" spans="1:4" ht="15.95" customHeight="1" x14ac:dyDescent="0.25">
      <c r="A4878" s="25" t="s">
        <v>20226</v>
      </c>
      <c r="B4878" s="358" t="s">
        <v>20227</v>
      </c>
      <c r="C4878" s="358" t="s">
        <v>20228</v>
      </c>
      <c r="D4878" s="16" t="s">
        <v>6111</v>
      </c>
    </row>
    <row r="4879" spans="1:4" ht="15.95" customHeight="1" x14ac:dyDescent="0.25">
      <c r="A4879" s="25" t="s">
        <v>20229</v>
      </c>
      <c r="B4879" s="358" t="s">
        <v>20230</v>
      </c>
      <c r="C4879" s="358" t="s">
        <v>20231</v>
      </c>
      <c r="D4879" s="16" t="s">
        <v>6128</v>
      </c>
    </row>
    <row r="4880" spans="1:4" ht="15.95" customHeight="1" x14ac:dyDescent="0.25">
      <c r="A4880" s="25" t="s">
        <v>20232</v>
      </c>
      <c r="B4880" s="358" t="s">
        <v>20233</v>
      </c>
      <c r="C4880" s="358" t="s">
        <v>20234</v>
      </c>
      <c r="D4880" s="16" t="s">
        <v>6128</v>
      </c>
    </row>
    <row r="4881" spans="1:4" ht="15.95" customHeight="1" x14ac:dyDescent="0.25">
      <c r="A4881" s="25" t="s">
        <v>20235</v>
      </c>
      <c r="B4881" s="358" t="s">
        <v>20236</v>
      </c>
      <c r="C4881" s="358" t="s">
        <v>20237</v>
      </c>
      <c r="D4881" s="16" t="s">
        <v>6225</v>
      </c>
    </row>
    <row r="4882" spans="1:4" ht="15.95" customHeight="1" x14ac:dyDescent="0.25">
      <c r="A4882" s="25" t="s">
        <v>20238</v>
      </c>
      <c r="B4882" s="358" t="s">
        <v>20239</v>
      </c>
      <c r="C4882" s="358" t="s">
        <v>20240</v>
      </c>
      <c r="D4882" s="16" t="s">
        <v>6129</v>
      </c>
    </row>
    <row r="4883" spans="1:4" ht="15.95" customHeight="1" x14ac:dyDescent="0.25">
      <c r="A4883" s="25" t="s">
        <v>20241</v>
      </c>
      <c r="B4883" s="358" t="s">
        <v>20242</v>
      </c>
      <c r="C4883" s="358" t="s">
        <v>20243</v>
      </c>
      <c r="D4883" s="16" t="s">
        <v>6155</v>
      </c>
    </row>
    <row r="4884" spans="1:4" ht="15.95" customHeight="1" x14ac:dyDescent="0.25">
      <c r="A4884" s="25" t="s">
        <v>20244</v>
      </c>
      <c r="B4884" s="358" t="s">
        <v>20245</v>
      </c>
      <c r="C4884" s="358" t="s">
        <v>20246</v>
      </c>
      <c r="D4884" s="16" t="s">
        <v>6164</v>
      </c>
    </row>
    <row r="4885" spans="1:4" ht="15.95" customHeight="1" x14ac:dyDescent="0.25">
      <c r="A4885" s="25" t="s">
        <v>20247</v>
      </c>
      <c r="B4885" s="358" t="s">
        <v>20248</v>
      </c>
      <c r="C4885" s="358" t="s">
        <v>20249</v>
      </c>
      <c r="D4885" s="16" t="s">
        <v>6189</v>
      </c>
    </row>
    <row r="4886" spans="1:4" ht="15.95" customHeight="1" x14ac:dyDescent="0.25">
      <c r="A4886" s="25" t="s">
        <v>20250</v>
      </c>
      <c r="B4886" s="358" t="s">
        <v>20251</v>
      </c>
      <c r="C4886" s="358" t="s">
        <v>20252</v>
      </c>
      <c r="D4886" s="16" t="s">
        <v>6191</v>
      </c>
    </row>
    <row r="4887" spans="1:4" ht="15.95" customHeight="1" x14ac:dyDescent="0.25">
      <c r="A4887" s="25" t="s">
        <v>20253</v>
      </c>
      <c r="B4887" s="358" t="s">
        <v>20254</v>
      </c>
      <c r="C4887" s="358" t="s">
        <v>20255</v>
      </c>
      <c r="D4887" s="16" t="s">
        <v>6192</v>
      </c>
    </row>
    <row r="4888" spans="1:4" ht="15.95" customHeight="1" x14ac:dyDescent="0.25">
      <c r="A4888" s="25" t="s">
        <v>20256</v>
      </c>
      <c r="B4888" s="358" t="s">
        <v>20257</v>
      </c>
      <c r="C4888" s="358" t="s">
        <v>20258</v>
      </c>
      <c r="D4888" s="16" t="s">
        <v>6219</v>
      </c>
    </row>
    <row r="4889" spans="1:4" ht="15.95" customHeight="1" x14ac:dyDescent="0.25">
      <c r="A4889" s="25" t="s">
        <v>20259</v>
      </c>
      <c r="B4889" s="358" t="s">
        <v>20260</v>
      </c>
      <c r="C4889" s="358" t="s">
        <v>20261</v>
      </c>
      <c r="D4889" s="16" t="s">
        <v>6227</v>
      </c>
    </row>
    <row r="4890" spans="1:4" ht="15.95" customHeight="1" x14ac:dyDescent="0.25">
      <c r="A4890" s="25" t="s">
        <v>20262</v>
      </c>
      <c r="B4890" s="358" t="s">
        <v>20263</v>
      </c>
      <c r="C4890" s="358" t="s">
        <v>20264</v>
      </c>
      <c r="D4890" s="16" t="s">
        <v>6239</v>
      </c>
    </row>
    <row r="4891" spans="1:4" ht="15.95" customHeight="1" x14ac:dyDescent="0.25">
      <c r="A4891" s="25" t="s">
        <v>20265</v>
      </c>
      <c r="B4891" s="358" t="s">
        <v>20266</v>
      </c>
      <c r="C4891" s="358" t="s">
        <v>20267</v>
      </c>
      <c r="D4891" s="16" t="s">
        <v>6240</v>
      </c>
    </row>
    <row r="4892" spans="1:4" ht="15.95" customHeight="1" x14ac:dyDescent="0.25">
      <c r="A4892" s="25" t="s">
        <v>20268</v>
      </c>
      <c r="B4892" s="358" t="s">
        <v>20269</v>
      </c>
      <c r="C4892" s="358" t="s">
        <v>20270</v>
      </c>
      <c r="D4892" s="16" t="s">
        <v>6192</v>
      </c>
    </row>
    <row r="4893" spans="1:4" ht="15.95" customHeight="1" x14ac:dyDescent="0.25">
      <c r="A4893" s="25" t="s">
        <v>20271</v>
      </c>
      <c r="B4893" s="358" t="s">
        <v>1581</v>
      </c>
      <c r="C4893" s="358" t="s">
        <v>20272</v>
      </c>
      <c r="D4893" s="16" t="s">
        <v>6346</v>
      </c>
    </row>
    <row r="4894" spans="1:4" ht="15.95" customHeight="1" x14ac:dyDescent="0.25">
      <c r="A4894" s="25" t="s">
        <v>20273</v>
      </c>
      <c r="B4894" s="358" t="s">
        <v>1582</v>
      </c>
      <c r="C4894" s="358" t="s">
        <v>20274</v>
      </c>
      <c r="D4894" s="16" t="s">
        <v>6345</v>
      </c>
    </row>
    <row r="4895" spans="1:4" ht="15.95" customHeight="1" x14ac:dyDescent="0.25">
      <c r="A4895" s="25" t="s">
        <v>20275</v>
      </c>
      <c r="B4895" s="358" t="s">
        <v>1747</v>
      </c>
      <c r="C4895" s="358" t="s">
        <v>20276</v>
      </c>
      <c r="D4895" s="16" t="s">
        <v>6510</v>
      </c>
    </row>
    <row r="4896" spans="1:4" ht="15.95" customHeight="1" x14ac:dyDescent="0.25">
      <c r="A4896" s="25" t="s">
        <v>20277</v>
      </c>
      <c r="B4896" s="358" t="s">
        <v>1748</v>
      </c>
      <c r="C4896" s="358" t="s">
        <v>20278</v>
      </c>
      <c r="D4896" s="16" t="s">
        <v>6467</v>
      </c>
    </row>
    <row r="4897" spans="1:4" ht="15.95" customHeight="1" x14ac:dyDescent="0.25">
      <c r="A4897" s="25" t="s">
        <v>20279</v>
      </c>
      <c r="B4897" s="358" t="s">
        <v>3926</v>
      </c>
      <c r="C4897" s="358" t="s">
        <v>20280</v>
      </c>
      <c r="D4897" s="16" t="s">
        <v>6353</v>
      </c>
    </row>
    <row r="4898" spans="1:4" ht="15.95" customHeight="1" x14ac:dyDescent="0.25">
      <c r="A4898" s="25" t="s">
        <v>20281</v>
      </c>
      <c r="B4898" s="358" t="s">
        <v>1358</v>
      </c>
      <c r="C4898" s="358" t="s">
        <v>20282</v>
      </c>
      <c r="D4898" s="16" t="s">
        <v>6587</v>
      </c>
    </row>
    <row r="4899" spans="1:4" ht="15.95" customHeight="1" x14ac:dyDescent="0.25">
      <c r="A4899" s="25" t="s">
        <v>20283</v>
      </c>
      <c r="B4899" s="358" t="s">
        <v>1466</v>
      </c>
      <c r="C4899" s="358" t="s">
        <v>20284</v>
      </c>
      <c r="D4899" s="16" t="s">
        <v>6624</v>
      </c>
    </row>
    <row r="4900" spans="1:4" ht="15.95" customHeight="1" x14ac:dyDescent="0.25">
      <c r="A4900" s="25" t="s">
        <v>20285</v>
      </c>
      <c r="B4900" s="358" t="s">
        <v>1360</v>
      </c>
      <c r="C4900" s="358" t="s">
        <v>20286</v>
      </c>
      <c r="D4900" s="16" t="s">
        <v>6585</v>
      </c>
    </row>
    <row r="4901" spans="1:4" ht="15.95" customHeight="1" x14ac:dyDescent="0.25">
      <c r="A4901" s="25" t="s">
        <v>20287</v>
      </c>
      <c r="B4901" s="358" t="s">
        <v>655</v>
      </c>
      <c r="C4901" s="358" t="s">
        <v>20288</v>
      </c>
      <c r="D4901" s="16" t="s">
        <v>6606</v>
      </c>
    </row>
    <row r="4902" spans="1:4" ht="15.95" customHeight="1" x14ac:dyDescent="0.25">
      <c r="A4902" s="25" t="s">
        <v>20289</v>
      </c>
      <c r="B4902" s="358" t="s">
        <v>1583</v>
      </c>
      <c r="C4902" s="358" t="s">
        <v>20290</v>
      </c>
      <c r="D4902" s="16" t="s">
        <v>6481</v>
      </c>
    </row>
    <row r="4903" spans="1:4" ht="15.95" customHeight="1" x14ac:dyDescent="0.25">
      <c r="A4903" s="25" t="s">
        <v>20291</v>
      </c>
      <c r="B4903" s="358" t="s">
        <v>1584</v>
      </c>
      <c r="C4903" s="358" t="s">
        <v>20292</v>
      </c>
      <c r="D4903" s="16" t="s">
        <v>6481</v>
      </c>
    </row>
    <row r="4904" spans="1:4" ht="15.95" customHeight="1" x14ac:dyDescent="0.25">
      <c r="A4904" s="25" t="s">
        <v>20293</v>
      </c>
      <c r="B4904" s="358" t="s">
        <v>1585</v>
      </c>
      <c r="C4904" s="358" t="s">
        <v>20294</v>
      </c>
      <c r="D4904" s="16" t="s">
        <v>6531</v>
      </c>
    </row>
    <row r="4905" spans="1:4" ht="15.95" customHeight="1" x14ac:dyDescent="0.25">
      <c r="A4905" s="25" t="s">
        <v>20295</v>
      </c>
      <c r="B4905" s="358" t="s">
        <v>1586</v>
      </c>
      <c r="C4905" s="358" t="s">
        <v>20296</v>
      </c>
      <c r="D4905" s="16" t="s">
        <v>6532</v>
      </c>
    </row>
    <row r="4906" spans="1:4" ht="15.95" customHeight="1" x14ac:dyDescent="0.25">
      <c r="A4906" s="25" t="s">
        <v>20297</v>
      </c>
      <c r="B4906" s="358" t="s">
        <v>1587</v>
      </c>
      <c r="C4906" s="358" t="s">
        <v>20298</v>
      </c>
      <c r="D4906" s="16" t="s">
        <v>6567</v>
      </c>
    </row>
    <row r="4907" spans="1:4" ht="15.95" customHeight="1" x14ac:dyDescent="0.25">
      <c r="A4907" s="25" t="s">
        <v>20299</v>
      </c>
      <c r="B4907" s="358" t="s">
        <v>1588</v>
      </c>
      <c r="C4907" s="358" t="s">
        <v>20300</v>
      </c>
      <c r="D4907" s="16" t="s">
        <v>6568</v>
      </c>
    </row>
    <row r="4908" spans="1:4" ht="15.95" customHeight="1" x14ac:dyDescent="0.25">
      <c r="A4908" s="25" t="s">
        <v>20301</v>
      </c>
      <c r="B4908" s="358" t="s">
        <v>1361</v>
      </c>
      <c r="C4908" s="358" t="s">
        <v>20302</v>
      </c>
      <c r="D4908" s="16" t="s">
        <v>6585</v>
      </c>
    </row>
    <row r="4909" spans="1:4" ht="15.95" customHeight="1" x14ac:dyDescent="0.25">
      <c r="A4909" s="25" t="s">
        <v>20303</v>
      </c>
      <c r="B4909" s="358" t="s">
        <v>3909</v>
      </c>
      <c r="C4909" s="358" t="s">
        <v>20304</v>
      </c>
      <c r="D4909" s="16" t="s">
        <v>6600</v>
      </c>
    </row>
    <row r="4910" spans="1:4" ht="15.95" customHeight="1" x14ac:dyDescent="0.25">
      <c r="A4910" s="25" t="s">
        <v>20305</v>
      </c>
      <c r="B4910" s="358" t="s">
        <v>1589</v>
      </c>
      <c r="C4910" s="358" t="s">
        <v>20306</v>
      </c>
      <c r="D4910" s="16" t="s">
        <v>6345</v>
      </c>
    </row>
    <row r="4911" spans="1:4" ht="15.95" customHeight="1" x14ac:dyDescent="0.25">
      <c r="A4911" s="25" t="s">
        <v>20307</v>
      </c>
      <c r="B4911" s="358" t="s">
        <v>3910</v>
      </c>
      <c r="C4911" s="358" t="s">
        <v>20308</v>
      </c>
      <c r="D4911" s="16" t="s">
        <v>6585</v>
      </c>
    </row>
    <row r="4912" spans="1:4" ht="15.95" customHeight="1" x14ac:dyDescent="0.25">
      <c r="A4912" s="25" t="s">
        <v>20309</v>
      </c>
      <c r="B4912" s="358" t="s">
        <v>20310</v>
      </c>
      <c r="C4912" s="358" t="s">
        <v>20311</v>
      </c>
      <c r="D4912" s="16" t="s">
        <v>6455</v>
      </c>
    </row>
    <row r="4913" spans="1:4" ht="15.95" customHeight="1" x14ac:dyDescent="0.25">
      <c r="A4913" s="25" t="s">
        <v>20312</v>
      </c>
      <c r="B4913" s="358" t="s">
        <v>754</v>
      </c>
      <c r="C4913" s="358" t="s">
        <v>20313</v>
      </c>
      <c r="D4913" s="16" t="s">
        <v>6578</v>
      </c>
    </row>
    <row r="4914" spans="1:4" ht="15.95" customHeight="1" x14ac:dyDescent="0.25">
      <c r="A4914" s="25" t="s">
        <v>20314</v>
      </c>
      <c r="B4914" s="358" t="s">
        <v>1362</v>
      </c>
      <c r="C4914" s="358" t="s">
        <v>20315</v>
      </c>
      <c r="D4914" s="16" t="s">
        <v>6619</v>
      </c>
    </row>
    <row r="4915" spans="1:4" ht="15.95" customHeight="1" x14ac:dyDescent="0.25">
      <c r="A4915" s="25" t="s">
        <v>20316</v>
      </c>
      <c r="B4915" s="358" t="s">
        <v>1364</v>
      </c>
      <c r="C4915" s="358" t="s">
        <v>20317</v>
      </c>
      <c r="D4915" s="16" t="s">
        <v>6621</v>
      </c>
    </row>
    <row r="4916" spans="1:4" ht="15.95" customHeight="1" x14ac:dyDescent="0.25">
      <c r="A4916" s="25" t="s">
        <v>20318</v>
      </c>
      <c r="B4916" s="358" t="s">
        <v>1366</v>
      </c>
      <c r="C4916" s="358" t="s">
        <v>20319</v>
      </c>
      <c r="D4916" s="16" t="s">
        <v>6635</v>
      </c>
    </row>
    <row r="4917" spans="1:4" ht="15.95" customHeight="1" x14ac:dyDescent="0.25">
      <c r="A4917" s="25" t="s">
        <v>20320</v>
      </c>
      <c r="B4917" s="358" t="s">
        <v>1368</v>
      </c>
      <c r="C4917" s="358" t="s">
        <v>20321</v>
      </c>
      <c r="D4917" s="16" t="s">
        <v>6642</v>
      </c>
    </row>
    <row r="4918" spans="1:4" ht="15.95" customHeight="1" x14ac:dyDescent="0.25">
      <c r="A4918" s="25" t="s">
        <v>20322</v>
      </c>
      <c r="B4918" s="358" t="s">
        <v>1369</v>
      </c>
      <c r="C4918" s="358" t="s">
        <v>20323</v>
      </c>
      <c r="D4918" s="16" t="s">
        <v>6577</v>
      </c>
    </row>
    <row r="4919" spans="1:4" ht="15.95" customHeight="1" x14ac:dyDescent="0.25">
      <c r="A4919" s="25" t="s">
        <v>20324</v>
      </c>
      <c r="B4919" s="358" t="s">
        <v>1370</v>
      </c>
      <c r="C4919" s="358" t="s">
        <v>20325</v>
      </c>
      <c r="D4919" s="16" t="s">
        <v>6586</v>
      </c>
    </row>
    <row r="4920" spans="1:4" ht="15.95" customHeight="1" x14ac:dyDescent="0.25">
      <c r="A4920" s="25" t="s">
        <v>20326</v>
      </c>
      <c r="B4920" s="358" t="s">
        <v>1372</v>
      </c>
      <c r="C4920" s="358" t="s">
        <v>20327</v>
      </c>
      <c r="D4920" s="16" t="s">
        <v>6584</v>
      </c>
    </row>
    <row r="4921" spans="1:4" ht="15.95" customHeight="1" x14ac:dyDescent="0.25">
      <c r="A4921" s="25" t="s">
        <v>20328</v>
      </c>
      <c r="B4921" s="358" t="s">
        <v>1210</v>
      </c>
      <c r="C4921" s="358" t="s">
        <v>20329</v>
      </c>
      <c r="D4921" s="16" t="s">
        <v>6364</v>
      </c>
    </row>
    <row r="4922" spans="1:4" ht="15.95" customHeight="1" x14ac:dyDescent="0.25">
      <c r="A4922" s="25" t="s">
        <v>20330</v>
      </c>
      <c r="B4922" s="358" t="s">
        <v>20331</v>
      </c>
      <c r="C4922" s="358" t="s">
        <v>20332</v>
      </c>
      <c r="D4922" s="16" t="s">
        <v>6593</v>
      </c>
    </row>
    <row r="4923" spans="1:4" ht="15.95" customHeight="1" x14ac:dyDescent="0.25">
      <c r="A4923" s="25" t="s">
        <v>20333</v>
      </c>
      <c r="B4923" s="358" t="s">
        <v>1373</v>
      </c>
      <c r="C4923" s="358" t="s">
        <v>20334</v>
      </c>
      <c r="D4923" s="16" t="s">
        <v>6585</v>
      </c>
    </row>
    <row r="4924" spans="1:4" ht="15.95" customHeight="1" x14ac:dyDescent="0.25">
      <c r="A4924" s="25" t="s">
        <v>20335</v>
      </c>
      <c r="B4924" s="358" t="s">
        <v>331</v>
      </c>
      <c r="C4924" s="358" t="s">
        <v>20336</v>
      </c>
      <c r="D4924" s="16" t="s">
        <v>6361</v>
      </c>
    </row>
    <row r="4925" spans="1:4" ht="15.95" customHeight="1" x14ac:dyDescent="0.25">
      <c r="A4925" s="25" t="s">
        <v>20337</v>
      </c>
      <c r="B4925" s="358" t="s">
        <v>755</v>
      </c>
      <c r="C4925" s="358" t="s">
        <v>20338</v>
      </c>
      <c r="D4925" s="16" t="s">
        <v>6611</v>
      </c>
    </row>
    <row r="4926" spans="1:4" ht="15.95" customHeight="1" x14ac:dyDescent="0.25">
      <c r="A4926" s="25" t="s">
        <v>20339</v>
      </c>
      <c r="B4926" s="358" t="s">
        <v>20340</v>
      </c>
      <c r="C4926" s="358" t="s">
        <v>20341</v>
      </c>
      <c r="D4926" s="16" t="s">
        <v>6467</v>
      </c>
    </row>
    <row r="4927" spans="1:4" ht="15.95" customHeight="1" x14ac:dyDescent="0.25">
      <c r="A4927" s="25" t="s">
        <v>20342</v>
      </c>
      <c r="B4927" s="358" t="s">
        <v>20343</v>
      </c>
      <c r="C4927" s="358" t="s">
        <v>20344</v>
      </c>
      <c r="D4927" s="16" t="s">
        <v>6353</v>
      </c>
    </row>
    <row r="4928" spans="1:4" ht="15.95" customHeight="1" x14ac:dyDescent="0.25">
      <c r="A4928" s="25" t="s">
        <v>20345</v>
      </c>
      <c r="B4928" s="358" t="s">
        <v>20346</v>
      </c>
      <c r="C4928" s="358" t="s">
        <v>20347</v>
      </c>
      <c r="D4928" s="16" t="s">
        <v>6447</v>
      </c>
    </row>
    <row r="4929" spans="1:4" ht="15.95" customHeight="1" x14ac:dyDescent="0.25">
      <c r="A4929" s="25" t="s">
        <v>20348</v>
      </c>
      <c r="B4929" s="358" t="s">
        <v>333</v>
      </c>
      <c r="C4929" s="358" t="s">
        <v>20349</v>
      </c>
      <c r="D4929" s="16" t="s">
        <v>6467</v>
      </c>
    </row>
    <row r="4930" spans="1:4" ht="15.95" customHeight="1" x14ac:dyDescent="0.25">
      <c r="A4930" s="25" t="s">
        <v>20350</v>
      </c>
      <c r="B4930" s="358" t="s">
        <v>20351</v>
      </c>
      <c r="C4930" s="358" t="s">
        <v>20352</v>
      </c>
      <c r="D4930" s="16" t="s">
        <v>6013</v>
      </c>
    </row>
    <row r="4931" spans="1:4" ht="15.95" customHeight="1" x14ac:dyDescent="0.25">
      <c r="A4931" s="25" t="s">
        <v>20353</v>
      </c>
      <c r="B4931" s="358" t="s">
        <v>1374</v>
      </c>
      <c r="C4931" s="358" t="s">
        <v>20354</v>
      </c>
      <c r="D4931" s="16" t="s">
        <v>6590</v>
      </c>
    </row>
    <row r="4932" spans="1:4" ht="15.95" customHeight="1" x14ac:dyDescent="0.25">
      <c r="A4932" s="25" t="s">
        <v>20355</v>
      </c>
      <c r="B4932" s="358" t="s">
        <v>20356</v>
      </c>
      <c r="C4932" s="358" t="s">
        <v>20357</v>
      </c>
      <c r="D4932" s="16" t="s">
        <v>6481</v>
      </c>
    </row>
    <row r="4933" spans="1:4" ht="15.95" customHeight="1" x14ac:dyDescent="0.25">
      <c r="A4933" s="25" t="s">
        <v>20358</v>
      </c>
      <c r="B4933" s="358" t="s">
        <v>965</v>
      </c>
      <c r="C4933" s="358" t="s">
        <v>20359</v>
      </c>
      <c r="D4933" s="16" t="s">
        <v>6510</v>
      </c>
    </row>
    <row r="4934" spans="1:4" ht="15.95" customHeight="1" x14ac:dyDescent="0.25">
      <c r="A4934" s="25" t="s">
        <v>20360</v>
      </c>
      <c r="B4934" s="358" t="s">
        <v>20361</v>
      </c>
      <c r="C4934" s="358" t="s">
        <v>20362</v>
      </c>
      <c r="D4934" s="16" t="s">
        <v>6611</v>
      </c>
    </row>
    <row r="4935" spans="1:4" ht="15.95" customHeight="1" x14ac:dyDescent="0.25">
      <c r="A4935" s="25" t="s">
        <v>20363</v>
      </c>
      <c r="B4935" s="358" t="s">
        <v>966</v>
      </c>
      <c r="C4935" s="358" t="s">
        <v>20364</v>
      </c>
      <c r="D4935" s="16" t="s">
        <v>6531</v>
      </c>
    </row>
    <row r="4936" spans="1:4" ht="15.95" customHeight="1" x14ac:dyDescent="0.25">
      <c r="A4936" s="25" t="s">
        <v>20365</v>
      </c>
      <c r="B4936" s="358" t="s">
        <v>968</v>
      </c>
      <c r="C4936" s="358" t="s">
        <v>20366</v>
      </c>
      <c r="D4936" s="16" t="s">
        <v>6531</v>
      </c>
    </row>
    <row r="4937" spans="1:4" ht="15.95" customHeight="1" x14ac:dyDescent="0.25">
      <c r="A4937" s="25" t="s">
        <v>20367</v>
      </c>
      <c r="B4937" s="358" t="s">
        <v>939</v>
      </c>
      <c r="C4937" s="358" t="s">
        <v>20368</v>
      </c>
      <c r="D4937" s="16" t="s">
        <v>6567</v>
      </c>
    </row>
    <row r="4938" spans="1:4" ht="15.95" customHeight="1" x14ac:dyDescent="0.25">
      <c r="A4938" s="25" t="s">
        <v>20369</v>
      </c>
      <c r="B4938" s="358" t="s">
        <v>940</v>
      </c>
      <c r="C4938" s="358" t="s">
        <v>20370</v>
      </c>
      <c r="D4938" s="16" t="s">
        <v>6567</v>
      </c>
    </row>
    <row r="4939" spans="1:4" ht="15.95" customHeight="1" x14ac:dyDescent="0.25">
      <c r="A4939" s="25" t="s">
        <v>20371</v>
      </c>
      <c r="B4939" s="358" t="s">
        <v>941</v>
      </c>
      <c r="C4939" s="358" t="s">
        <v>20372</v>
      </c>
      <c r="D4939" s="16" t="s">
        <v>6567</v>
      </c>
    </row>
    <row r="4940" spans="1:4" ht="15.95" customHeight="1" x14ac:dyDescent="0.25">
      <c r="A4940" s="25" t="s">
        <v>20373</v>
      </c>
      <c r="B4940" s="358" t="s">
        <v>20374</v>
      </c>
      <c r="C4940" s="358" t="s">
        <v>20375</v>
      </c>
      <c r="D4940" s="16" t="s">
        <v>6567</v>
      </c>
    </row>
    <row r="4941" spans="1:4" ht="15.95" customHeight="1" x14ac:dyDescent="0.25">
      <c r="A4941" s="25" t="s">
        <v>20376</v>
      </c>
      <c r="B4941" s="358" t="s">
        <v>20377</v>
      </c>
      <c r="C4941" s="358" t="s">
        <v>20378</v>
      </c>
      <c r="D4941" s="16" t="s">
        <v>6641</v>
      </c>
    </row>
    <row r="4942" spans="1:4" ht="15.95" customHeight="1" x14ac:dyDescent="0.25">
      <c r="A4942" s="25" t="s">
        <v>20379</v>
      </c>
      <c r="B4942" s="358" t="s">
        <v>20380</v>
      </c>
      <c r="C4942" s="358" t="s">
        <v>20381</v>
      </c>
      <c r="D4942" s="16" t="s">
        <v>6614</v>
      </c>
    </row>
    <row r="4943" spans="1:4" ht="15.95" customHeight="1" x14ac:dyDescent="0.25">
      <c r="A4943" s="25" t="s">
        <v>20382</v>
      </c>
      <c r="B4943" s="358" t="s">
        <v>20383</v>
      </c>
      <c r="C4943" s="358" t="s">
        <v>20384</v>
      </c>
      <c r="D4943" s="16" t="s">
        <v>6580</v>
      </c>
    </row>
    <row r="4944" spans="1:4" ht="15.95" customHeight="1" x14ac:dyDescent="0.25">
      <c r="A4944" s="25" t="s">
        <v>20385</v>
      </c>
      <c r="B4944" s="358" t="s">
        <v>20386</v>
      </c>
      <c r="C4944" s="358" t="s">
        <v>20387</v>
      </c>
      <c r="D4944" s="16" t="s">
        <v>6592</v>
      </c>
    </row>
    <row r="4945" spans="1:4" ht="15.95" customHeight="1" x14ac:dyDescent="0.25">
      <c r="A4945" s="25" t="s">
        <v>20388</v>
      </c>
      <c r="B4945" s="358" t="s">
        <v>20389</v>
      </c>
      <c r="C4945" s="358" t="s">
        <v>20390</v>
      </c>
      <c r="D4945" s="16" t="s">
        <v>5051</v>
      </c>
    </row>
    <row r="4946" spans="1:4" ht="15.95" customHeight="1" x14ac:dyDescent="0.25">
      <c r="A4946" s="25" t="s">
        <v>20391</v>
      </c>
      <c r="B4946" s="358" t="s">
        <v>20392</v>
      </c>
      <c r="C4946" s="358" t="s">
        <v>20393</v>
      </c>
      <c r="D4946" s="16" t="s">
        <v>6013</v>
      </c>
    </row>
    <row r="4947" spans="1:4" ht="15.95" customHeight="1" x14ac:dyDescent="0.25">
      <c r="A4947" s="25" t="s">
        <v>20394</v>
      </c>
      <c r="B4947" s="358" t="s">
        <v>20395</v>
      </c>
      <c r="C4947" s="358" t="s">
        <v>20396</v>
      </c>
      <c r="D4947" s="16" t="s">
        <v>5045</v>
      </c>
    </row>
    <row r="4948" spans="1:4" ht="15.95" customHeight="1" x14ac:dyDescent="0.25">
      <c r="A4948" s="25" t="s">
        <v>20397</v>
      </c>
      <c r="B4948" s="358" t="s">
        <v>20398</v>
      </c>
      <c r="C4948" s="358" t="s">
        <v>20399</v>
      </c>
      <c r="D4948" s="16" t="s">
        <v>6013</v>
      </c>
    </row>
    <row r="4949" spans="1:4" ht="15.95" customHeight="1" x14ac:dyDescent="0.25">
      <c r="A4949" s="25" t="s">
        <v>20400</v>
      </c>
      <c r="B4949" s="358" t="s">
        <v>1693</v>
      </c>
      <c r="C4949" s="358" t="s">
        <v>20401</v>
      </c>
      <c r="D4949" s="16" t="s">
        <v>6510</v>
      </c>
    </row>
    <row r="4950" spans="1:4" ht="15.95" customHeight="1" x14ac:dyDescent="0.25">
      <c r="A4950" s="25" t="s">
        <v>20402</v>
      </c>
      <c r="B4950" s="358" t="s">
        <v>1375</v>
      </c>
      <c r="C4950" s="358" t="s">
        <v>20403</v>
      </c>
      <c r="D4950" s="16" t="s">
        <v>6645</v>
      </c>
    </row>
    <row r="4951" spans="1:4" ht="15.95" customHeight="1" x14ac:dyDescent="0.25">
      <c r="A4951" s="25" t="s">
        <v>20404</v>
      </c>
      <c r="B4951" s="358" t="s">
        <v>20405</v>
      </c>
      <c r="C4951" s="358" t="s">
        <v>20406</v>
      </c>
      <c r="D4951" s="16" t="s">
        <v>6013</v>
      </c>
    </row>
    <row r="4952" spans="1:4" ht="15.95" customHeight="1" x14ac:dyDescent="0.25">
      <c r="A4952" s="25" t="s">
        <v>20407</v>
      </c>
      <c r="B4952" s="358" t="s">
        <v>20408</v>
      </c>
      <c r="C4952" s="358" t="s">
        <v>20409</v>
      </c>
      <c r="D4952" s="16" t="s">
        <v>5051</v>
      </c>
    </row>
    <row r="4953" spans="1:4" ht="15.95" customHeight="1" x14ac:dyDescent="0.25">
      <c r="A4953" s="25" t="s">
        <v>20410</v>
      </c>
      <c r="B4953" s="358" t="s">
        <v>20411</v>
      </c>
      <c r="C4953" s="358" t="s">
        <v>20412</v>
      </c>
      <c r="D4953" s="16" t="s">
        <v>6580</v>
      </c>
    </row>
    <row r="4954" spans="1:4" ht="15.95" customHeight="1" x14ac:dyDescent="0.25">
      <c r="A4954" s="25" t="s">
        <v>20413</v>
      </c>
      <c r="B4954" s="358" t="s">
        <v>20414</v>
      </c>
      <c r="C4954" s="358" t="s">
        <v>20415</v>
      </c>
      <c r="D4954" s="16" t="s">
        <v>6613</v>
      </c>
    </row>
    <row r="4955" spans="1:4" ht="15.95" customHeight="1" x14ac:dyDescent="0.25">
      <c r="A4955" s="25" t="s">
        <v>20416</v>
      </c>
      <c r="B4955" s="358" t="s">
        <v>20417</v>
      </c>
      <c r="C4955" s="358" t="s">
        <v>20418</v>
      </c>
      <c r="D4955" s="16" t="s">
        <v>6616</v>
      </c>
    </row>
    <row r="4956" spans="1:4" ht="15.95" customHeight="1" x14ac:dyDescent="0.25">
      <c r="A4956" s="25" t="s">
        <v>20419</v>
      </c>
      <c r="B4956" s="358" t="s">
        <v>20420</v>
      </c>
      <c r="C4956" s="358" t="s">
        <v>20421</v>
      </c>
      <c r="D4956" s="16" t="s">
        <v>6578</v>
      </c>
    </row>
    <row r="4957" spans="1:4" ht="15.95" customHeight="1" x14ac:dyDescent="0.25">
      <c r="A4957" s="25" t="s">
        <v>20422</v>
      </c>
      <c r="B4957" s="358" t="s">
        <v>20423</v>
      </c>
      <c r="C4957" s="358" t="s">
        <v>20424</v>
      </c>
      <c r="D4957" s="16" t="s">
        <v>6614</v>
      </c>
    </row>
    <row r="4958" spans="1:4" ht="15.95" customHeight="1" x14ac:dyDescent="0.25">
      <c r="A4958" s="25" t="s">
        <v>20425</v>
      </c>
      <c r="B4958" s="358" t="s">
        <v>20426</v>
      </c>
      <c r="C4958" s="358" t="s">
        <v>20427</v>
      </c>
      <c r="D4958" s="16" t="s">
        <v>6611</v>
      </c>
    </row>
    <row r="4959" spans="1:4" ht="15.95" customHeight="1" x14ac:dyDescent="0.25">
      <c r="A4959" s="25" t="s">
        <v>20428</v>
      </c>
      <c r="B4959" s="358" t="s">
        <v>656</v>
      </c>
      <c r="C4959" s="358" t="s">
        <v>20429</v>
      </c>
      <c r="D4959" s="16" t="s">
        <v>6580</v>
      </c>
    </row>
    <row r="4960" spans="1:4" ht="15.95" customHeight="1" x14ac:dyDescent="0.25">
      <c r="A4960" s="25" t="s">
        <v>20430</v>
      </c>
      <c r="B4960" s="358" t="s">
        <v>657</v>
      </c>
      <c r="C4960" s="358" t="s">
        <v>20431</v>
      </c>
      <c r="D4960" s="16" t="s">
        <v>6606</v>
      </c>
    </row>
    <row r="4961" spans="1:4" ht="15.95" customHeight="1" x14ac:dyDescent="0.25">
      <c r="A4961" s="25" t="s">
        <v>20432</v>
      </c>
      <c r="B4961" s="358" t="s">
        <v>20433</v>
      </c>
      <c r="C4961" s="358" t="s">
        <v>20434</v>
      </c>
      <c r="D4961" s="16" t="s">
        <v>6455</v>
      </c>
    </row>
    <row r="4962" spans="1:4" ht="15.95" customHeight="1" x14ac:dyDescent="0.25">
      <c r="A4962" s="25" t="s">
        <v>20435</v>
      </c>
      <c r="B4962" s="358" t="s">
        <v>20436</v>
      </c>
      <c r="C4962" s="358" t="s">
        <v>20437</v>
      </c>
      <c r="D4962" s="16" t="s">
        <v>6364</v>
      </c>
    </row>
    <row r="4963" spans="1:4" ht="15.95" customHeight="1" x14ac:dyDescent="0.25">
      <c r="A4963" s="25" t="s">
        <v>20438</v>
      </c>
      <c r="B4963" s="358" t="s">
        <v>20439</v>
      </c>
      <c r="C4963" s="358" t="s">
        <v>20440</v>
      </c>
      <c r="D4963" s="16" t="s">
        <v>6364</v>
      </c>
    </row>
    <row r="4964" spans="1:4" ht="15.95" customHeight="1" x14ac:dyDescent="0.25">
      <c r="A4964" s="25" t="s">
        <v>20441</v>
      </c>
      <c r="B4964" s="358" t="s">
        <v>20442</v>
      </c>
      <c r="C4964" s="358" t="s">
        <v>20443</v>
      </c>
      <c r="D4964" s="16" t="s">
        <v>6467</v>
      </c>
    </row>
    <row r="4965" spans="1:4" ht="15.95" customHeight="1" x14ac:dyDescent="0.25">
      <c r="A4965" s="25" t="s">
        <v>20444</v>
      </c>
      <c r="B4965" s="358" t="s">
        <v>20445</v>
      </c>
      <c r="C4965" s="358" t="s">
        <v>20446</v>
      </c>
      <c r="D4965" s="16" t="s">
        <v>6361</v>
      </c>
    </row>
    <row r="4966" spans="1:4" ht="15.95" customHeight="1" x14ac:dyDescent="0.25">
      <c r="A4966" s="25" t="s">
        <v>20447</v>
      </c>
      <c r="B4966" s="358" t="s">
        <v>20448</v>
      </c>
      <c r="C4966" s="358" t="s">
        <v>20449</v>
      </c>
      <c r="D4966" s="16" t="s">
        <v>6574</v>
      </c>
    </row>
    <row r="4967" spans="1:4" ht="15.95" customHeight="1" x14ac:dyDescent="0.25">
      <c r="A4967" s="25" t="s">
        <v>20450</v>
      </c>
      <c r="B4967" s="358" t="s">
        <v>20451</v>
      </c>
      <c r="C4967" s="358" t="s">
        <v>20452</v>
      </c>
      <c r="D4967" s="16" t="s">
        <v>6639</v>
      </c>
    </row>
    <row r="4968" spans="1:4" ht="15.95" customHeight="1" x14ac:dyDescent="0.25">
      <c r="A4968" s="25" t="s">
        <v>20453</v>
      </c>
      <c r="B4968" s="358" t="s">
        <v>20454</v>
      </c>
      <c r="C4968" s="358" t="s">
        <v>20455</v>
      </c>
      <c r="D4968" s="16" t="s">
        <v>6633</v>
      </c>
    </row>
    <row r="4969" spans="1:4" ht="15.95" customHeight="1" x14ac:dyDescent="0.25">
      <c r="A4969" s="25" t="s">
        <v>20456</v>
      </c>
      <c r="B4969" s="358" t="s">
        <v>4275</v>
      </c>
      <c r="C4969" s="358" t="s">
        <v>20457</v>
      </c>
      <c r="D4969" s="16" t="s">
        <v>6445</v>
      </c>
    </row>
    <row r="4970" spans="1:4" ht="15.95" customHeight="1" x14ac:dyDescent="0.25">
      <c r="A4970" s="25" t="s">
        <v>20458</v>
      </c>
      <c r="B4970" s="358" t="s">
        <v>20459</v>
      </c>
      <c r="C4970" s="358" t="s">
        <v>20460</v>
      </c>
      <c r="D4970" s="16" t="s">
        <v>6601</v>
      </c>
    </row>
    <row r="4971" spans="1:4" ht="15.95" customHeight="1" x14ac:dyDescent="0.25">
      <c r="A4971" s="25" t="s">
        <v>20461</v>
      </c>
      <c r="B4971" s="358" t="s">
        <v>20462</v>
      </c>
      <c r="C4971" s="358" t="s">
        <v>20463</v>
      </c>
      <c r="D4971" s="16" t="s">
        <v>6567</v>
      </c>
    </row>
    <row r="4972" spans="1:4" ht="15.95" customHeight="1" x14ac:dyDescent="0.25">
      <c r="A4972" s="25" t="s">
        <v>20464</v>
      </c>
      <c r="B4972" s="358" t="s">
        <v>20465</v>
      </c>
      <c r="C4972" s="358" t="s">
        <v>20466</v>
      </c>
      <c r="D4972" s="16" t="s">
        <v>6634</v>
      </c>
    </row>
    <row r="4973" spans="1:4" ht="15.95" customHeight="1" x14ac:dyDescent="0.25">
      <c r="A4973" s="25" t="s">
        <v>20467</v>
      </c>
      <c r="B4973" s="358" t="s">
        <v>658</v>
      </c>
      <c r="C4973" s="358" t="s">
        <v>20468</v>
      </c>
      <c r="D4973" s="16" t="s">
        <v>6578</v>
      </c>
    </row>
    <row r="4974" spans="1:4" ht="15.95" customHeight="1" x14ac:dyDescent="0.25">
      <c r="A4974" s="25" t="s">
        <v>20469</v>
      </c>
      <c r="B4974" s="358" t="s">
        <v>20470</v>
      </c>
      <c r="C4974" s="358" t="s">
        <v>20471</v>
      </c>
      <c r="D4974" s="16" t="s">
        <v>6423</v>
      </c>
    </row>
    <row r="4975" spans="1:4" ht="15.95" customHeight="1" x14ac:dyDescent="0.25">
      <c r="A4975" s="25" t="s">
        <v>20472</v>
      </c>
      <c r="B4975" s="358" t="s">
        <v>1749</v>
      </c>
      <c r="C4975" s="358" t="s">
        <v>20473</v>
      </c>
      <c r="D4975" s="16" t="s">
        <v>6510</v>
      </c>
    </row>
    <row r="4976" spans="1:4" ht="15.95" customHeight="1" x14ac:dyDescent="0.25">
      <c r="A4976" s="25" t="s">
        <v>20474</v>
      </c>
      <c r="B4976" s="358" t="s">
        <v>1014</v>
      </c>
      <c r="C4976" s="358" t="s">
        <v>20475</v>
      </c>
      <c r="D4976" s="16" t="s">
        <v>6615</v>
      </c>
    </row>
    <row r="4977" spans="1:4" ht="15.95" customHeight="1" x14ac:dyDescent="0.25">
      <c r="A4977" s="25" t="s">
        <v>20476</v>
      </c>
      <c r="B4977" s="358" t="s">
        <v>1376</v>
      </c>
      <c r="C4977" s="358" t="s">
        <v>20477</v>
      </c>
      <c r="D4977" s="16" t="s">
        <v>6585</v>
      </c>
    </row>
    <row r="4978" spans="1:4" ht="15.95" customHeight="1" x14ac:dyDescent="0.25">
      <c r="A4978" s="25" t="s">
        <v>20478</v>
      </c>
      <c r="B4978" s="358" t="s">
        <v>4261</v>
      </c>
      <c r="C4978" s="358" t="s">
        <v>20479</v>
      </c>
      <c r="D4978" s="16" t="s">
        <v>6588</v>
      </c>
    </row>
    <row r="4979" spans="1:4" ht="15.95" customHeight="1" x14ac:dyDescent="0.25">
      <c r="A4979" s="25" t="s">
        <v>20480</v>
      </c>
      <c r="B4979" s="358" t="s">
        <v>335</v>
      </c>
      <c r="C4979" s="358" t="s">
        <v>20481</v>
      </c>
      <c r="D4979" s="16" t="s">
        <v>6467</v>
      </c>
    </row>
    <row r="4980" spans="1:4" ht="15.95" customHeight="1" x14ac:dyDescent="0.25">
      <c r="A4980" s="25" t="s">
        <v>20482</v>
      </c>
      <c r="B4980" s="358" t="s">
        <v>1661</v>
      </c>
      <c r="C4980" s="358" t="s">
        <v>20483</v>
      </c>
      <c r="D4980" s="16" t="s">
        <v>6510</v>
      </c>
    </row>
    <row r="4981" spans="1:4" ht="15.95" customHeight="1" x14ac:dyDescent="0.25">
      <c r="A4981" s="25" t="s">
        <v>20484</v>
      </c>
      <c r="B4981" s="358" t="s">
        <v>20485</v>
      </c>
      <c r="C4981" s="358" t="s">
        <v>20486</v>
      </c>
      <c r="D4981" s="16" t="s">
        <v>6567</v>
      </c>
    </row>
    <row r="4982" spans="1:4" ht="15.95" customHeight="1" x14ac:dyDescent="0.25">
      <c r="A4982" s="25" t="s">
        <v>20487</v>
      </c>
      <c r="B4982" s="358" t="s">
        <v>3911</v>
      </c>
      <c r="C4982" s="358" t="s">
        <v>20488</v>
      </c>
      <c r="D4982" s="16" t="s">
        <v>6580</v>
      </c>
    </row>
    <row r="4983" spans="1:4" ht="15.95" customHeight="1" x14ac:dyDescent="0.25">
      <c r="A4983" s="25" t="s">
        <v>20489</v>
      </c>
      <c r="B4983" s="358" t="s">
        <v>1694</v>
      </c>
      <c r="C4983" s="358" t="s">
        <v>20490</v>
      </c>
      <c r="D4983" s="16" t="s">
        <v>6345</v>
      </c>
    </row>
    <row r="4984" spans="1:4" ht="15.95" customHeight="1" x14ac:dyDescent="0.25">
      <c r="A4984" s="25" t="s">
        <v>20491</v>
      </c>
      <c r="B4984" s="358" t="s">
        <v>1695</v>
      </c>
      <c r="C4984" s="358" t="s">
        <v>20492</v>
      </c>
      <c r="D4984" s="16" t="s">
        <v>6567</v>
      </c>
    </row>
    <row r="4985" spans="1:4" ht="15.95" customHeight="1" x14ac:dyDescent="0.25">
      <c r="A4985" s="25" t="s">
        <v>20493</v>
      </c>
      <c r="B4985" s="358" t="s">
        <v>1696</v>
      </c>
      <c r="C4985" s="358" t="s">
        <v>20494</v>
      </c>
      <c r="D4985" s="16" t="s">
        <v>6567</v>
      </c>
    </row>
    <row r="4986" spans="1:4" ht="15.95" customHeight="1" x14ac:dyDescent="0.25">
      <c r="A4986" s="25" t="s">
        <v>20495</v>
      </c>
      <c r="B4986" s="358" t="s">
        <v>1697</v>
      </c>
      <c r="C4986" s="358" t="s">
        <v>20496</v>
      </c>
      <c r="D4986" s="16" t="s">
        <v>6567</v>
      </c>
    </row>
    <row r="4987" spans="1:4" ht="15.95" customHeight="1" x14ac:dyDescent="0.25">
      <c r="A4987" s="25" t="s">
        <v>20497</v>
      </c>
      <c r="B4987" s="358" t="s">
        <v>756</v>
      </c>
      <c r="C4987" s="358" t="s">
        <v>20498</v>
      </c>
      <c r="D4987" s="16" t="s">
        <v>6589</v>
      </c>
    </row>
    <row r="4988" spans="1:4" ht="15.95" customHeight="1" x14ac:dyDescent="0.25">
      <c r="A4988" s="25" t="s">
        <v>20499</v>
      </c>
      <c r="B4988" s="358" t="s">
        <v>1048</v>
      </c>
      <c r="C4988" s="358" t="s">
        <v>20500</v>
      </c>
      <c r="D4988" s="16" t="s">
        <v>6567</v>
      </c>
    </row>
    <row r="4989" spans="1:4" ht="15.95" customHeight="1" x14ac:dyDescent="0.25">
      <c r="A4989" s="25" t="s">
        <v>20501</v>
      </c>
      <c r="B4989" s="358" t="s">
        <v>659</v>
      </c>
      <c r="C4989" s="358" t="s">
        <v>20502</v>
      </c>
      <c r="D4989" s="16" t="s">
        <v>6606</v>
      </c>
    </row>
    <row r="4990" spans="1:4" ht="15.95" customHeight="1" x14ac:dyDescent="0.25">
      <c r="A4990" s="25" t="s">
        <v>20503</v>
      </c>
      <c r="B4990" s="358" t="s">
        <v>20504</v>
      </c>
      <c r="C4990" s="358" t="s">
        <v>20505</v>
      </c>
      <c r="D4990" s="16" t="s">
        <v>6582</v>
      </c>
    </row>
    <row r="4991" spans="1:4" ht="15.95" customHeight="1" x14ac:dyDescent="0.25">
      <c r="A4991" s="25" t="s">
        <v>20506</v>
      </c>
      <c r="B4991" s="358" t="s">
        <v>1103</v>
      </c>
      <c r="C4991" s="358" t="s">
        <v>20507</v>
      </c>
      <c r="D4991" s="16" t="s">
        <v>6585</v>
      </c>
    </row>
    <row r="4992" spans="1:4" ht="15.95" customHeight="1" x14ac:dyDescent="0.25">
      <c r="A4992" s="25" t="s">
        <v>20508</v>
      </c>
      <c r="B4992" s="358" t="s">
        <v>1104</v>
      </c>
      <c r="C4992" s="358" t="s">
        <v>20509</v>
      </c>
      <c r="D4992" s="16" t="s">
        <v>6596</v>
      </c>
    </row>
    <row r="4993" spans="1:4" ht="15.95" customHeight="1" x14ac:dyDescent="0.25">
      <c r="A4993" s="25" t="s">
        <v>20510</v>
      </c>
      <c r="B4993" s="358" t="s">
        <v>805</v>
      </c>
      <c r="C4993" s="358" t="s">
        <v>20511</v>
      </c>
      <c r="D4993" s="16" t="s">
        <v>6594</v>
      </c>
    </row>
    <row r="4994" spans="1:4" ht="15.95" customHeight="1" x14ac:dyDescent="0.25">
      <c r="A4994" s="25" t="s">
        <v>20512</v>
      </c>
      <c r="B4994" s="358" t="s">
        <v>806</v>
      </c>
      <c r="C4994" s="358" t="s">
        <v>20513</v>
      </c>
      <c r="D4994" s="16" t="s">
        <v>6581</v>
      </c>
    </row>
    <row r="4995" spans="1:4" ht="15.95" customHeight="1" x14ac:dyDescent="0.25">
      <c r="A4995" s="25" t="s">
        <v>20514</v>
      </c>
      <c r="B4995" s="358" t="s">
        <v>808</v>
      </c>
      <c r="C4995" s="358" t="s">
        <v>20515</v>
      </c>
      <c r="D4995" s="16" t="s">
        <v>6607</v>
      </c>
    </row>
    <row r="4996" spans="1:4" ht="15.95" customHeight="1" x14ac:dyDescent="0.25">
      <c r="A4996" s="25" t="s">
        <v>20516</v>
      </c>
      <c r="B4996" s="358" t="s">
        <v>1106</v>
      </c>
      <c r="C4996" s="358" t="s">
        <v>20517</v>
      </c>
      <c r="D4996" s="16" t="s">
        <v>6648</v>
      </c>
    </row>
    <row r="4997" spans="1:4" ht="15.95" customHeight="1" x14ac:dyDescent="0.25">
      <c r="A4997" s="25" t="s">
        <v>20518</v>
      </c>
      <c r="B4997" s="358" t="s">
        <v>660</v>
      </c>
      <c r="C4997" s="358" t="s">
        <v>20519</v>
      </c>
      <c r="D4997" s="16" t="s">
        <v>6585</v>
      </c>
    </row>
    <row r="4998" spans="1:4" ht="15.95" customHeight="1" x14ac:dyDescent="0.25">
      <c r="A4998" s="25" t="s">
        <v>20520</v>
      </c>
      <c r="B4998" s="358" t="s">
        <v>20521</v>
      </c>
      <c r="C4998" s="358" t="s">
        <v>20522</v>
      </c>
      <c r="D4998" s="16" t="s">
        <v>6615</v>
      </c>
    </row>
    <row r="4999" spans="1:4" ht="15.95" customHeight="1" x14ac:dyDescent="0.25">
      <c r="A4999" s="25" t="s">
        <v>20523</v>
      </c>
      <c r="B4999" s="358" t="s">
        <v>72</v>
      </c>
      <c r="C4999" s="358" t="s">
        <v>20524</v>
      </c>
      <c r="D4999" s="16" t="s">
        <v>6567</v>
      </c>
    </row>
    <row r="5000" spans="1:4" ht="15.95" customHeight="1" x14ac:dyDescent="0.25">
      <c r="A5000" s="25" t="s">
        <v>20525</v>
      </c>
      <c r="B5000" s="358" t="s">
        <v>20526</v>
      </c>
      <c r="C5000" s="358" t="s">
        <v>20527</v>
      </c>
      <c r="D5000" s="16" t="s">
        <v>6585</v>
      </c>
    </row>
    <row r="5001" spans="1:4" ht="15.95" customHeight="1" x14ac:dyDescent="0.25">
      <c r="A5001" s="25" t="s">
        <v>20528</v>
      </c>
      <c r="B5001" s="358" t="s">
        <v>825</v>
      </c>
      <c r="C5001" s="358" t="s">
        <v>20529</v>
      </c>
      <c r="D5001" s="16" t="s">
        <v>6510</v>
      </c>
    </row>
    <row r="5002" spans="1:4" ht="15.95" customHeight="1" x14ac:dyDescent="0.25">
      <c r="A5002" s="25" t="s">
        <v>20530</v>
      </c>
      <c r="B5002" s="358" t="s">
        <v>20531</v>
      </c>
      <c r="C5002" s="358" t="s">
        <v>20532</v>
      </c>
      <c r="D5002" s="16" t="s">
        <v>6613</v>
      </c>
    </row>
    <row r="5003" spans="1:4" ht="15.95" customHeight="1" x14ac:dyDescent="0.25">
      <c r="A5003" s="25" t="s">
        <v>20533</v>
      </c>
      <c r="B5003" s="358" t="s">
        <v>20534</v>
      </c>
      <c r="C5003" s="358" t="s">
        <v>20535</v>
      </c>
      <c r="D5003" s="16" t="s">
        <v>6613</v>
      </c>
    </row>
    <row r="5004" spans="1:4" ht="15.95" customHeight="1" x14ac:dyDescent="0.25">
      <c r="A5004" s="25" t="s">
        <v>20536</v>
      </c>
      <c r="B5004" s="358" t="s">
        <v>663</v>
      </c>
      <c r="C5004" s="358" t="s">
        <v>20537</v>
      </c>
      <c r="D5004" s="16" t="s">
        <v>6605</v>
      </c>
    </row>
    <row r="5005" spans="1:4" ht="15.95" customHeight="1" x14ac:dyDescent="0.25">
      <c r="A5005" s="25" t="s">
        <v>20538</v>
      </c>
      <c r="B5005" s="358" t="s">
        <v>664</v>
      </c>
      <c r="C5005" s="358" t="s">
        <v>20539</v>
      </c>
      <c r="D5005" s="16" t="s">
        <v>6592</v>
      </c>
    </row>
    <row r="5006" spans="1:4" ht="15.95" customHeight="1" x14ac:dyDescent="0.25">
      <c r="A5006" s="25" t="s">
        <v>20540</v>
      </c>
      <c r="B5006" s="358" t="s">
        <v>666</v>
      </c>
      <c r="C5006" s="358" t="s">
        <v>20541</v>
      </c>
      <c r="D5006" s="16" t="s">
        <v>6605</v>
      </c>
    </row>
    <row r="5007" spans="1:4" ht="15.95" customHeight="1" x14ac:dyDescent="0.25">
      <c r="A5007" s="25" t="s">
        <v>20542</v>
      </c>
      <c r="B5007" s="358" t="s">
        <v>336</v>
      </c>
      <c r="C5007" s="358" t="s">
        <v>20543</v>
      </c>
      <c r="D5007" s="16" t="s">
        <v>6361</v>
      </c>
    </row>
    <row r="5008" spans="1:4" ht="15.95" customHeight="1" x14ac:dyDescent="0.25">
      <c r="A5008" s="25" t="s">
        <v>20544</v>
      </c>
      <c r="B5008" s="358" t="s">
        <v>20545</v>
      </c>
      <c r="C5008" s="358" t="s">
        <v>20546</v>
      </c>
      <c r="D5008" s="16" t="s">
        <v>6455</v>
      </c>
    </row>
    <row r="5009" spans="1:4" ht="15.95" customHeight="1" x14ac:dyDescent="0.25">
      <c r="A5009" s="25" t="s">
        <v>20547</v>
      </c>
      <c r="B5009" s="358" t="s">
        <v>337</v>
      </c>
      <c r="C5009" s="358" t="s">
        <v>20548</v>
      </c>
      <c r="D5009" s="16" t="s">
        <v>6364</v>
      </c>
    </row>
    <row r="5010" spans="1:4" ht="15.95" customHeight="1" x14ac:dyDescent="0.25">
      <c r="A5010" s="25" t="s">
        <v>20549</v>
      </c>
      <c r="B5010" s="358" t="s">
        <v>667</v>
      </c>
      <c r="C5010" s="358" t="s">
        <v>20550</v>
      </c>
      <c r="D5010" s="16" t="s">
        <v>6616</v>
      </c>
    </row>
    <row r="5011" spans="1:4" ht="15.95" customHeight="1" x14ac:dyDescent="0.25">
      <c r="A5011" s="25" t="s">
        <v>20551</v>
      </c>
      <c r="B5011" s="358" t="s">
        <v>669</v>
      </c>
      <c r="C5011" s="358" t="s">
        <v>20552</v>
      </c>
      <c r="D5011" s="16" t="s">
        <v>6580</v>
      </c>
    </row>
    <row r="5012" spans="1:4" ht="15.95" customHeight="1" x14ac:dyDescent="0.25">
      <c r="A5012" s="25" t="s">
        <v>20553</v>
      </c>
      <c r="B5012" s="358" t="s">
        <v>339</v>
      </c>
      <c r="C5012" s="358" t="s">
        <v>20554</v>
      </c>
      <c r="D5012" s="16" t="s">
        <v>6364</v>
      </c>
    </row>
    <row r="5013" spans="1:4" ht="15.95" customHeight="1" x14ac:dyDescent="0.25">
      <c r="A5013" s="25" t="s">
        <v>20555</v>
      </c>
      <c r="B5013" s="358" t="s">
        <v>670</v>
      </c>
      <c r="C5013" s="358" t="s">
        <v>20556</v>
      </c>
      <c r="D5013" s="16" t="s">
        <v>6641</v>
      </c>
    </row>
    <row r="5014" spans="1:4" ht="15.95" customHeight="1" x14ac:dyDescent="0.25">
      <c r="A5014" s="25" t="s">
        <v>20557</v>
      </c>
      <c r="B5014" s="358" t="s">
        <v>672</v>
      </c>
      <c r="C5014" s="358" t="s">
        <v>20558</v>
      </c>
      <c r="D5014" s="16" t="s">
        <v>6614</v>
      </c>
    </row>
    <row r="5015" spans="1:4" ht="15.95" customHeight="1" x14ac:dyDescent="0.25">
      <c r="A5015" s="25" t="s">
        <v>20559</v>
      </c>
      <c r="B5015" s="358" t="s">
        <v>674</v>
      </c>
      <c r="C5015" s="358" t="s">
        <v>20560</v>
      </c>
      <c r="D5015" s="16" t="s">
        <v>6614</v>
      </c>
    </row>
    <row r="5016" spans="1:4" ht="15.95" customHeight="1" x14ac:dyDescent="0.25">
      <c r="A5016" s="25" t="s">
        <v>20561</v>
      </c>
      <c r="B5016" s="358" t="s">
        <v>675</v>
      </c>
      <c r="C5016" s="358" t="s">
        <v>20562</v>
      </c>
      <c r="D5016" s="16" t="s">
        <v>6614</v>
      </c>
    </row>
    <row r="5017" spans="1:4" ht="15.95" customHeight="1" x14ac:dyDescent="0.25">
      <c r="A5017" s="25" t="s">
        <v>20563</v>
      </c>
      <c r="B5017" s="358" t="s">
        <v>770</v>
      </c>
      <c r="C5017" s="358" t="s">
        <v>20564</v>
      </c>
      <c r="D5017" s="16" t="s">
        <v>6574</v>
      </c>
    </row>
    <row r="5018" spans="1:4" ht="15.95" customHeight="1" x14ac:dyDescent="0.25">
      <c r="A5018" s="25" t="s">
        <v>20565</v>
      </c>
      <c r="B5018" s="358" t="s">
        <v>771</v>
      </c>
      <c r="C5018" s="358" t="s">
        <v>20566</v>
      </c>
      <c r="D5018" s="16" t="s">
        <v>6574</v>
      </c>
    </row>
    <row r="5019" spans="1:4" ht="15.95" customHeight="1" x14ac:dyDescent="0.25">
      <c r="A5019" s="25" t="s">
        <v>20567</v>
      </c>
      <c r="B5019" s="358" t="s">
        <v>772</v>
      </c>
      <c r="C5019" s="358" t="s">
        <v>20568</v>
      </c>
      <c r="D5019" s="16" t="s">
        <v>6574</v>
      </c>
    </row>
    <row r="5020" spans="1:4" ht="15.95" customHeight="1" x14ac:dyDescent="0.25">
      <c r="A5020" s="25" t="s">
        <v>20569</v>
      </c>
      <c r="B5020" s="358" t="s">
        <v>20570</v>
      </c>
      <c r="C5020" s="358" t="s">
        <v>20571</v>
      </c>
      <c r="D5020" s="16" t="s">
        <v>6574</v>
      </c>
    </row>
    <row r="5021" spans="1:4" ht="15.95" customHeight="1" x14ac:dyDescent="0.25">
      <c r="A5021" s="25" t="s">
        <v>20572</v>
      </c>
      <c r="B5021" s="358" t="s">
        <v>773</v>
      </c>
      <c r="C5021" s="358" t="s">
        <v>20573</v>
      </c>
      <c r="D5021" s="16" t="s">
        <v>6574</v>
      </c>
    </row>
    <row r="5022" spans="1:4" ht="15.95" customHeight="1" x14ac:dyDescent="0.25">
      <c r="A5022" s="25" t="s">
        <v>20574</v>
      </c>
      <c r="B5022" s="358" t="s">
        <v>774</v>
      </c>
      <c r="C5022" s="358" t="s">
        <v>20575</v>
      </c>
      <c r="D5022" s="16" t="s">
        <v>6574</v>
      </c>
    </row>
    <row r="5023" spans="1:4" ht="15.95" customHeight="1" x14ac:dyDescent="0.25">
      <c r="A5023" s="25" t="s">
        <v>20576</v>
      </c>
      <c r="B5023" s="358" t="s">
        <v>20577</v>
      </c>
      <c r="C5023" s="358" t="s">
        <v>20578</v>
      </c>
      <c r="D5023" s="16" t="s">
        <v>6574</v>
      </c>
    </row>
    <row r="5024" spans="1:4" ht="15.95" customHeight="1" x14ac:dyDescent="0.25">
      <c r="A5024" s="25" t="s">
        <v>20579</v>
      </c>
      <c r="B5024" s="358" t="s">
        <v>676</v>
      </c>
      <c r="C5024" s="358" t="s">
        <v>20580</v>
      </c>
      <c r="D5024" s="16" t="s">
        <v>6646</v>
      </c>
    </row>
    <row r="5025" spans="1:4" ht="15.95" customHeight="1" x14ac:dyDescent="0.25">
      <c r="A5025" s="25" t="s">
        <v>20581</v>
      </c>
      <c r="B5025" s="358" t="s">
        <v>20582</v>
      </c>
      <c r="C5025" s="358" t="s">
        <v>20583</v>
      </c>
      <c r="D5025" s="16" t="s">
        <v>6345</v>
      </c>
    </row>
    <row r="5026" spans="1:4" ht="15.95" customHeight="1" x14ac:dyDescent="0.25">
      <c r="A5026" s="25" t="s">
        <v>20584</v>
      </c>
      <c r="B5026" s="358" t="s">
        <v>677</v>
      </c>
      <c r="C5026" s="358" t="s">
        <v>20585</v>
      </c>
      <c r="D5026" s="16" t="s">
        <v>6580</v>
      </c>
    </row>
    <row r="5027" spans="1:4" ht="15.95" customHeight="1" x14ac:dyDescent="0.25">
      <c r="A5027" s="25" t="s">
        <v>20586</v>
      </c>
      <c r="B5027" s="358" t="s">
        <v>20587</v>
      </c>
      <c r="C5027" s="358" t="s">
        <v>20588</v>
      </c>
      <c r="D5027" s="16" t="s">
        <v>6611</v>
      </c>
    </row>
    <row r="5028" spans="1:4" ht="15.95" customHeight="1" x14ac:dyDescent="0.25">
      <c r="A5028" s="25" t="s">
        <v>20589</v>
      </c>
      <c r="B5028" s="358" t="s">
        <v>678</v>
      </c>
      <c r="C5028" s="358" t="s">
        <v>20590</v>
      </c>
      <c r="D5028" s="16" t="s">
        <v>6585</v>
      </c>
    </row>
    <row r="5029" spans="1:4" ht="15.95" customHeight="1" x14ac:dyDescent="0.25">
      <c r="A5029" s="25" t="s">
        <v>20591</v>
      </c>
      <c r="B5029" s="358" t="s">
        <v>340</v>
      </c>
      <c r="C5029" s="358" t="s">
        <v>20592</v>
      </c>
      <c r="D5029" s="16" t="s">
        <v>6467</v>
      </c>
    </row>
    <row r="5030" spans="1:4" ht="15.95" customHeight="1" x14ac:dyDescent="0.25">
      <c r="A5030" s="25" t="s">
        <v>20593</v>
      </c>
      <c r="B5030" s="358" t="s">
        <v>1016</v>
      </c>
      <c r="C5030" s="358" t="s">
        <v>20594</v>
      </c>
      <c r="D5030" s="16" t="s">
        <v>6585</v>
      </c>
    </row>
    <row r="5031" spans="1:4" ht="15.95" customHeight="1" x14ac:dyDescent="0.25">
      <c r="A5031" s="25" t="s">
        <v>20595</v>
      </c>
      <c r="B5031" s="358" t="s">
        <v>20596</v>
      </c>
      <c r="C5031" s="358" t="s">
        <v>20597</v>
      </c>
      <c r="D5031" s="16" t="s">
        <v>6611</v>
      </c>
    </row>
    <row r="5032" spans="1:4" ht="15.95" customHeight="1" x14ac:dyDescent="0.25">
      <c r="A5032" s="25" t="s">
        <v>20598</v>
      </c>
      <c r="B5032" s="358" t="s">
        <v>679</v>
      </c>
      <c r="C5032" s="358" t="s">
        <v>20599</v>
      </c>
      <c r="D5032" s="16" t="s">
        <v>6585</v>
      </c>
    </row>
    <row r="5033" spans="1:4" ht="15.95" customHeight="1" x14ac:dyDescent="0.25">
      <c r="A5033" s="25" t="s">
        <v>20600</v>
      </c>
      <c r="B5033" s="358" t="s">
        <v>680</v>
      </c>
      <c r="C5033" s="358" t="s">
        <v>20601</v>
      </c>
      <c r="D5033" s="16" t="s">
        <v>6604</v>
      </c>
    </row>
    <row r="5034" spans="1:4" ht="15.95" customHeight="1" x14ac:dyDescent="0.25">
      <c r="A5034" s="25" t="s">
        <v>20602</v>
      </c>
      <c r="B5034" s="358" t="s">
        <v>1590</v>
      </c>
      <c r="C5034" s="358" t="s">
        <v>20603</v>
      </c>
      <c r="D5034" s="16" t="s">
        <v>6346</v>
      </c>
    </row>
    <row r="5035" spans="1:4" ht="15.95" customHeight="1" x14ac:dyDescent="0.25">
      <c r="A5035" s="25" t="s">
        <v>20604</v>
      </c>
      <c r="B5035" s="358" t="s">
        <v>218</v>
      </c>
      <c r="C5035" s="358" t="s">
        <v>20605</v>
      </c>
      <c r="D5035" s="16" t="s">
        <v>6353</v>
      </c>
    </row>
    <row r="5036" spans="1:4" ht="15.95" customHeight="1" x14ac:dyDescent="0.25">
      <c r="A5036" s="25" t="s">
        <v>20606</v>
      </c>
      <c r="B5036" s="358" t="s">
        <v>1377</v>
      </c>
      <c r="C5036" s="358" t="s">
        <v>20607</v>
      </c>
      <c r="D5036" s="16" t="s">
        <v>6618</v>
      </c>
    </row>
    <row r="5037" spans="1:4" ht="15.95" customHeight="1" x14ac:dyDescent="0.25">
      <c r="A5037" s="25" t="s">
        <v>20608</v>
      </c>
      <c r="B5037" s="358" t="s">
        <v>681</v>
      </c>
      <c r="C5037" s="358" t="s">
        <v>20609</v>
      </c>
      <c r="D5037" s="16" t="s">
        <v>6592</v>
      </c>
    </row>
    <row r="5038" spans="1:4" ht="15.95" customHeight="1" x14ac:dyDescent="0.25">
      <c r="A5038" s="25" t="s">
        <v>20610</v>
      </c>
      <c r="B5038" s="358" t="s">
        <v>1379</v>
      </c>
      <c r="C5038" s="358" t="s">
        <v>20611</v>
      </c>
      <c r="D5038" s="16" t="s">
        <v>6620</v>
      </c>
    </row>
    <row r="5039" spans="1:4" ht="15.95" customHeight="1" x14ac:dyDescent="0.25">
      <c r="A5039" s="25" t="s">
        <v>20612</v>
      </c>
      <c r="B5039" s="358" t="s">
        <v>20613</v>
      </c>
      <c r="C5039" s="358" t="s">
        <v>20614</v>
      </c>
      <c r="D5039" s="16" t="s">
        <v>6623</v>
      </c>
    </row>
    <row r="5040" spans="1:4" ht="15.95" customHeight="1" x14ac:dyDescent="0.25">
      <c r="A5040" s="25" t="s">
        <v>20615</v>
      </c>
      <c r="B5040" s="358" t="s">
        <v>1382</v>
      </c>
      <c r="C5040" s="358" t="s">
        <v>20616</v>
      </c>
      <c r="D5040" s="16" t="s">
        <v>6598</v>
      </c>
    </row>
    <row r="5041" spans="1:4" ht="15.95" customHeight="1" x14ac:dyDescent="0.25">
      <c r="A5041" s="25" t="s">
        <v>20617</v>
      </c>
      <c r="B5041" s="358" t="s">
        <v>859</v>
      </c>
      <c r="C5041" s="358" t="s">
        <v>20618</v>
      </c>
      <c r="D5041" s="16" t="s">
        <v>6423</v>
      </c>
    </row>
    <row r="5042" spans="1:4" ht="15.95" customHeight="1" x14ac:dyDescent="0.25">
      <c r="A5042" s="25" t="s">
        <v>20619</v>
      </c>
      <c r="B5042" s="358" t="s">
        <v>1384</v>
      </c>
      <c r="C5042" s="358" t="s">
        <v>20620</v>
      </c>
      <c r="D5042" s="16" t="s">
        <v>6622</v>
      </c>
    </row>
    <row r="5043" spans="1:4" ht="15.95" customHeight="1" x14ac:dyDescent="0.25">
      <c r="A5043" s="25" t="s">
        <v>20621</v>
      </c>
      <c r="B5043" s="358" t="s">
        <v>1468</v>
      </c>
      <c r="C5043" s="358" t="s">
        <v>20622</v>
      </c>
      <c r="D5043" s="16" t="s">
        <v>6643</v>
      </c>
    </row>
    <row r="5044" spans="1:4" ht="15.95" customHeight="1" x14ac:dyDescent="0.25">
      <c r="A5044" s="25" t="s">
        <v>20623</v>
      </c>
      <c r="B5044" s="358" t="s">
        <v>220</v>
      </c>
      <c r="C5044" s="358" t="s">
        <v>20624</v>
      </c>
      <c r="D5044" s="16" t="s">
        <v>6346</v>
      </c>
    </row>
    <row r="5045" spans="1:4" ht="15.95" customHeight="1" x14ac:dyDescent="0.25">
      <c r="A5045" s="25" t="s">
        <v>20625</v>
      </c>
      <c r="B5045" s="358" t="s">
        <v>20626</v>
      </c>
      <c r="C5045" s="358" t="s">
        <v>20627</v>
      </c>
      <c r="D5045" s="16" t="s">
        <v>6345</v>
      </c>
    </row>
    <row r="5046" spans="1:4" ht="15.95" customHeight="1" x14ac:dyDescent="0.25">
      <c r="A5046" s="25" t="s">
        <v>20628</v>
      </c>
      <c r="B5046" s="358" t="s">
        <v>1698</v>
      </c>
      <c r="C5046" s="358" t="s">
        <v>20629</v>
      </c>
      <c r="D5046" s="16" t="s">
        <v>6567</v>
      </c>
    </row>
    <row r="5047" spans="1:4" ht="15.95" customHeight="1" x14ac:dyDescent="0.25">
      <c r="A5047" s="25" t="s">
        <v>20630</v>
      </c>
      <c r="B5047" s="358" t="s">
        <v>1386</v>
      </c>
      <c r="C5047" s="358" t="s">
        <v>20631</v>
      </c>
      <c r="D5047" s="16" t="s">
        <v>6645</v>
      </c>
    </row>
    <row r="5048" spans="1:4" ht="15.95" customHeight="1" x14ac:dyDescent="0.25">
      <c r="A5048" s="25" t="s">
        <v>20632</v>
      </c>
      <c r="B5048" s="358" t="s">
        <v>1387</v>
      </c>
      <c r="C5048" s="358" t="s">
        <v>20633</v>
      </c>
      <c r="D5048" s="16" t="s">
        <v>6625</v>
      </c>
    </row>
    <row r="5049" spans="1:4" ht="15.95" customHeight="1" x14ac:dyDescent="0.25">
      <c r="A5049" s="25" t="s">
        <v>20634</v>
      </c>
      <c r="B5049" s="358" t="s">
        <v>1389</v>
      </c>
      <c r="C5049" s="358" t="s">
        <v>20635</v>
      </c>
      <c r="D5049" s="16" t="s">
        <v>6626</v>
      </c>
    </row>
    <row r="5050" spans="1:4" ht="15.95" customHeight="1" x14ac:dyDescent="0.25">
      <c r="A5050" s="25" t="s">
        <v>20636</v>
      </c>
      <c r="B5050" s="358" t="s">
        <v>4276</v>
      </c>
      <c r="C5050" s="358" t="s">
        <v>20637</v>
      </c>
      <c r="D5050" s="16" t="s">
        <v>6510</v>
      </c>
    </row>
    <row r="5051" spans="1:4" ht="15.95" customHeight="1" x14ac:dyDescent="0.25">
      <c r="A5051" s="25" t="s">
        <v>20638</v>
      </c>
      <c r="B5051" s="358" t="s">
        <v>3944</v>
      </c>
      <c r="C5051" s="358" t="s">
        <v>20639</v>
      </c>
      <c r="D5051" s="16" t="s">
        <v>6594</v>
      </c>
    </row>
    <row r="5052" spans="1:4" ht="15.95" customHeight="1" x14ac:dyDescent="0.25">
      <c r="A5052" s="25" t="s">
        <v>20640</v>
      </c>
      <c r="B5052" s="358" t="s">
        <v>1391</v>
      </c>
      <c r="C5052" s="358" t="s">
        <v>20641</v>
      </c>
      <c r="D5052" s="16" t="s">
        <v>6628</v>
      </c>
    </row>
    <row r="5053" spans="1:4" ht="15.95" customHeight="1" x14ac:dyDescent="0.25">
      <c r="A5053" s="25" t="s">
        <v>20642</v>
      </c>
      <c r="B5053" s="358" t="s">
        <v>1108</v>
      </c>
      <c r="C5053" s="358" t="s">
        <v>20643</v>
      </c>
      <c r="D5053" s="16" t="s">
        <v>6585</v>
      </c>
    </row>
    <row r="5054" spans="1:4" ht="15.95" customHeight="1" x14ac:dyDescent="0.25">
      <c r="A5054" s="25" t="s">
        <v>20644</v>
      </c>
      <c r="B5054" s="358" t="s">
        <v>20645</v>
      </c>
      <c r="C5054" s="358" t="s">
        <v>20646</v>
      </c>
      <c r="D5054" s="16" t="s">
        <v>6585</v>
      </c>
    </row>
    <row r="5055" spans="1:4" ht="15.95" customHeight="1" x14ac:dyDescent="0.25">
      <c r="A5055" s="25" t="s">
        <v>20647</v>
      </c>
      <c r="B5055" s="358" t="s">
        <v>3912</v>
      </c>
      <c r="C5055" s="358" t="s">
        <v>20648</v>
      </c>
      <c r="D5055" s="16" t="s">
        <v>6638</v>
      </c>
    </row>
    <row r="5056" spans="1:4" ht="15.95" customHeight="1" x14ac:dyDescent="0.25">
      <c r="A5056" s="25" t="s">
        <v>20649</v>
      </c>
      <c r="B5056" s="358" t="s">
        <v>3948</v>
      </c>
      <c r="C5056" s="358" t="s">
        <v>20650</v>
      </c>
      <c r="D5056" s="16" t="s">
        <v>6345</v>
      </c>
    </row>
    <row r="5057" spans="1:4" ht="15.95" customHeight="1" x14ac:dyDescent="0.25">
      <c r="A5057" s="25" t="s">
        <v>20651</v>
      </c>
      <c r="B5057" s="358" t="s">
        <v>4230</v>
      </c>
      <c r="C5057" s="358" t="s">
        <v>20652</v>
      </c>
      <c r="D5057" s="16" t="s">
        <v>6582</v>
      </c>
    </row>
    <row r="5058" spans="1:4" ht="15.95" customHeight="1" x14ac:dyDescent="0.25">
      <c r="A5058" s="25" t="s">
        <v>20653</v>
      </c>
      <c r="B5058" s="358" t="s">
        <v>1699</v>
      </c>
      <c r="C5058" s="358" t="s">
        <v>20654</v>
      </c>
      <c r="D5058" s="16" t="s">
        <v>6476</v>
      </c>
    </row>
    <row r="5059" spans="1:4" ht="15.95" customHeight="1" x14ac:dyDescent="0.25">
      <c r="A5059" s="25" t="s">
        <v>20655</v>
      </c>
      <c r="B5059" s="358" t="s">
        <v>682</v>
      </c>
      <c r="C5059" s="358" t="s">
        <v>20656</v>
      </c>
      <c r="D5059" s="16" t="s">
        <v>6602</v>
      </c>
    </row>
    <row r="5060" spans="1:4" ht="15.95" customHeight="1" x14ac:dyDescent="0.25">
      <c r="A5060" s="25" t="s">
        <v>20657</v>
      </c>
      <c r="B5060" s="358" t="s">
        <v>1750</v>
      </c>
      <c r="C5060" s="358" t="s">
        <v>20658</v>
      </c>
      <c r="D5060" s="16" t="s">
        <v>6345</v>
      </c>
    </row>
    <row r="5061" spans="1:4" ht="15.95" customHeight="1" x14ac:dyDescent="0.25">
      <c r="A5061" s="25" t="s">
        <v>20659</v>
      </c>
      <c r="B5061" s="358" t="s">
        <v>1751</v>
      </c>
      <c r="C5061" s="358" t="s">
        <v>20660</v>
      </c>
      <c r="D5061" s="16" t="s">
        <v>6531</v>
      </c>
    </row>
    <row r="5062" spans="1:4" ht="15.95" customHeight="1" x14ac:dyDescent="0.25">
      <c r="A5062" s="25" t="s">
        <v>20661</v>
      </c>
      <c r="B5062" s="358" t="s">
        <v>3932</v>
      </c>
      <c r="C5062" s="358" t="s">
        <v>20662</v>
      </c>
      <c r="D5062" s="16" t="s">
        <v>6567</v>
      </c>
    </row>
    <row r="5063" spans="1:4" ht="15.95" customHeight="1" x14ac:dyDescent="0.25">
      <c r="A5063" s="25" t="s">
        <v>20663</v>
      </c>
      <c r="B5063" s="358" t="s">
        <v>1393</v>
      </c>
      <c r="C5063" s="358" t="s">
        <v>20664</v>
      </c>
      <c r="D5063" s="16" t="s">
        <v>6615</v>
      </c>
    </row>
    <row r="5064" spans="1:4" ht="15.95" customHeight="1" x14ac:dyDescent="0.25">
      <c r="A5064" s="25" t="s">
        <v>20665</v>
      </c>
      <c r="B5064" s="358" t="s">
        <v>1394</v>
      </c>
      <c r="C5064" s="358" t="s">
        <v>20666</v>
      </c>
      <c r="D5064" s="16" t="s">
        <v>6622</v>
      </c>
    </row>
    <row r="5065" spans="1:4" ht="15.95" customHeight="1" x14ac:dyDescent="0.25">
      <c r="A5065" s="25" t="s">
        <v>20667</v>
      </c>
      <c r="B5065" s="358" t="s">
        <v>684</v>
      </c>
      <c r="C5065" s="358" t="s">
        <v>20668</v>
      </c>
      <c r="D5065" s="16" t="s">
        <v>6592</v>
      </c>
    </row>
    <row r="5066" spans="1:4" ht="15.95" customHeight="1" x14ac:dyDescent="0.25">
      <c r="A5066" s="25" t="s">
        <v>20669</v>
      </c>
      <c r="B5066" s="358" t="s">
        <v>1470</v>
      </c>
      <c r="C5066" s="358" t="s">
        <v>20670</v>
      </c>
      <c r="D5066" s="16" t="s">
        <v>6595</v>
      </c>
    </row>
    <row r="5067" spans="1:4" ht="15.95" customHeight="1" x14ac:dyDescent="0.25">
      <c r="A5067" s="25" t="s">
        <v>20671</v>
      </c>
      <c r="B5067" s="358" t="s">
        <v>1017</v>
      </c>
      <c r="C5067" s="358" t="s">
        <v>20672</v>
      </c>
      <c r="D5067" s="16" t="s">
        <v>6577</v>
      </c>
    </row>
    <row r="5068" spans="1:4" ht="15.95" customHeight="1" x14ac:dyDescent="0.25">
      <c r="A5068" s="25" t="s">
        <v>20673</v>
      </c>
      <c r="B5068" s="358" t="s">
        <v>1019</v>
      </c>
      <c r="C5068" s="358" t="s">
        <v>20674</v>
      </c>
      <c r="D5068" s="16" t="s">
        <v>6585</v>
      </c>
    </row>
    <row r="5069" spans="1:4" ht="15.95" customHeight="1" x14ac:dyDescent="0.25">
      <c r="A5069" s="25" t="s">
        <v>20675</v>
      </c>
      <c r="B5069" s="358" t="s">
        <v>1395</v>
      </c>
      <c r="C5069" s="358" t="s">
        <v>20676</v>
      </c>
      <c r="D5069" s="16" t="s">
        <v>6585</v>
      </c>
    </row>
    <row r="5070" spans="1:4" ht="15.95" customHeight="1" x14ac:dyDescent="0.25">
      <c r="A5070" s="25" t="s">
        <v>20677</v>
      </c>
      <c r="B5070" s="358" t="s">
        <v>1396</v>
      </c>
      <c r="C5070" s="358" t="s">
        <v>20678</v>
      </c>
      <c r="D5070" s="16" t="s">
        <v>6585</v>
      </c>
    </row>
    <row r="5071" spans="1:4" ht="15.95" customHeight="1" x14ac:dyDescent="0.25">
      <c r="A5071" s="25" t="s">
        <v>20679</v>
      </c>
      <c r="B5071" s="358" t="s">
        <v>1397</v>
      </c>
      <c r="C5071" s="358" t="s">
        <v>20680</v>
      </c>
      <c r="D5071" s="16" t="s">
        <v>6585</v>
      </c>
    </row>
    <row r="5072" spans="1:4" ht="15.95" customHeight="1" x14ac:dyDescent="0.25">
      <c r="A5072" s="25" t="s">
        <v>20681</v>
      </c>
      <c r="B5072" s="358" t="s">
        <v>1398</v>
      </c>
      <c r="C5072" s="358" t="s">
        <v>20682</v>
      </c>
      <c r="D5072" s="16" t="s">
        <v>6622</v>
      </c>
    </row>
    <row r="5073" spans="1:4" ht="15.95" customHeight="1" x14ac:dyDescent="0.25">
      <c r="A5073" s="25" t="s">
        <v>20683</v>
      </c>
      <c r="B5073" s="358" t="s">
        <v>685</v>
      </c>
      <c r="C5073" s="358" t="s">
        <v>20684</v>
      </c>
      <c r="D5073" s="16" t="s">
        <v>6580</v>
      </c>
    </row>
    <row r="5074" spans="1:4" ht="15.95" customHeight="1" x14ac:dyDescent="0.25">
      <c r="A5074" s="25" t="s">
        <v>20685</v>
      </c>
      <c r="B5074" s="358" t="s">
        <v>3914</v>
      </c>
      <c r="C5074" s="358" t="s">
        <v>20686</v>
      </c>
      <c r="D5074" s="16" t="s">
        <v>6580</v>
      </c>
    </row>
    <row r="5075" spans="1:4" ht="15.95" customHeight="1" x14ac:dyDescent="0.25">
      <c r="A5075" s="25" t="s">
        <v>20687</v>
      </c>
      <c r="B5075" s="358" t="s">
        <v>20688</v>
      </c>
      <c r="C5075" s="358" t="s">
        <v>20689</v>
      </c>
      <c r="D5075" s="16" t="s">
        <v>6346</v>
      </c>
    </row>
    <row r="5076" spans="1:4" ht="15.95" customHeight="1" x14ac:dyDescent="0.25">
      <c r="A5076" s="25" t="s">
        <v>20690</v>
      </c>
      <c r="B5076" s="358" t="s">
        <v>222</v>
      </c>
      <c r="C5076" s="358" t="s">
        <v>20691</v>
      </c>
      <c r="D5076" s="16" t="s">
        <v>6346</v>
      </c>
    </row>
    <row r="5077" spans="1:4" ht="15.95" customHeight="1" x14ac:dyDescent="0.25">
      <c r="A5077" s="25" t="s">
        <v>20692</v>
      </c>
      <c r="B5077" s="358" t="s">
        <v>223</v>
      </c>
      <c r="C5077" s="358" t="s">
        <v>20693</v>
      </c>
      <c r="D5077" s="16" t="s">
        <v>6346</v>
      </c>
    </row>
    <row r="5078" spans="1:4" ht="15.95" customHeight="1" x14ac:dyDescent="0.25">
      <c r="A5078" s="25" t="s">
        <v>20694</v>
      </c>
      <c r="B5078" s="358" t="s">
        <v>686</v>
      </c>
      <c r="C5078" s="358" t="s">
        <v>20695</v>
      </c>
      <c r="D5078" s="16" t="s">
        <v>6604</v>
      </c>
    </row>
    <row r="5079" spans="1:4" ht="15.95" customHeight="1" x14ac:dyDescent="0.25">
      <c r="A5079" s="25" t="s">
        <v>20696</v>
      </c>
      <c r="B5079" s="358" t="s">
        <v>20697</v>
      </c>
      <c r="C5079" s="358" t="s">
        <v>20698</v>
      </c>
      <c r="D5079" s="16" t="s">
        <v>6423</v>
      </c>
    </row>
    <row r="5080" spans="1:4" ht="15.95" customHeight="1" x14ac:dyDescent="0.25">
      <c r="A5080" s="25" t="s">
        <v>20699</v>
      </c>
      <c r="B5080" s="358" t="s">
        <v>20700</v>
      </c>
      <c r="C5080" s="358" t="s">
        <v>20701</v>
      </c>
      <c r="D5080" s="16" t="s">
        <v>6423</v>
      </c>
    </row>
    <row r="5081" spans="1:4" ht="15.95" customHeight="1" x14ac:dyDescent="0.25">
      <c r="A5081" s="25" t="s">
        <v>20702</v>
      </c>
      <c r="B5081" s="358" t="s">
        <v>224</v>
      </c>
      <c r="C5081" s="358" t="s">
        <v>20703</v>
      </c>
      <c r="D5081" s="16" t="s">
        <v>6353</v>
      </c>
    </row>
    <row r="5082" spans="1:4" ht="15.95" customHeight="1" x14ac:dyDescent="0.25">
      <c r="A5082" s="25" t="s">
        <v>20704</v>
      </c>
      <c r="B5082" s="358" t="s">
        <v>225</v>
      </c>
      <c r="C5082" s="358" t="s">
        <v>20705</v>
      </c>
      <c r="D5082" s="16" t="s">
        <v>6353</v>
      </c>
    </row>
    <row r="5083" spans="1:4" ht="15.95" customHeight="1" x14ac:dyDescent="0.25">
      <c r="A5083" s="25" t="s">
        <v>20706</v>
      </c>
      <c r="B5083" s="358" t="s">
        <v>687</v>
      </c>
      <c r="C5083" s="358" t="s">
        <v>20707</v>
      </c>
      <c r="D5083" s="16" t="s">
        <v>6585</v>
      </c>
    </row>
    <row r="5084" spans="1:4" ht="15.95" customHeight="1" x14ac:dyDescent="0.25">
      <c r="A5084" s="25" t="s">
        <v>20708</v>
      </c>
      <c r="B5084" s="358" t="s">
        <v>226</v>
      </c>
      <c r="C5084" s="358" t="s">
        <v>20709</v>
      </c>
      <c r="D5084" s="16" t="s">
        <v>6568</v>
      </c>
    </row>
    <row r="5085" spans="1:4" ht="15.95" customHeight="1" x14ac:dyDescent="0.25">
      <c r="A5085" s="25" t="s">
        <v>20710</v>
      </c>
      <c r="B5085" s="358" t="s">
        <v>228</v>
      </c>
      <c r="C5085" s="358" t="s">
        <v>20711</v>
      </c>
      <c r="D5085" s="16" t="s">
        <v>6568</v>
      </c>
    </row>
    <row r="5086" spans="1:4" ht="15.95" customHeight="1" x14ac:dyDescent="0.25">
      <c r="A5086" s="25" t="s">
        <v>20712</v>
      </c>
      <c r="B5086" s="358" t="s">
        <v>1701</v>
      </c>
      <c r="C5086" s="358" t="s">
        <v>20713</v>
      </c>
      <c r="D5086" s="16" t="s">
        <v>6345</v>
      </c>
    </row>
    <row r="5087" spans="1:4" ht="15.95" customHeight="1" x14ac:dyDescent="0.25">
      <c r="A5087" s="25" t="s">
        <v>20714</v>
      </c>
      <c r="B5087" s="358" t="s">
        <v>4407</v>
      </c>
      <c r="C5087" s="358" t="s">
        <v>20715</v>
      </c>
      <c r="D5087" s="16" t="s">
        <v>6613</v>
      </c>
    </row>
    <row r="5088" spans="1:4" ht="15.95" customHeight="1" x14ac:dyDescent="0.25">
      <c r="A5088" s="25" t="s">
        <v>20716</v>
      </c>
      <c r="B5088" s="358" t="s">
        <v>20717</v>
      </c>
      <c r="C5088" s="358" t="s">
        <v>20718</v>
      </c>
      <c r="D5088" s="16" t="s">
        <v>6532</v>
      </c>
    </row>
    <row r="5089" spans="1:4" ht="15.95" customHeight="1" x14ac:dyDescent="0.25">
      <c r="A5089" s="25" t="s">
        <v>20719</v>
      </c>
      <c r="B5089" s="358" t="s">
        <v>229</v>
      </c>
      <c r="C5089" s="358" t="s">
        <v>20720</v>
      </c>
      <c r="D5089" s="16" t="s">
        <v>6532</v>
      </c>
    </row>
    <row r="5090" spans="1:4" ht="15.95" customHeight="1" x14ac:dyDescent="0.25">
      <c r="A5090" s="25" t="s">
        <v>20721</v>
      </c>
      <c r="B5090" s="358" t="s">
        <v>231</v>
      </c>
      <c r="C5090" s="358" t="s">
        <v>20722</v>
      </c>
      <c r="D5090" s="16" t="s">
        <v>6532</v>
      </c>
    </row>
    <row r="5091" spans="1:4" ht="15.95" customHeight="1" x14ac:dyDescent="0.25">
      <c r="A5091" s="25" t="s">
        <v>20723</v>
      </c>
      <c r="B5091" s="358" t="s">
        <v>74</v>
      </c>
      <c r="C5091" s="358" t="s">
        <v>20724</v>
      </c>
      <c r="D5091" s="16" t="s">
        <v>6567</v>
      </c>
    </row>
    <row r="5092" spans="1:4" ht="15.95" customHeight="1" x14ac:dyDescent="0.25">
      <c r="A5092" s="25" t="s">
        <v>20725</v>
      </c>
      <c r="B5092" s="358" t="s">
        <v>232</v>
      </c>
      <c r="C5092" s="358" t="s">
        <v>20726</v>
      </c>
      <c r="D5092" s="16" t="s">
        <v>6423</v>
      </c>
    </row>
    <row r="5093" spans="1:4" ht="15.95" customHeight="1" x14ac:dyDescent="0.25">
      <c r="A5093" s="25" t="s">
        <v>20727</v>
      </c>
      <c r="B5093" s="358" t="s">
        <v>120</v>
      </c>
      <c r="C5093" s="358" t="s">
        <v>20728</v>
      </c>
      <c r="D5093" s="16" t="s">
        <v>6600</v>
      </c>
    </row>
    <row r="5094" spans="1:4" ht="15.95" customHeight="1" x14ac:dyDescent="0.25">
      <c r="A5094" s="25" t="s">
        <v>20729</v>
      </c>
      <c r="B5094" s="358" t="s">
        <v>75</v>
      </c>
      <c r="C5094" s="358" t="s">
        <v>20730</v>
      </c>
      <c r="D5094" s="16" t="s">
        <v>6567</v>
      </c>
    </row>
    <row r="5095" spans="1:4" ht="15.95" customHeight="1" x14ac:dyDescent="0.25">
      <c r="A5095" s="25" t="s">
        <v>20731</v>
      </c>
      <c r="B5095" s="358" t="s">
        <v>942</v>
      </c>
      <c r="C5095" s="358" t="s">
        <v>20732</v>
      </c>
      <c r="D5095" s="16" t="s">
        <v>6567</v>
      </c>
    </row>
    <row r="5096" spans="1:4" ht="15.95" customHeight="1" x14ac:dyDescent="0.25">
      <c r="A5096" s="25" t="s">
        <v>20733</v>
      </c>
      <c r="B5096" s="358" t="s">
        <v>1109</v>
      </c>
      <c r="C5096" s="358" t="s">
        <v>20734</v>
      </c>
      <c r="D5096" s="16" t="s">
        <v>6642</v>
      </c>
    </row>
    <row r="5097" spans="1:4" ht="15.95" customHeight="1" x14ac:dyDescent="0.25">
      <c r="A5097" s="25" t="s">
        <v>20735</v>
      </c>
      <c r="B5097" s="358" t="s">
        <v>121</v>
      </c>
      <c r="C5097" s="358" t="s">
        <v>20736</v>
      </c>
      <c r="D5097" s="16" t="s">
        <v>6590</v>
      </c>
    </row>
    <row r="5098" spans="1:4" ht="15.95" customHeight="1" x14ac:dyDescent="0.25">
      <c r="A5098" s="25" t="s">
        <v>20737</v>
      </c>
      <c r="B5098" s="358" t="s">
        <v>688</v>
      </c>
      <c r="C5098" s="358" t="s">
        <v>20738</v>
      </c>
      <c r="D5098" s="16" t="s">
        <v>6585</v>
      </c>
    </row>
    <row r="5099" spans="1:4" ht="15.95" customHeight="1" x14ac:dyDescent="0.25">
      <c r="A5099" s="25" t="s">
        <v>20739</v>
      </c>
      <c r="B5099" s="358" t="s">
        <v>689</v>
      </c>
      <c r="C5099" s="358" t="s">
        <v>20740</v>
      </c>
      <c r="D5099" s="16" t="s">
        <v>6611</v>
      </c>
    </row>
    <row r="5100" spans="1:4" ht="15.95" customHeight="1" x14ac:dyDescent="0.25">
      <c r="A5100" s="25" t="s">
        <v>20741</v>
      </c>
      <c r="B5100" s="358" t="s">
        <v>690</v>
      </c>
      <c r="C5100" s="358" t="s">
        <v>20742</v>
      </c>
      <c r="D5100" s="16" t="s">
        <v>6578</v>
      </c>
    </row>
    <row r="5101" spans="1:4" ht="15.95" customHeight="1" x14ac:dyDescent="0.25">
      <c r="A5101" s="25" t="s">
        <v>20743</v>
      </c>
      <c r="B5101" s="358" t="s">
        <v>1702</v>
      </c>
      <c r="C5101" s="358" t="s">
        <v>20744</v>
      </c>
      <c r="D5101" s="16" t="s">
        <v>6567</v>
      </c>
    </row>
    <row r="5102" spans="1:4" ht="15.95" customHeight="1" x14ac:dyDescent="0.25">
      <c r="A5102" s="25" t="s">
        <v>20745</v>
      </c>
      <c r="B5102" s="358" t="s">
        <v>691</v>
      </c>
      <c r="C5102" s="358" t="s">
        <v>20746</v>
      </c>
      <c r="D5102" s="16" t="s">
        <v>6604</v>
      </c>
    </row>
    <row r="5103" spans="1:4" ht="15.95" customHeight="1" x14ac:dyDescent="0.25">
      <c r="A5103" s="25" t="s">
        <v>20747</v>
      </c>
      <c r="B5103" s="358" t="s">
        <v>3933</v>
      </c>
      <c r="C5103" s="358" t="s">
        <v>20748</v>
      </c>
      <c r="D5103" s="16" t="s">
        <v>6567</v>
      </c>
    </row>
    <row r="5104" spans="1:4" ht="15.95" customHeight="1" x14ac:dyDescent="0.25">
      <c r="A5104" s="25" t="s">
        <v>20749</v>
      </c>
      <c r="B5104" s="358" t="s">
        <v>1472</v>
      </c>
      <c r="C5104" s="358" t="s">
        <v>20750</v>
      </c>
      <c r="D5104" s="16" t="s">
        <v>6585</v>
      </c>
    </row>
    <row r="5105" spans="1:4" ht="15.95" customHeight="1" x14ac:dyDescent="0.25">
      <c r="A5105" s="25" t="s">
        <v>20751</v>
      </c>
      <c r="B5105" s="358" t="s">
        <v>692</v>
      </c>
      <c r="C5105" s="358" t="s">
        <v>20752</v>
      </c>
      <c r="D5105" s="16" t="s">
        <v>6604</v>
      </c>
    </row>
    <row r="5106" spans="1:4" ht="15.95" customHeight="1" x14ac:dyDescent="0.25">
      <c r="A5106" s="25" t="s">
        <v>20753</v>
      </c>
      <c r="B5106" s="358" t="s">
        <v>20754</v>
      </c>
      <c r="C5106" s="358" t="s">
        <v>20755</v>
      </c>
      <c r="D5106" s="16" t="s">
        <v>6645</v>
      </c>
    </row>
    <row r="5107" spans="1:4" ht="15.95" customHeight="1" x14ac:dyDescent="0.25">
      <c r="A5107" s="25" t="s">
        <v>20756</v>
      </c>
      <c r="B5107" s="358" t="s">
        <v>233</v>
      </c>
      <c r="C5107" s="358" t="s">
        <v>20757</v>
      </c>
      <c r="D5107" s="16" t="s">
        <v>6532</v>
      </c>
    </row>
    <row r="5108" spans="1:4" ht="15.95" customHeight="1" x14ac:dyDescent="0.25">
      <c r="A5108" s="25" t="s">
        <v>20758</v>
      </c>
      <c r="B5108" s="358" t="s">
        <v>3934</v>
      </c>
      <c r="C5108" s="358" t="s">
        <v>20759</v>
      </c>
      <c r="D5108" s="16" t="s">
        <v>6481</v>
      </c>
    </row>
    <row r="5109" spans="1:4" ht="15.95" customHeight="1" x14ac:dyDescent="0.25">
      <c r="A5109" s="25" t="s">
        <v>20760</v>
      </c>
      <c r="B5109" s="358" t="s">
        <v>20761</v>
      </c>
      <c r="C5109" s="358" t="s">
        <v>20762</v>
      </c>
      <c r="D5109" s="16" t="s">
        <v>6345</v>
      </c>
    </row>
    <row r="5110" spans="1:4" ht="15.95" customHeight="1" x14ac:dyDescent="0.25">
      <c r="A5110" s="25" t="s">
        <v>20763</v>
      </c>
      <c r="B5110" s="358" t="s">
        <v>20764</v>
      </c>
      <c r="C5110" s="358" t="s">
        <v>20765</v>
      </c>
      <c r="D5110" s="16" t="s">
        <v>6345</v>
      </c>
    </row>
    <row r="5111" spans="1:4" ht="15.95" customHeight="1" x14ac:dyDescent="0.25">
      <c r="A5111" s="25" t="s">
        <v>20766</v>
      </c>
      <c r="B5111" s="358" t="s">
        <v>20767</v>
      </c>
      <c r="C5111" s="358" t="s">
        <v>20768</v>
      </c>
      <c r="D5111" s="16" t="s">
        <v>6345</v>
      </c>
    </row>
    <row r="5112" spans="1:4" ht="15.95" customHeight="1" x14ac:dyDescent="0.25">
      <c r="A5112" s="25" t="s">
        <v>20769</v>
      </c>
      <c r="B5112" s="358" t="s">
        <v>20770</v>
      </c>
      <c r="C5112" s="358" t="s">
        <v>20771</v>
      </c>
      <c r="D5112" s="16" t="s">
        <v>6345</v>
      </c>
    </row>
    <row r="5113" spans="1:4" ht="15.95" customHeight="1" x14ac:dyDescent="0.25">
      <c r="A5113" s="25" t="s">
        <v>20772</v>
      </c>
      <c r="B5113" s="358" t="s">
        <v>20773</v>
      </c>
      <c r="C5113" s="358" t="s">
        <v>20774</v>
      </c>
      <c r="D5113" s="16" t="s">
        <v>6345</v>
      </c>
    </row>
    <row r="5114" spans="1:4" ht="15.95" customHeight="1" x14ac:dyDescent="0.25">
      <c r="A5114" s="25" t="s">
        <v>20775</v>
      </c>
      <c r="B5114" s="358" t="s">
        <v>20776</v>
      </c>
      <c r="C5114" s="358" t="s">
        <v>20777</v>
      </c>
      <c r="D5114" s="16" t="s">
        <v>6345</v>
      </c>
    </row>
    <row r="5115" spans="1:4" ht="15.95" customHeight="1" x14ac:dyDescent="0.25">
      <c r="A5115" s="25" t="s">
        <v>20778</v>
      </c>
      <c r="B5115" s="358" t="s">
        <v>20779</v>
      </c>
      <c r="C5115" s="358" t="s">
        <v>20780</v>
      </c>
      <c r="D5115" s="16" t="s">
        <v>6345</v>
      </c>
    </row>
    <row r="5116" spans="1:4" ht="15.95" customHeight="1" x14ac:dyDescent="0.25">
      <c r="A5116" s="25" t="s">
        <v>20781</v>
      </c>
      <c r="B5116" s="358" t="s">
        <v>20782</v>
      </c>
      <c r="C5116" s="358" t="s">
        <v>20783</v>
      </c>
      <c r="D5116" s="16" t="s">
        <v>6345</v>
      </c>
    </row>
    <row r="5117" spans="1:4" ht="15.95" customHeight="1" x14ac:dyDescent="0.25">
      <c r="A5117" s="25" t="s">
        <v>20784</v>
      </c>
      <c r="B5117" s="358" t="s">
        <v>20785</v>
      </c>
      <c r="C5117" s="358" t="s">
        <v>20786</v>
      </c>
      <c r="D5117" s="16" t="s">
        <v>6345</v>
      </c>
    </row>
    <row r="5118" spans="1:4" ht="15.95" customHeight="1" x14ac:dyDescent="0.25">
      <c r="A5118" s="25" t="s">
        <v>20787</v>
      </c>
      <c r="B5118" s="358" t="s">
        <v>20788</v>
      </c>
      <c r="C5118" s="358" t="s">
        <v>20789</v>
      </c>
      <c r="D5118" s="16" t="s">
        <v>6345</v>
      </c>
    </row>
    <row r="5119" spans="1:4" ht="15.95" customHeight="1" x14ac:dyDescent="0.25">
      <c r="A5119" s="25" t="s">
        <v>20790</v>
      </c>
      <c r="B5119" s="358" t="s">
        <v>20791</v>
      </c>
      <c r="C5119" s="358" t="s">
        <v>20792</v>
      </c>
      <c r="D5119" s="16" t="s">
        <v>6345</v>
      </c>
    </row>
    <row r="5120" spans="1:4" ht="15.95" customHeight="1" x14ac:dyDescent="0.25">
      <c r="A5120" s="25" t="s">
        <v>20793</v>
      </c>
      <c r="B5120" s="358" t="s">
        <v>20794</v>
      </c>
      <c r="C5120" s="358" t="s">
        <v>20795</v>
      </c>
      <c r="D5120" s="16" t="s">
        <v>6345</v>
      </c>
    </row>
    <row r="5121" spans="1:4" ht="15.95" customHeight="1" x14ac:dyDescent="0.25">
      <c r="A5121" s="25" t="s">
        <v>20796</v>
      </c>
      <c r="B5121" s="358" t="s">
        <v>20797</v>
      </c>
      <c r="C5121" s="358" t="s">
        <v>20798</v>
      </c>
      <c r="D5121" s="16" t="s">
        <v>6345</v>
      </c>
    </row>
    <row r="5122" spans="1:4" ht="15.95" customHeight="1" x14ac:dyDescent="0.25">
      <c r="A5122" s="25" t="s">
        <v>20799</v>
      </c>
      <c r="B5122" s="358" t="s">
        <v>20800</v>
      </c>
      <c r="C5122" s="358" t="s">
        <v>20801</v>
      </c>
      <c r="D5122" s="16" t="s">
        <v>6345</v>
      </c>
    </row>
    <row r="5123" spans="1:4" ht="15.95" customHeight="1" x14ac:dyDescent="0.25">
      <c r="A5123" s="25" t="s">
        <v>20802</v>
      </c>
      <c r="B5123" s="358" t="s">
        <v>20803</v>
      </c>
      <c r="C5123" s="358" t="s">
        <v>20804</v>
      </c>
      <c r="D5123" s="16" t="s">
        <v>6509</v>
      </c>
    </row>
    <row r="5124" spans="1:4" ht="15.95" customHeight="1" x14ac:dyDescent="0.25">
      <c r="A5124" s="25" t="s">
        <v>20805</v>
      </c>
      <c r="B5124" s="358" t="s">
        <v>20806</v>
      </c>
      <c r="C5124" s="358" t="s">
        <v>20807</v>
      </c>
      <c r="D5124" s="16" t="s">
        <v>6428</v>
      </c>
    </row>
    <row r="5125" spans="1:4" ht="15.95" customHeight="1" x14ac:dyDescent="0.25">
      <c r="A5125" s="25" t="s">
        <v>20808</v>
      </c>
      <c r="B5125" s="358" t="s">
        <v>1966</v>
      </c>
      <c r="C5125" s="358" t="s">
        <v>20809</v>
      </c>
      <c r="D5125" s="16" t="s">
        <v>6632</v>
      </c>
    </row>
    <row r="5126" spans="1:4" ht="15.95" customHeight="1" x14ac:dyDescent="0.25">
      <c r="A5126" s="25" t="s">
        <v>20810</v>
      </c>
      <c r="B5126" s="358" t="s">
        <v>1968</v>
      </c>
      <c r="C5126" s="358" t="s">
        <v>20811</v>
      </c>
      <c r="D5126" s="16" t="s">
        <v>6610</v>
      </c>
    </row>
    <row r="5127" spans="1:4" ht="15.95" customHeight="1" x14ac:dyDescent="0.25">
      <c r="A5127" s="25" t="s">
        <v>20812</v>
      </c>
      <c r="B5127" s="358" t="s">
        <v>20813</v>
      </c>
      <c r="C5127" s="358" t="s">
        <v>20814</v>
      </c>
      <c r="D5127" s="16" t="s">
        <v>6345</v>
      </c>
    </row>
    <row r="5128" spans="1:4" ht="15.95" customHeight="1" x14ac:dyDescent="0.25">
      <c r="A5128" s="25" t="s">
        <v>20815</v>
      </c>
      <c r="B5128" s="358" t="s">
        <v>20816</v>
      </c>
      <c r="C5128" s="358" t="s">
        <v>20817</v>
      </c>
      <c r="D5128" s="16" t="s">
        <v>6386</v>
      </c>
    </row>
    <row r="5129" spans="1:4" ht="15.95" customHeight="1" x14ac:dyDescent="0.25">
      <c r="A5129" s="25" t="s">
        <v>20818</v>
      </c>
      <c r="B5129" s="358" t="s">
        <v>20819</v>
      </c>
      <c r="C5129" s="358" t="s">
        <v>20820</v>
      </c>
      <c r="D5129" s="16" t="s">
        <v>6531</v>
      </c>
    </row>
    <row r="5130" spans="1:4" ht="15.95" customHeight="1" x14ac:dyDescent="0.25">
      <c r="A5130" s="25" t="s">
        <v>20821</v>
      </c>
      <c r="B5130" s="358" t="s">
        <v>20822</v>
      </c>
      <c r="C5130" s="358" t="s">
        <v>20823</v>
      </c>
      <c r="D5130" s="16" t="s">
        <v>6531</v>
      </c>
    </row>
    <row r="5131" spans="1:4" ht="15.95" customHeight="1" x14ac:dyDescent="0.25">
      <c r="A5131" s="25" t="s">
        <v>20824</v>
      </c>
      <c r="B5131" s="358" t="s">
        <v>20825</v>
      </c>
      <c r="C5131" s="358" t="s">
        <v>20826</v>
      </c>
      <c r="D5131" s="16" t="s">
        <v>6531</v>
      </c>
    </row>
    <row r="5132" spans="1:4" ht="15.95" customHeight="1" x14ac:dyDescent="0.25">
      <c r="A5132" s="25" t="s">
        <v>20827</v>
      </c>
      <c r="B5132" s="358" t="s">
        <v>20828</v>
      </c>
      <c r="C5132" s="358" t="s">
        <v>20829</v>
      </c>
      <c r="D5132" s="16" t="s">
        <v>6531</v>
      </c>
    </row>
    <row r="5133" spans="1:4" ht="15.95" customHeight="1" x14ac:dyDescent="0.25">
      <c r="A5133" s="25" t="s">
        <v>20830</v>
      </c>
      <c r="B5133" s="358" t="s">
        <v>20831</v>
      </c>
      <c r="C5133" s="358" t="s">
        <v>20832</v>
      </c>
      <c r="D5133" s="16" t="s">
        <v>6531</v>
      </c>
    </row>
    <row r="5134" spans="1:4" ht="15.95" customHeight="1" x14ac:dyDescent="0.25">
      <c r="A5134" s="25" t="s">
        <v>20833</v>
      </c>
      <c r="B5134" s="358" t="s">
        <v>20834</v>
      </c>
      <c r="C5134" s="358" t="s">
        <v>20835</v>
      </c>
      <c r="D5134" s="16" t="s">
        <v>6531</v>
      </c>
    </row>
    <row r="5135" spans="1:4" ht="15.95" customHeight="1" x14ac:dyDescent="0.25">
      <c r="A5135" s="25" t="s">
        <v>20836</v>
      </c>
      <c r="B5135" s="358" t="s">
        <v>20837</v>
      </c>
      <c r="C5135" s="358" t="s">
        <v>20838</v>
      </c>
      <c r="D5135" s="16" t="s">
        <v>6531</v>
      </c>
    </row>
    <row r="5136" spans="1:4" ht="15.95" customHeight="1" x14ac:dyDescent="0.25">
      <c r="A5136" s="25" t="s">
        <v>20839</v>
      </c>
      <c r="B5136" s="358" t="s">
        <v>20840</v>
      </c>
      <c r="C5136" s="358" t="s">
        <v>20841</v>
      </c>
      <c r="D5136" s="16" t="s">
        <v>6531</v>
      </c>
    </row>
    <row r="5137" spans="1:4" ht="15.95" customHeight="1" x14ac:dyDescent="0.25">
      <c r="A5137" s="25" t="s">
        <v>20842</v>
      </c>
      <c r="B5137" s="358" t="s">
        <v>20843</v>
      </c>
      <c r="C5137" s="358" t="s">
        <v>20844</v>
      </c>
      <c r="D5137" s="16" t="s">
        <v>6531</v>
      </c>
    </row>
    <row r="5138" spans="1:4" ht="15.95" customHeight="1" x14ac:dyDescent="0.25">
      <c r="A5138" s="25" t="s">
        <v>20845</v>
      </c>
      <c r="B5138" s="358" t="s">
        <v>20846</v>
      </c>
      <c r="C5138" s="358" t="s">
        <v>20847</v>
      </c>
      <c r="D5138" s="16" t="s">
        <v>6531</v>
      </c>
    </row>
    <row r="5139" spans="1:4" ht="15.95" customHeight="1" x14ac:dyDescent="0.25">
      <c r="A5139" s="25" t="s">
        <v>20848</v>
      </c>
      <c r="B5139" s="358" t="s">
        <v>20849</v>
      </c>
      <c r="C5139" s="358" t="s">
        <v>20850</v>
      </c>
      <c r="D5139" s="16" t="s">
        <v>6460</v>
      </c>
    </row>
    <row r="5140" spans="1:4" ht="15.95" customHeight="1" x14ac:dyDescent="0.25">
      <c r="A5140" s="25" t="s">
        <v>20851</v>
      </c>
      <c r="B5140" s="358" t="s">
        <v>20852</v>
      </c>
      <c r="C5140" s="358" t="s">
        <v>20853</v>
      </c>
      <c r="D5140" s="16" t="s">
        <v>6531</v>
      </c>
    </row>
    <row r="5141" spans="1:4" ht="15.95" customHeight="1" x14ac:dyDescent="0.25">
      <c r="A5141" s="25" t="s">
        <v>20854</v>
      </c>
      <c r="B5141" s="358" t="s">
        <v>20855</v>
      </c>
      <c r="C5141" s="358" t="s">
        <v>20856</v>
      </c>
      <c r="D5141" s="16" t="s">
        <v>6555</v>
      </c>
    </row>
    <row r="5142" spans="1:4" ht="15.95" customHeight="1" x14ac:dyDescent="0.25">
      <c r="A5142" s="25" t="s">
        <v>20857</v>
      </c>
      <c r="B5142" s="358" t="s">
        <v>20858</v>
      </c>
      <c r="C5142" s="358" t="s">
        <v>20859</v>
      </c>
      <c r="D5142" s="16" t="s">
        <v>6350</v>
      </c>
    </row>
    <row r="5143" spans="1:4" ht="15.95" customHeight="1" x14ac:dyDescent="0.25">
      <c r="A5143" s="25" t="s">
        <v>20860</v>
      </c>
      <c r="B5143" s="358" t="s">
        <v>1970</v>
      </c>
      <c r="C5143" s="358" t="s">
        <v>20861</v>
      </c>
      <c r="D5143" s="16" t="s">
        <v>6629</v>
      </c>
    </row>
    <row r="5144" spans="1:4" ht="15.95" customHeight="1" x14ac:dyDescent="0.25">
      <c r="A5144" s="25" t="s">
        <v>20862</v>
      </c>
      <c r="B5144" s="358" t="s">
        <v>1972</v>
      </c>
      <c r="C5144" s="358" t="s">
        <v>20863</v>
      </c>
      <c r="D5144" s="16" t="s">
        <v>6609</v>
      </c>
    </row>
    <row r="5145" spans="1:4" ht="15.95" customHeight="1" x14ac:dyDescent="0.25">
      <c r="A5145" s="25" t="s">
        <v>20864</v>
      </c>
      <c r="B5145" s="358" t="s">
        <v>20865</v>
      </c>
      <c r="C5145" s="358" t="s">
        <v>20866</v>
      </c>
      <c r="D5145" s="16" t="s">
        <v>6345</v>
      </c>
    </row>
    <row r="5146" spans="1:4" ht="15.95" customHeight="1" x14ac:dyDescent="0.25">
      <c r="A5146" s="25" t="s">
        <v>20867</v>
      </c>
      <c r="B5146" s="358" t="s">
        <v>20868</v>
      </c>
      <c r="C5146" s="358" t="s">
        <v>20869</v>
      </c>
      <c r="D5146" s="16" t="s">
        <v>6465</v>
      </c>
    </row>
    <row r="5147" spans="1:4" ht="15.95" customHeight="1" x14ac:dyDescent="0.25">
      <c r="A5147" s="25" t="s">
        <v>20870</v>
      </c>
      <c r="B5147" s="358" t="s">
        <v>20871</v>
      </c>
      <c r="C5147" s="358" t="s">
        <v>20872</v>
      </c>
      <c r="D5147" s="16" t="s">
        <v>24184</v>
      </c>
    </row>
    <row r="5148" spans="1:4" ht="15.95" customHeight="1" x14ac:dyDescent="0.25">
      <c r="A5148" s="25" t="s">
        <v>20873</v>
      </c>
      <c r="B5148" s="358" t="s">
        <v>20874</v>
      </c>
      <c r="C5148" s="358" t="s">
        <v>20875</v>
      </c>
      <c r="D5148" s="16" t="s">
        <v>6410</v>
      </c>
    </row>
    <row r="5149" spans="1:4" ht="15.95" customHeight="1" x14ac:dyDescent="0.25">
      <c r="A5149" s="25" t="s">
        <v>20876</v>
      </c>
      <c r="B5149" s="358" t="s">
        <v>20877</v>
      </c>
      <c r="C5149" s="358" t="s">
        <v>20878</v>
      </c>
      <c r="D5149" s="16" t="s">
        <v>6498</v>
      </c>
    </row>
    <row r="5150" spans="1:4" ht="15.95" customHeight="1" x14ac:dyDescent="0.25">
      <c r="A5150" s="25" t="s">
        <v>20879</v>
      </c>
      <c r="B5150" s="358" t="s">
        <v>20880</v>
      </c>
      <c r="C5150" s="358" t="s">
        <v>20881</v>
      </c>
      <c r="D5150" s="16" t="s">
        <v>6524</v>
      </c>
    </row>
    <row r="5151" spans="1:4" ht="15.95" customHeight="1" x14ac:dyDescent="0.25">
      <c r="A5151" s="25" t="s">
        <v>20882</v>
      </c>
      <c r="B5151" s="358" t="s">
        <v>20883</v>
      </c>
      <c r="C5151" s="358" t="s">
        <v>20884</v>
      </c>
      <c r="D5151" s="16" t="s">
        <v>6567</v>
      </c>
    </row>
    <row r="5152" spans="1:4" ht="15.95" customHeight="1" x14ac:dyDescent="0.25">
      <c r="A5152" s="25" t="s">
        <v>20885</v>
      </c>
      <c r="B5152" s="358" t="s">
        <v>20886</v>
      </c>
      <c r="C5152" s="358" t="s">
        <v>20887</v>
      </c>
      <c r="D5152" s="16" t="s">
        <v>6564</v>
      </c>
    </row>
    <row r="5153" spans="1:4" ht="15.95" customHeight="1" x14ac:dyDescent="0.25">
      <c r="A5153" s="25" t="s">
        <v>20888</v>
      </c>
      <c r="B5153" s="358" t="s">
        <v>20889</v>
      </c>
      <c r="C5153" s="358" t="s">
        <v>20890</v>
      </c>
      <c r="D5153" s="16" t="s">
        <v>6567</v>
      </c>
    </row>
    <row r="5154" spans="1:4" ht="15.95" customHeight="1" x14ac:dyDescent="0.25">
      <c r="A5154" s="25" t="s">
        <v>20891</v>
      </c>
      <c r="B5154" s="358" t="s">
        <v>20892</v>
      </c>
      <c r="C5154" s="358" t="s">
        <v>20893</v>
      </c>
      <c r="D5154" s="16" t="s">
        <v>6394</v>
      </c>
    </row>
    <row r="5155" spans="1:4" ht="15.95" customHeight="1" x14ac:dyDescent="0.25">
      <c r="A5155" s="25" t="s">
        <v>20894</v>
      </c>
      <c r="B5155" s="358" t="s">
        <v>20895</v>
      </c>
      <c r="C5155" s="358" t="s">
        <v>20896</v>
      </c>
      <c r="D5155" s="16" t="s">
        <v>6567</v>
      </c>
    </row>
    <row r="5156" spans="1:4" ht="15.95" customHeight="1" x14ac:dyDescent="0.25">
      <c r="A5156" s="25" t="s">
        <v>20897</v>
      </c>
      <c r="B5156" s="358" t="s">
        <v>20898</v>
      </c>
      <c r="C5156" s="358" t="s">
        <v>20899</v>
      </c>
      <c r="D5156" s="16" t="s">
        <v>6385</v>
      </c>
    </row>
    <row r="5157" spans="1:4" ht="15.95" customHeight="1" x14ac:dyDescent="0.25">
      <c r="A5157" s="25" t="s">
        <v>20900</v>
      </c>
      <c r="B5157" s="358" t="s">
        <v>20901</v>
      </c>
      <c r="C5157" s="358" t="s">
        <v>20902</v>
      </c>
      <c r="D5157" s="16" t="s">
        <v>6567</v>
      </c>
    </row>
    <row r="5158" spans="1:4" ht="15.95" customHeight="1" x14ac:dyDescent="0.25">
      <c r="A5158" s="25" t="s">
        <v>20903</v>
      </c>
      <c r="B5158" s="358" t="s">
        <v>20904</v>
      </c>
      <c r="C5158" s="358" t="s">
        <v>20905</v>
      </c>
      <c r="D5158" s="16" t="s">
        <v>6567</v>
      </c>
    </row>
    <row r="5159" spans="1:4" ht="15.95" customHeight="1" x14ac:dyDescent="0.25">
      <c r="A5159" s="25" t="s">
        <v>20906</v>
      </c>
      <c r="B5159" s="358" t="s">
        <v>20907</v>
      </c>
      <c r="C5159" s="358" t="s">
        <v>20908</v>
      </c>
      <c r="D5159" s="16" t="s">
        <v>6567</v>
      </c>
    </row>
    <row r="5160" spans="1:4" ht="15.95" customHeight="1" x14ac:dyDescent="0.25">
      <c r="A5160" s="25" t="s">
        <v>20909</v>
      </c>
      <c r="B5160" s="358" t="s">
        <v>20910</v>
      </c>
      <c r="C5160" s="358" t="s">
        <v>20911</v>
      </c>
      <c r="D5160" s="16" t="s">
        <v>6567</v>
      </c>
    </row>
    <row r="5161" spans="1:4" ht="15.95" customHeight="1" x14ac:dyDescent="0.25">
      <c r="A5161" s="25" t="s">
        <v>20912</v>
      </c>
      <c r="B5161" s="358" t="s">
        <v>20913</v>
      </c>
      <c r="C5161" s="358" t="s">
        <v>20914</v>
      </c>
      <c r="D5161" s="16" t="s">
        <v>6567</v>
      </c>
    </row>
    <row r="5162" spans="1:4" ht="15.95" customHeight="1" x14ac:dyDescent="0.25">
      <c r="A5162" s="25" t="s">
        <v>20915</v>
      </c>
      <c r="B5162" s="358" t="s">
        <v>20916</v>
      </c>
      <c r="C5162" s="358" t="s">
        <v>20917</v>
      </c>
      <c r="D5162" s="16" t="s">
        <v>6493</v>
      </c>
    </row>
    <row r="5163" spans="1:4" ht="15.95" customHeight="1" x14ac:dyDescent="0.25">
      <c r="A5163" s="25" t="s">
        <v>20918</v>
      </c>
      <c r="B5163" s="358" t="s">
        <v>20919</v>
      </c>
      <c r="C5163" s="358" t="s">
        <v>20920</v>
      </c>
      <c r="D5163" s="16" t="s">
        <v>6567</v>
      </c>
    </row>
    <row r="5164" spans="1:4" ht="15.95" customHeight="1" x14ac:dyDescent="0.25">
      <c r="A5164" s="25" t="s">
        <v>20921</v>
      </c>
      <c r="B5164" s="358" t="s">
        <v>20922</v>
      </c>
      <c r="C5164" s="358" t="s">
        <v>20923</v>
      </c>
      <c r="D5164" s="16" t="s">
        <v>6567</v>
      </c>
    </row>
    <row r="5165" spans="1:4" ht="15.95" customHeight="1" x14ac:dyDescent="0.25">
      <c r="A5165" s="25" t="s">
        <v>20924</v>
      </c>
      <c r="B5165" s="358" t="s">
        <v>20925</v>
      </c>
      <c r="C5165" s="358" t="s">
        <v>20926</v>
      </c>
      <c r="D5165" s="16" t="s">
        <v>6567</v>
      </c>
    </row>
    <row r="5166" spans="1:4" ht="15.95" customHeight="1" x14ac:dyDescent="0.25">
      <c r="A5166" s="25" t="s">
        <v>20927</v>
      </c>
      <c r="B5166" s="358" t="s">
        <v>1803</v>
      </c>
      <c r="C5166" s="358" t="s">
        <v>20928</v>
      </c>
      <c r="D5166" s="16" t="s">
        <v>6588</v>
      </c>
    </row>
    <row r="5167" spans="1:4" ht="15.95" customHeight="1" x14ac:dyDescent="0.25">
      <c r="A5167" s="25" t="s">
        <v>20929</v>
      </c>
      <c r="B5167" s="358" t="s">
        <v>20930</v>
      </c>
      <c r="C5167" s="358" t="s">
        <v>20931</v>
      </c>
      <c r="D5167" s="16" t="s">
        <v>6567</v>
      </c>
    </row>
    <row r="5168" spans="1:4" ht="15.95" customHeight="1" x14ac:dyDescent="0.25">
      <c r="A5168" s="25" t="s">
        <v>20932</v>
      </c>
      <c r="B5168" s="358" t="s">
        <v>20933</v>
      </c>
      <c r="C5168" s="358" t="s">
        <v>20934</v>
      </c>
      <c r="D5168" s="16" t="s">
        <v>6567</v>
      </c>
    </row>
    <row r="5169" spans="1:4" ht="15.95" customHeight="1" x14ac:dyDescent="0.25">
      <c r="A5169" s="25" t="s">
        <v>20935</v>
      </c>
      <c r="B5169" s="358" t="s">
        <v>20936</v>
      </c>
      <c r="C5169" s="358" t="s">
        <v>20937</v>
      </c>
      <c r="D5169" s="16" t="s">
        <v>6567</v>
      </c>
    </row>
    <row r="5170" spans="1:4" ht="15.95" customHeight="1" x14ac:dyDescent="0.25">
      <c r="A5170" s="25" t="s">
        <v>20938</v>
      </c>
      <c r="B5170" s="358" t="s">
        <v>20939</v>
      </c>
      <c r="C5170" s="358" t="s">
        <v>20940</v>
      </c>
      <c r="D5170" s="16" t="s">
        <v>6567</v>
      </c>
    </row>
    <row r="5171" spans="1:4" ht="15.95" customHeight="1" x14ac:dyDescent="0.25">
      <c r="A5171" s="25" t="s">
        <v>20941</v>
      </c>
      <c r="B5171" s="358" t="s">
        <v>20942</v>
      </c>
      <c r="C5171" s="358" t="s">
        <v>20943</v>
      </c>
      <c r="D5171" s="16" t="s">
        <v>6562</v>
      </c>
    </row>
    <row r="5172" spans="1:4" ht="15.95" customHeight="1" x14ac:dyDescent="0.25">
      <c r="A5172" s="25" t="s">
        <v>20944</v>
      </c>
      <c r="B5172" s="358" t="s">
        <v>20945</v>
      </c>
      <c r="C5172" s="358" t="s">
        <v>20946</v>
      </c>
      <c r="D5172" s="16" t="s">
        <v>6367</v>
      </c>
    </row>
    <row r="5173" spans="1:4" ht="15.95" customHeight="1" x14ac:dyDescent="0.25">
      <c r="A5173" s="25" t="s">
        <v>20947</v>
      </c>
      <c r="B5173" s="358" t="s">
        <v>20948</v>
      </c>
      <c r="C5173" s="358" t="s">
        <v>20949</v>
      </c>
      <c r="D5173" s="16" t="s">
        <v>6434</v>
      </c>
    </row>
    <row r="5174" spans="1:4" ht="15.95" customHeight="1" x14ac:dyDescent="0.25">
      <c r="A5174" s="25" t="s">
        <v>20950</v>
      </c>
      <c r="B5174" s="358" t="s">
        <v>20951</v>
      </c>
      <c r="C5174" s="358" t="s">
        <v>20952</v>
      </c>
      <c r="D5174" s="16" t="s">
        <v>6453</v>
      </c>
    </row>
    <row r="5175" spans="1:4" ht="15.95" customHeight="1" x14ac:dyDescent="0.25">
      <c r="A5175" s="25" t="s">
        <v>20953</v>
      </c>
      <c r="B5175" s="358" t="s">
        <v>1974</v>
      </c>
      <c r="C5175" s="358" t="s">
        <v>20954</v>
      </c>
      <c r="D5175" s="16" t="s">
        <v>6630</v>
      </c>
    </row>
    <row r="5176" spans="1:4" ht="15.95" customHeight="1" x14ac:dyDescent="0.25">
      <c r="A5176" s="25" t="s">
        <v>20955</v>
      </c>
      <c r="B5176" s="358" t="s">
        <v>20956</v>
      </c>
      <c r="C5176" s="358" t="s">
        <v>20957</v>
      </c>
      <c r="D5176" s="16" t="s">
        <v>6543</v>
      </c>
    </row>
    <row r="5177" spans="1:4" ht="15.95" customHeight="1" x14ac:dyDescent="0.25">
      <c r="A5177" s="25" t="s">
        <v>20958</v>
      </c>
      <c r="B5177" s="358" t="s">
        <v>20959</v>
      </c>
      <c r="C5177" s="358" t="s">
        <v>20960</v>
      </c>
      <c r="D5177" s="16" t="s">
        <v>6537</v>
      </c>
    </row>
    <row r="5178" spans="1:4" ht="15.95" customHeight="1" x14ac:dyDescent="0.25">
      <c r="A5178" s="25" t="s">
        <v>20961</v>
      </c>
      <c r="B5178" s="358" t="s">
        <v>20962</v>
      </c>
      <c r="C5178" s="358" t="s">
        <v>20963</v>
      </c>
      <c r="D5178" s="16" t="s">
        <v>6371</v>
      </c>
    </row>
    <row r="5179" spans="1:4" ht="15.95" customHeight="1" x14ac:dyDescent="0.25">
      <c r="A5179" s="25" t="s">
        <v>20964</v>
      </c>
      <c r="B5179" s="358" t="s">
        <v>20965</v>
      </c>
      <c r="C5179" s="358" t="s">
        <v>20966</v>
      </c>
      <c r="D5179" s="16" t="s">
        <v>6397</v>
      </c>
    </row>
    <row r="5180" spans="1:4" ht="15.95" customHeight="1" x14ac:dyDescent="0.25">
      <c r="A5180" s="25" t="s">
        <v>20967</v>
      </c>
      <c r="B5180" s="358" t="s">
        <v>20968</v>
      </c>
      <c r="C5180" s="358" t="s">
        <v>20969</v>
      </c>
      <c r="D5180" s="16" t="s">
        <v>6451</v>
      </c>
    </row>
    <row r="5181" spans="1:4" ht="15.95" customHeight="1" x14ac:dyDescent="0.25">
      <c r="A5181" s="25" t="s">
        <v>20970</v>
      </c>
      <c r="B5181" s="358" t="s">
        <v>20971</v>
      </c>
      <c r="C5181" s="358" t="s">
        <v>20972</v>
      </c>
      <c r="D5181" s="16" t="s">
        <v>6462</v>
      </c>
    </row>
    <row r="5182" spans="1:4" ht="15.95" customHeight="1" x14ac:dyDescent="0.25">
      <c r="A5182" s="25" t="s">
        <v>20973</v>
      </c>
      <c r="B5182" s="358" t="s">
        <v>20974</v>
      </c>
      <c r="C5182" s="358" t="s">
        <v>20975</v>
      </c>
      <c r="D5182" s="16" t="s">
        <v>6540</v>
      </c>
    </row>
    <row r="5183" spans="1:4" ht="15.95" customHeight="1" x14ac:dyDescent="0.25">
      <c r="A5183" s="25" t="s">
        <v>20976</v>
      </c>
      <c r="B5183" s="358" t="s">
        <v>20977</v>
      </c>
      <c r="C5183" s="358" t="s">
        <v>20978</v>
      </c>
      <c r="D5183" s="16" t="s">
        <v>6391</v>
      </c>
    </row>
    <row r="5184" spans="1:4" ht="15.95" customHeight="1" x14ac:dyDescent="0.25">
      <c r="A5184" s="25" t="s">
        <v>20979</v>
      </c>
      <c r="B5184" s="358" t="s">
        <v>20980</v>
      </c>
      <c r="C5184" s="358" t="s">
        <v>20981</v>
      </c>
      <c r="D5184" s="16" t="s">
        <v>6418</v>
      </c>
    </row>
    <row r="5185" spans="1:4" ht="15.95" customHeight="1" x14ac:dyDescent="0.25">
      <c r="A5185" s="25" t="s">
        <v>20982</v>
      </c>
      <c r="B5185" s="358" t="s">
        <v>1805</v>
      </c>
      <c r="C5185" s="358" t="s">
        <v>20983</v>
      </c>
      <c r="D5185" s="16" t="s">
        <v>6640</v>
      </c>
    </row>
    <row r="5186" spans="1:4" ht="15.95" customHeight="1" x14ac:dyDescent="0.25">
      <c r="A5186" s="25" t="s">
        <v>20984</v>
      </c>
      <c r="B5186" s="358" t="s">
        <v>20985</v>
      </c>
      <c r="C5186" s="358" t="s">
        <v>20986</v>
      </c>
      <c r="D5186" s="16" t="s">
        <v>6497</v>
      </c>
    </row>
    <row r="5187" spans="1:4" ht="15.95" customHeight="1" x14ac:dyDescent="0.25">
      <c r="A5187" s="25" t="s">
        <v>20987</v>
      </c>
      <c r="B5187" s="358" t="s">
        <v>20988</v>
      </c>
      <c r="C5187" s="358" t="s">
        <v>20989</v>
      </c>
      <c r="D5187" s="16" t="s">
        <v>6452</v>
      </c>
    </row>
    <row r="5188" spans="1:4" ht="15.95" customHeight="1" x14ac:dyDescent="0.25">
      <c r="A5188" s="25" t="s">
        <v>20990</v>
      </c>
      <c r="B5188" s="358" t="s">
        <v>1807</v>
      </c>
      <c r="C5188" s="358" t="s">
        <v>20991</v>
      </c>
      <c r="D5188" s="16" t="s">
        <v>6591</v>
      </c>
    </row>
    <row r="5189" spans="1:4" ht="15.95" customHeight="1" x14ac:dyDescent="0.25">
      <c r="A5189" s="25" t="s">
        <v>20992</v>
      </c>
      <c r="B5189" s="358" t="s">
        <v>1809</v>
      </c>
      <c r="C5189" s="358" t="s">
        <v>20993</v>
      </c>
      <c r="D5189" s="16" t="s">
        <v>6591</v>
      </c>
    </row>
    <row r="5190" spans="1:4" ht="15.95" customHeight="1" x14ac:dyDescent="0.25">
      <c r="A5190" s="25" t="s">
        <v>20994</v>
      </c>
      <c r="B5190" s="358" t="s">
        <v>20995</v>
      </c>
      <c r="C5190" s="358" t="s">
        <v>20996</v>
      </c>
      <c r="D5190" s="16" t="s">
        <v>6338</v>
      </c>
    </row>
    <row r="5191" spans="1:4" ht="15.95" customHeight="1" x14ac:dyDescent="0.25">
      <c r="A5191" s="25" t="s">
        <v>20997</v>
      </c>
      <c r="B5191" s="358" t="s">
        <v>20998</v>
      </c>
      <c r="C5191" s="358" t="s">
        <v>20999</v>
      </c>
      <c r="D5191" s="16" t="s">
        <v>6566</v>
      </c>
    </row>
    <row r="5192" spans="1:4" ht="15.95" customHeight="1" x14ac:dyDescent="0.25">
      <c r="A5192" s="25" t="s">
        <v>21000</v>
      </c>
      <c r="B5192" s="358" t="s">
        <v>21001</v>
      </c>
      <c r="C5192" s="358" t="s">
        <v>21002</v>
      </c>
      <c r="D5192" s="16" t="s">
        <v>6440</v>
      </c>
    </row>
    <row r="5193" spans="1:4" ht="15.95" customHeight="1" x14ac:dyDescent="0.25">
      <c r="A5193" s="25" t="s">
        <v>21003</v>
      </c>
      <c r="B5193" s="358" t="s">
        <v>21004</v>
      </c>
      <c r="C5193" s="358" t="s">
        <v>21005</v>
      </c>
      <c r="D5193" s="16" t="s">
        <v>6345</v>
      </c>
    </row>
    <row r="5194" spans="1:4" ht="15.95" customHeight="1" x14ac:dyDescent="0.25">
      <c r="A5194" s="25" t="s">
        <v>21006</v>
      </c>
      <c r="B5194" s="358" t="s">
        <v>21007</v>
      </c>
      <c r="C5194" s="358" t="s">
        <v>21008</v>
      </c>
      <c r="D5194" s="16" t="s">
        <v>6458</v>
      </c>
    </row>
    <row r="5195" spans="1:4" ht="15.95" customHeight="1" x14ac:dyDescent="0.25">
      <c r="A5195" s="25" t="s">
        <v>21009</v>
      </c>
      <c r="B5195" s="358" t="s">
        <v>21010</v>
      </c>
      <c r="C5195" s="358" t="s">
        <v>21011</v>
      </c>
      <c r="D5195" s="16" t="s">
        <v>6412</v>
      </c>
    </row>
    <row r="5196" spans="1:4" ht="15.95" customHeight="1" x14ac:dyDescent="0.25">
      <c r="A5196" s="25" t="s">
        <v>21012</v>
      </c>
      <c r="B5196" s="358" t="s">
        <v>21013</v>
      </c>
      <c r="C5196" s="358" t="s">
        <v>21014</v>
      </c>
      <c r="D5196" s="16" t="s">
        <v>6412</v>
      </c>
    </row>
    <row r="5197" spans="1:4" ht="15.95" customHeight="1" x14ac:dyDescent="0.25">
      <c r="A5197" s="25" t="s">
        <v>21015</v>
      </c>
      <c r="B5197" s="358" t="s">
        <v>21016</v>
      </c>
      <c r="C5197" s="358" t="s">
        <v>21017</v>
      </c>
      <c r="D5197" s="16" t="s">
        <v>6417</v>
      </c>
    </row>
    <row r="5198" spans="1:4" ht="15.95" customHeight="1" x14ac:dyDescent="0.25">
      <c r="A5198" s="25" t="s">
        <v>21018</v>
      </c>
      <c r="B5198" s="358" t="s">
        <v>21019</v>
      </c>
      <c r="C5198" s="358" t="s">
        <v>21020</v>
      </c>
      <c r="D5198" s="16" t="s">
        <v>6417</v>
      </c>
    </row>
    <row r="5199" spans="1:4" ht="15.95" customHeight="1" x14ac:dyDescent="0.25">
      <c r="A5199" s="25" t="s">
        <v>21021</v>
      </c>
      <c r="B5199" s="358" t="s">
        <v>21022</v>
      </c>
      <c r="C5199" s="358" t="s">
        <v>21023</v>
      </c>
      <c r="D5199" s="16" t="s">
        <v>6421</v>
      </c>
    </row>
    <row r="5200" spans="1:4" ht="15.95" customHeight="1" x14ac:dyDescent="0.25">
      <c r="A5200" s="25" t="s">
        <v>21024</v>
      </c>
      <c r="B5200" s="358" t="s">
        <v>21025</v>
      </c>
      <c r="C5200" s="358" t="s">
        <v>21026</v>
      </c>
      <c r="D5200" s="16" t="s">
        <v>6421</v>
      </c>
    </row>
    <row r="5201" spans="1:4" ht="15.95" customHeight="1" x14ac:dyDescent="0.25">
      <c r="A5201" s="25" t="s">
        <v>21027</v>
      </c>
      <c r="B5201" s="358" t="s">
        <v>21028</v>
      </c>
      <c r="C5201" s="358" t="s">
        <v>21029</v>
      </c>
      <c r="D5201" s="16" t="s">
        <v>6425</v>
      </c>
    </row>
    <row r="5202" spans="1:4" ht="15.95" customHeight="1" x14ac:dyDescent="0.25">
      <c r="A5202" s="25" t="s">
        <v>21030</v>
      </c>
      <c r="B5202" s="358" t="s">
        <v>21031</v>
      </c>
      <c r="C5202" s="358" t="s">
        <v>21032</v>
      </c>
      <c r="D5202" s="16" t="s">
        <v>6386</v>
      </c>
    </row>
    <row r="5203" spans="1:4" ht="15.95" customHeight="1" x14ac:dyDescent="0.25">
      <c r="A5203" s="25" t="s">
        <v>21033</v>
      </c>
      <c r="B5203" s="358" t="s">
        <v>21034</v>
      </c>
      <c r="C5203" s="358" t="s">
        <v>21035</v>
      </c>
      <c r="D5203" s="16" t="s">
        <v>6338</v>
      </c>
    </row>
    <row r="5204" spans="1:4" ht="15.95" customHeight="1" x14ac:dyDescent="0.25">
      <c r="A5204" s="25" t="s">
        <v>21036</v>
      </c>
      <c r="B5204" s="358" t="s">
        <v>21037</v>
      </c>
      <c r="C5204" s="358" t="s">
        <v>21038</v>
      </c>
      <c r="D5204" s="16" t="s">
        <v>6433</v>
      </c>
    </row>
    <row r="5205" spans="1:4" ht="15.95" customHeight="1" x14ac:dyDescent="0.25">
      <c r="A5205" s="25" t="s">
        <v>21039</v>
      </c>
      <c r="B5205" s="358" t="s">
        <v>21040</v>
      </c>
      <c r="C5205" s="358" t="s">
        <v>21041</v>
      </c>
      <c r="D5205" s="16" t="s">
        <v>6433</v>
      </c>
    </row>
    <row r="5206" spans="1:4" ht="15.95" customHeight="1" x14ac:dyDescent="0.25">
      <c r="A5206" s="25" t="s">
        <v>21042</v>
      </c>
      <c r="B5206" s="358" t="s">
        <v>21043</v>
      </c>
      <c r="C5206" s="358" t="s">
        <v>21044</v>
      </c>
      <c r="D5206" s="16" t="s">
        <v>6435</v>
      </c>
    </row>
    <row r="5207" spans="1:4" ht="15.95" customHeight="1" x14ac:dyDescent="0.25">
      <c r="A5207" s="25" t="s">
        <v>21045</v>
      </c>
      <c r="B5207" s="358" t="s">
        <v>21046</v>
      </c>
      <c r="C5207" s="358" t="s">
        <v>21047</v>
      </c>
      <c r="D5207" s="16" t="s">
        <v>6436</v>
      </c>
    </row>
    <row r="5208" spans="1:4" ht="15.95" customHeight="1" x14ac:dyDescent="0.25">
      <c r="A5208" s="25" t="s">
        <v>21048</v>
      </c>
      <c r="B5208" s="358" t="s">
        <v>21049</v>
      </c>
      <c r="C5208" s="358" t="s">
        <v>21050</v>
      </c>
      <c r="D5208" s="16" t="s">
        <v>6415</v>
      </c>
    </row>
    <row r="5209" spans="1:4" ht="15.95" customHeight="1" x14ac:dyDescent="0.25">
      <c r="A5209" s="25" t="s">
        <v>21051</v>
      </c>
      <c r="B5209" s="358" t="s">
        <v>21052</v>
      </c>
      <c r="C5209" s="358" t="s">
        <v>21053</v>
      </c>
      <c r="D5209" s="16" t="s">
        <v>6461</v>
      </c>
    </row>
    <row r="5210" spans="1:4" ht="15.95" customHeight="1" x14ac:dyDescent="0.25">
      <c r="A5210" s="25" t="s">
        <v>21054</v>
      </c>
      <c r="B5210" s="358" t="s">
        <v>21055</v>
      </c>
      <c r="C5210" s="358" t="s">
        <v>21056</v>
      </c>
      <c r="D5210" s="16" t="s">
        <v>6465</v>
      </c>
    </row>
    <row r="5211" spans="1:4" ht="15.95" customHeight="1" x14ac:dyDescent="0.25">
      <c r="A5211" s="25" t="s">
        <v>21057</v>
      </c>
      <c r="B5211" s="358" t="s">
        <v>21058</v>
      </c>
      <c r="C5211" s="358" t="s">
        <v>21059</v>
      </c>
      <c r="D5211" s="16" t="s">
        <v>6480</v>
      </c>
    </row>
    <row r="5212" spans="1:4" ht="15.95" customHeight="1" x14ac:dyDescent="0.25">
      <c r="A5212" s="25" t="s">
        <v>21060</v>
      </c>
      <c r="B5212" s="358" t="s">
        <v>21061</v>
      </c>
      <c r="C5212" s="358" t="s">
        <v>21062</v>
      </c>
      <c r="D5212" s="16" t="s">
        <v>6338</v>
      </c>
    </row>
    <row r="5213" spans="1:4" ht="15.95" customHeight="1" x14ac:dyDescent="0.25">
      <c r="A5213" s="25" t="s">
        <v>21063</v>
      </c>
      <c r="B5213" s="358" t="s">
        <v>21064</v>
      </c>
      <c r="C5213" s="358" t="s">
        <v>21065</v>
      </c>
      <c r="D5213" s="16" t="s">
        <v>6484</v>
      </c>
    </row>
    <row r="5214" spans="1:4" ht="15.95" customHeight="1" x14ac:dyDescent="0.25">
      <c r="A5214" s="25" t="s">
        <v>21066</v>
      </c>
      <c r="B5214" s="358" t="s">
        <v>21067</v>
      </c>
      <c r="C5214" s="358" t="s">
        <v>21068</v>
      </c>
      <c r="D5214" s="16" t="s">
        <v>6484</v>
      </c>
    </row>
    <row r="5215" spans="1:4" ht="15.95" customHeight="1" x14ac:dyDescent="0.25">
      <c r="A5215" s="25" t="s">
        <v>21069</v>
      </c>
      <c r="B5215" s="358" t="s">
        <v>21070</v>
      </c>
      <c r="C5215" s="358" t="s">
        <v>21071</v>
      </c>
      <c r="D5215" s="16" t="s">
        <v>6484</v>
      </c>
    </row>
    <row r="5216" spans="1:4" ht="15.95" customHeight="1" x14ac:dyDescent="0.25">
      <c r="A5216" s="25" t="s">
        <v>21072</v>
      </c>
      <c r="B5216" s="358" t="s">
        <v>21073</v>
      </c>
      <c r="C5216" s="358" t="s">
        <v>21074</v>
      </c>
      <c r="D5216" s="16" t="s">
        <v>6363</v>
      </c>
    </row>
    <row r="5217" spans="1:4" ht="15.95" customHeight="1" x14ac:dyDescent="0.25">
      <c r="A5217" s="25" t="s">
        <v>21075</v>
      </c>
      <c r="B5217" s="358" t="s">
        <v>21076</v>
      </c>
      <c r="C5217" s="358" t="s">
        <v>21077</v>
      </c>
      <c r="D5217" s="16" t="s">
        <v>6417</v>
      </c>
    </row>
    <row r="5218" spans="1:4" ht="15.95" customHeight="1" x14ac:dyDescent="0.25">
      <c r="A5218" s="25" t="s">
        <v>21078</v>
      </c>
      <c r="B5218" s="358" t="s">
        <v>21079</v>
      </c>
      <c r="C5218" s="358" t="s">
        <v>21080</v>
      </c>
      <c r="D5218" s="16" t="s">
        <v>6514</v>
      </c>
    </row>
    <row r="5219" spans="1:4" ht="15.95" customHeight="1" x14ac:dyDescent="0.25">
      <c r="A5219" s="25" t="s">
        <v>21081</v>
      </c>
      <c r="B5219" s="358" t="s">
        <v>21082</v>
      </c>
      <c r="C5219" s="358" t="s">
        <v>21083</v>
      </c>
      <c r="D5219" s="16" t="s">
        <v>6433</v>
      </c>
    </row>
    <row r="5220" spans="1:4" ht="15.95" customHeight="1" x14ac:dyDescent="0.25">
      <c r="A5220" s="25" t="s">
        <v>21084</v>
      </c>
      <c r="B5220" s="358" t="s">
        <v>21085</v>
      </c>
      <c r="C5220" s="358" t="s">
        <v>21086</v>
      </c>
      <c r="D5220" s="16" t="s">
        <v>6520</v>
      </c>
    </row>
    <row r="5221" spans="1:4" ht="15.95" customHeight="1" x14ac:dyDescent="0.25">
      <c r="A5221" s="25" t="s">
        <v>21087</v>
      </c>
      <c r="B5221" s="358" t="s">
        <v>21088</v>
      </c>
      <c r="C5221" s="358" t="s">
        <v>21089</v>
      </c>
      <c r="D5221" s="16" t="s">
        <v>6522</v>
      </c>
    </row>
    <row r="5222" spans="1:4" ht="15.95" customHeight="1" x14ac:dyDescent="0.25">
      <c r="A5222" s="25" t="s">
        <v>21090</v>
      </c>
      <c r="B5222" s="358" t="s">
        <v>21091</v>
      </c>
      <c r="C5222" s="358" t="s">
        <v>21092</v>
      </c>
      <c r="D5222" s="16" t="s">
        <v>6535</v>
      </c>
    </row>
    <row r="5223" spans="1:4" ht="15.95" customHeight="1" x14ac:dyDescent="0.25">
      <c r="A5223" s="25" t="s">
        <v>21093</v>
      </c>
      <c r="B5223" s="358" t="s">
        <v>21094</v>
      </c>
      <c r="C5223" s="358" t="s">
        <v>21095</v>
      </c>
      <c r="D5223" s="16" t="s">
        <v>6539</v>
      </c>
    </row>
    <row r="5224" spans="1:4" ht="15.95" customHeight="1" x14ac:dyDescent="0.25">
      <c r="A5224" s="25" t="s">
        <v>21096</v>
      </c>
      <c r="B5224" s="358" t="s">
        <v>21097</v>
      </c>
      <c r="C5224" s="358" t="s">
        <v>21098</v>
      </c>
      <c r="D5224" s="16" t="s">
        <v>6539</v>
      </c>
    </row>
    <row r="5225" spans="1:4" ht="15.95" customHeight="1" x14ac:dyDescent="0.25">
      <c r="A5225" s="25" t="s">
        <v>21099</v>
      </c>
      <c r="B5225" s="358" t="s">
        <v>21100</v>
      </c>
      <c r="C5225" s="358" t="s">
        <v>21101</v>
      </c>
      <c r="D5225" s="16" t="s">
        <v>6555</v>
      </c>
    </row>
    <row r="5226" spans="1:4" ht="15.95" customHeight="1" x14ac:dyDescent="0.25">
      <c r="A5226" s="25" t="s">
        <v>21102</v>
      </c>
      <c r="B5226" s="358" t="s">
        <v>21103</v>
      </c>
      <c r="C5226" s="358" t="s">
        <v>21104</v>
      </c>
      <c r="D5226" s="16" t="s">
        <v>6559</v>
      </c>
    </row>
    <row r="5227" spans="1:4" ht="15.95" customHeight="1" x14ac:dyDescent="0.25">
      <c r="A5227" s="25" t="s">
        <v>21105</v>
      </c>
      <c r="B5227" s="358" t="s">
        <v>3345</v>
      </c>
      <c r="C5227" s="358" t="s">
        <v>21106</v>
      </c>
      <c r="D5227" s="16" t="s">
        <v>6417</v>
      </c>
    </row>
    <row r="5228" spans="1:4" ht="15.95" customHeight="1" x14ac:dyDescent="0.25">
      <c r="A5228" s="25" t="s">
        <v>21107</v>
      </c>
      <c r="B5228" s="358" t="s">
        <v>21108</v>
      </c>
      <c r="C5228" s="358" t="s">
        <v>21109</v>
      </c>
      <c r="D5228" s="16" t="s">
        <v>6448</v>
      </c>
    </row>
    <row r="5229" spans="1:4" ht="15.95" customHeight="1" x14ac:dyDescent="0.25">
      <c r="A5229" s="25" t="s">
        <v>21110</v>
      </c>
      <c r="B5229" s="358" t="s">
        <v>21111</v>
      </c>
      <c r="C5229" s="358" t="s">
        <v>21112</v>
      </c>
      <c r="D5229" s="16" t="s">
        <v>6374</v>
      </c>
    </row>
    <row r="5230" spans="1:4" ht="15.95" customHeight="1" x14ac:dyDescent="0.25">
      <c r="A5230" s="25" t="s">
        <v>21113</v>
      </c>
      <c r="B5230" s="358" t="s">
        <v>21114</v>
      </c>
      <c r="C5230" s="358" t="s">
        <v>21115</v>
      </c>
      <c r="D5230" s="16" t="s">
        <v>6433</v>
      </c>
    </row>
    <row r="5231" spans="1:4" ht="15.95" customHeight="1" x14ac:dyDescent="0.25">
      <c r="A5231" s="25" t="s">
        <v>21116</v>
      </c>
      <c r="B5231" s="358" t="s">
        <v>3348</v>
      </c>
      <c r="C5231" s="358" t="s">
        <v>21117</v>
      </c>
      <c r="D5231" s="16" t="s">
        <v>6450</v>
      </c>
    </row>
    <row r="5232" spans="1:4" ht="15.95" customHeight="1" x14ac:dyDescent="0.25">
      <c r="A5232" s="25" t="s">
        <v>21118</v>
      </c>
      <c r="B5232" s="358" t="s">
        <v>21119</v>
      </c>
      <c r="C5232" s="358" t="s">
        <v>21120</v>
      </c>
      <c r="D5232" s="16" t="s">
        <v>6338</v>
      </c>
    </row>
    <row r="5233" spans="1:4" ht="15.95" customHeight="1" x14ac:dyDescent="0.25">
      <c r="A5233" s="25" t="s">
        <v>21121</v>
      </c>
      <c r="B5233" s="358" t="s">
        <v>21122</v>
      </c>
      <c r="C5233" s="358" t="s">
        <v>21123</v>
      </c>
      <c r="D5233" s="16" t="s">
        <v>6523</v>
      </c>
    </row>
    <row r="5234" spans="1:4" ht="15.95" customHeight="1" x14ac:dyDescent="0.25">
      <c r="A5234" s="25" t="s">
        <v>21124</v>
      </c>
      <c r="B5234" s="358" t="s">
        <v>21125</v>
      </c>
      <c r="C5234" s="358" t="s">
        <v>21126</v>
      </c>
      <c r="D5234" s="16" t="s">
        <v>6370</v>
      </c>
    </row>
    <row r="5235" spans="1:4" ht="15.95" customHeight="1" x14ac:dyDescent="0.25">
      <c r="A5235" s="25" t="s">
        <v>21127</v>
      </c>
      <c r="B5235" s="358" t="s">
        <v>21128</v>
      </c>
      <c r="C5235" s="358" t="s">
        <v>21129</v>
      </c>
      <c r="D5235" s="16" t="s">
        <v>6351</v>
      </c>
    </row>
    <row r="5236" spans="1:4" ht="15.95" customHeight="1" x14ac:dyDescent="0.25">
      <c r="A5236" s="25" t="s">
        <v>21130</v>
      </c>
      <c r="B5236" s="358" t="s">
        <v>21131</v>
      </c>
      <c r="C5236" s="358" t="s">
        <v>21132</v>
      </c>
      <c r="D5236" s="16" t="s">
        <v>6350</v>
      </c>
    </row>
    <row r="5237" spans="1:4" ht="15.95" customHeight="1" x14ac:dyDescent="0.25">
      <c r="A5237" s="25" t="s">
        <v>21133</v>
      </c>
      <c r="B5237" s="358" t="s">
        <v>21134</v>
      </c>
      <c r="C5237" s="358" t="s">
        <v>21135</v>
      </c>
      <c r="D5237" s="16" t="s">
        <v>6351</v>
      </c>
    </row>
    <row r="5238" spans="1:4" ht="15.95" customHeight="1" x14ac:dyDescent="0.25">
      <c r="A5238" s="25" t="s">
        <v>21136</v>
      </c>
      <c r="B5238" s="358" t="s">
        <v>21137</v>
      </c>
      <c r="C5238" s="358" t="s">
        <v>21138</v>
      </c>
      <c r="D5238" s="16" t="s">
        <v>6352</v>
      </c>
    </row>
    <row r="5239" spans="1:4" ht="15.95" customHeight="1" x14ac:dyDescent="0.25">
      <c r="A5239" s="25" t="s">
        <v>21139</v>
      </c>
      <c r="B5239" s="358" t="s">
        <v>21140</v>
      </c>
      <c r="C5239" s="358" t="s">
        <v>21141</v>
      </c>
      <c r="D5239" s="16" t="s">
        <v>6352</v>
      </c>
    </row>
    <row r="5240" spans="1:4" ht="15.95" customHeight="1" x14ac:dyDescent="0.25">
      <c r="A5240" s="25" t="s">
        <v>21142</v>
      </c>
      <c r="B5240" s="358" t="s">
        <v>21143</v>
      </c>
      <c r="C5240" s="358" t="s">
        <v>21144</v>
      </c>
      <c r="D5240" s="16" t="s">
        <v>6352</v>
      </c>
    </row>
    <row r="5241" spans="1:4" ht="15.95" customHeight="1" x14ac:dyDescent="0.25">
      <c r="A5241" s="25" t="s">
        <v>21145</v>
      </c>
      <c r="B5241" s="358" t="s">
        <v>21146</v>
      </c>
      <c r="C5241" s="358" t="s">
        <v>21147</v>
      </c>
      <c r="D5241" s="16" t="s">
        <v>6365</v>
      </c>
    </row>
    <row r="5242" spans="1:4" ht="15.95" customHeight="1" x14ac:dyDescent="0.25">
      <c r="A5242" s="25" t="s">
        <v>21148</v>
      </c>
      <c r="B5242" s="358" t="s">
        <v>21149</v>
      </c>
      <c r="C5242" s="358" t="s">
        <v>21150</v>
      </c>
      <c r="D5242" s="16" t="s">
        <v>6366</v>
      </c>
    </row>
    <row r="5243" spans="1:4" ht="15.95" customHeight="1" x14ac:dyDescent="0.25">
      <c r="A5243" s="25" t="s">
        <v>21151</v>
      </c>
      <c r="B5243" s="358" t="s">
        <v>21152</v>
      </c>
      <c r="C5243" s="358" t="s">
        <v>21153</v>
      </c>
      <c r="D5243" s="16" t="s">
        <v>6368</v>
      </c>
    </row>
    <row r="5244" spans="1:4" ht="15.95" customHeight="1" x14ac:dyDescent="0.25">
      <c r="A5244" s="25" t="s">
        <v>21154</v>
      </c>
      <c r="B5244" s="358" t="s">
        <v>21155</v>
      </c>
      <c r="C5244" s="358" t="s">
        <v>21156</v>
      </c>
      <c r="D5244" s="16" t="s">
        <v>6372</v>
      </c>
    </row>
    <row r="5245" spans="1:4" ht="15.95" customHeight="1" x14ac:dyDescent="0.25">
      <c r="A5245" s="25" t="s">
        <v>21157</v>
      </c>
      <c r="B5245" s="358" t="s">
        <v>21158</v>
      </c>
      <c r="C5245" s="358" t="s">
        <v>21159</v>
      </c>
      <c r="D5245" s="16" t="s">
        <v>6557</v>
      </c>
    </row>
    <row r="5246" spans="1:4" ht="15.95" customHeight="1" x14ac:dyDescent="0.25">
      <c r="A5246" s="25" t="s">
        <v>21160</v>
      </c>
      <c r="B5246" s="358" t="s">
        <v>21161</v>
      </c>
      <c r="C5246" s="358" t="s">
        <v>21162</v>
      </c>
      <c r="D5246" s="16" t="s">
        <v>6431</v>
      </c>
    </row>
    <row r="5247" spans="1:4" ht="15.95" customHeight="1" x14ac:dyDescent="0.25">
      <c r="A5247" s="25" t="s">
        <v>21163</v>
      </c>
      <c r="B5247" s="358" t="s">
        <v>1810</v>
      </c>
      <c r="C5247" s="358" t="s">
        <v>21164</v>
      </c>
      <c r="D5247" s="16" t="s">
        <v>6640</v>
      </c>
    </row>
    <row r="5248" spans="1:4" ht="15.95" customHeight="1" x14ac:dyDescent="0.25">
      <c r="A5248" s="25" t="s">
        <v>21165</v>
      </c>
      <c r="B5248" s="358" t="s">
        <v>21166</v>
      </c>
      <c r="C5248" s="358" t="s">
        <v>21167</v>
      </c>
      <c r="D5248" s="16" t="s">
        <v>6422</v>
      </c>
    </row>
    <row r="5249" spans="1:4" ht="15.95" customHeight="1" x14ac:dyDescent="0.25">
      <c r="A5249" s="25" t="s">
        <v>21168</v>
      </c>
      <c r="B5249" s="358" t="s">
        <v>21169</v>
      </c>
      <c r="C5249" s="358" t="s">
        <v>21170</v>
      </c>
      <c r="D5249" s="16" t="s">
        <v>6422</v>
      </c>
    </row>
    <row r="5250" spans="1:4" ht="15.95" customHeight="1" x14ac:dyDescent="0.25">
      <c r="A5250" s="25" t="s">
        <v>21171</v>
      </c>
      <c r="B5250" s="358" t="s">
        <v>3361</v>
      </c>
      <c r="C5250" s="358" t="s">
        <v>21172</v>
      </c>
      <c r="D5250" s="16" t="s">
        <v>6385</v>
      </c>
    </row>
    <row r="5251" spans="1:4" ht="15.95" customHeight="1" x14ac:dyDescent="0.25">
      <c r="A5251" s="25" t="s">
        <v>21173</v>
      </c>
      <c r="B5251" s="358" t="s">
        <v>21174</v>
      </c>
      <c r="C5251" s="358" t="s">
        <v>21175</v>
      </c>
      <c r="D5251" s="16" t="s">
        <v>6475</v>
      </c>
    </row>
    <row r="5252" spans="1:4" ht="15.95" customHeight="1" x14ac:dyDescent="0.25">
      <c r="A5252" s="25" t="s">
        <v>21176</v>
      </c>
      <c r="B5252" s="358" t="s">
        <v>21177</v>
      </c>
      <c r="C5252" s="358" t="s">
        <v>21178</v>
      </c>
      <c r="D5252" s="16" t="s">
        <v>6475</v>
      </c>
    </row>
    <row r="5253" spans="1:4" ht="15.95" customHeight="1" x14ac:dyDescent="0.25">
      <c r="A5253" s="25" t="s">
        <v>21179</v>
      </c>
      <c r="B5253" s="358" t="s">
        <v>1975</v>
      </c>
      <c r="C5253" s="358" t="s">
        <v>21180</v>
      </c>
      <c r="D5253" s="16" t="s">
        <v>6632</v>
      </c>
    </row>
    <row r="5254" spans="1:4" ht="15.95" customHeight="1" x14ac:dyDescent="0.25">
      <c r="A5254" s="25" t="s">
        <v>21181</v>
      </c>
      <c r="B5254" s="358" t="s">
        <v>21182</v>
      </c>
      <c r="C5254" s="358" t="s">
        <v>21183</v>
      </c>
      <c r="D5254" s="16" t="s">
        <v>6487</v>
      </c>
    </row>
    <row r="5255" spans="1:4" ht="15.95" customHeight="1" x14ac:dyDescent="0.25">
      <c r="A5255" s="25" t="s">
        <v>21184</v>
      </c>
      <c r="B5255" s="358" t="s">
        <v>21185</v>
      </c>
      <c r="C5255" s="358" t="s">
        <v>21186</v>
      </c>
      <c r="D5255" s="16" t="s">
        <v>6488</v>
      </c>
    </row>
    <row r="5256" spans="1:4" ht="15.95" customHeight="1" x14ac:dyDescent="0.25">
      <c r="A5256" s="25" t="s">
        <v>21187</v>
      </c>
      <c r="B5256" s="358" t="s">
        <v>21188</v>
      </c>
      <c r="C5256" s="358" t="s">
        <v>21189</v>
      </c>
      <c r="D5256" s="16" t="s">
        <v>6489</v>
      </c>
    </row>
    <row r="5257" spans="1:4" ht="15.95" customHeight="1" x14ac:dyDescent="0.25">
      <c r="A5257" s="25" t="s">
        <v>21190</v>
      </c>
      <c r="B5257" s="358" t="s">
        <v>21191</v>
      </c>
      <c r="C5257" s="358" t="s">
        <v>21192</v>
      </c>
      <c r="D5257" s="16" t="s">
        <v>6496</v>
      </c>
    </row>
    <row r="5258" spans="1:4" ht="15.95" customHeight="1" x14ac:dyDescent="0.25">
      <c r="A5258" s="25" t="s">
        <v>21193</v>
      </c>
      <c r="B5258" s="358" t="s">
        <v>21194</v>
      </c>
      <c r="C5258" s="358" t="s">
        <v>21195</v>
      </c>
      <c r="D5258" s="16" t="s">
        <v>6498</v>
      </c>
    </row>
    <row r="5259" spans="1:4" ht="15.95" customHeight="1" x14ac:dyDescent="0.25">
      <c r="A5259" s="25" t="s">
        <v>21196</v>
      </c>
      <c r="B5259" s="358" t="s">
        <v>21197</v>
      </c>
      <c r="C5259" s="358" t="s">
        <v>21198</v>
      </c>
      <c r="D5259" s="16" t="s">
        <v>6501</v>
      </c>
    </row>
    <row r="5260" spans="1:4" ht="15.95" customHeight="1" x14ac:dyDescent="0.25">
      <c r="A5260" s="25" t="s">
        <v>21199</v>
      </c>
      <c r="B5260" s="358" t="s">
        <v>21200</v>
      </c>
      <c r="C5260" s="358" t="s">
        <v>21201</v>
      </c>
      <c r="D5260" s="16" t="s">
        <v>6372</v>
      </c>
    </row>
    <row r="5261" spans="1:4" ht="15.95" customHeight="1" x14ac:dyDescent="0.25">
      <c r="A5261" s="25" t="s">
        <v>21202</v>
      </c>
      <c r="B5261" s="358" t="s">
        <v>21203</v>
      </c>
      <c r="C5261" s="358" t="s">
        <v>21204</v>
      </c>
      <c r="D5261" s="16" t="s">
        <v>6511</v>
      </c>
    </row>
    <row r="5262" spans="1:4" ht="15.95" customHeight="1" x14ac:dyDescent="0.25">
      <c r="A5262" s="25" t="s">
        <v>21205</v>
      </c>
      <c r="B5262" s="358" t="s">
        <v>21206</v>
      </c>
      <c r="C5262" s="358" t="s">
        <v>21207</v>
      </c>
      <c r="D5262" s="16" t="s">
        <v>6355</v>
      </c>
    </row>
    <row r="5263" spans="1:4" ht="15.95" customHeight="1" x14ac:dyDescent="0.25">
      <c r="A5263" s="25" t="s">
        <v>21208</v>
      </c>
      <c r="B5263" s="358" t="s">
        <v>21209</v>
      </c>
      <c r="C5263" s="358" t="s">
        <v>21210</v>
      </c>
      <c r="D5263" s="16" t="s">
        <v>6570</v>
      </c>
    </row>
    <row r="5264" spans="1:4" ht="15.95" customHeight="1" x14ac:dyDescent="0.25">
      <c r="A5264" s="25" t="s">
        <v>21211</v>
      </c>
      <c r="B5264" s="358" t="s">
        <v>21212</v>
      </c>
      <c r="C5264" s="358" t="s">
        <v>21213</v>
      </c>
      <c r="D5264" s="16" t="s">
        <v>6564</v>
      </c>
    </row>
    <row r="5265" spans="1:4" ht="15.95" customHeight="1" x14ac:dyDescent="0.25">
      <c r="A5265" s="25" t="s">
        <v>21214</v>
      </c>
      <c r="B5265" s="358" t="s">
        <v>1811</v>
      </c>
      <c r="C5265" s="358" t="s">
        <v>21215</v>
      </c>
      <c r="D5265" s="16" t="s">
        <v>6588</v>
      </c>
    </row>
    <row r="5266" spans="1:4" ht="15.95" customHeight="1" x14ac:dyDescent="0.25">
      <c r="A5266" s="25" t="s">
        <v>21216</v>
      </c>
      <c r="B5266" s="358" t="s">
        <v>21217</v>
      </c>
      <c r="C5266" s="358" t="s">
        <v>21218</v>
      </c>
      <c r="D5266" s="16" t="s">
        <v>6376</v>
      </c>
    </row>
    <row r="5267" spans="1:4" ht="15.95" customHeight="1" x14ac:dyDescent="0.25">
      <c r="A5267" s="25" t="s">
        <v>21219</v>
      </c>
      <c r="B5267" s="358" t="s">
        <v>21220</v>
      </c>
      <c r="C5267" s="358" t="s">
        <v>21221</v>
      </c>
      <c r="D5267" s="16" t="s">
        <v>6491</v>
      </c>
    </row>
    <row r="5268" spans="1:4" ht="15.95" customHeight="1" x14ac:dyDescent="0.25">
      <c r="A5268" s="25" t="s">
        <v>21222</v>
      </c>
      <c r="B5268" s="358" t="s">
        <v>21223</v>
      </c>
      <c r="C5268" s="358" t="s">
        <v>21224</v>
      </c>
      <c r="D5268" s="16" t="s">
        <v>6504</v>
      </c>
    </row>
    <row r="5269" spans="1:4" ht="15.95" customHeight="1" x14ac:dyDescent="0.25">
      <c r="A5269" s="25" t="s">
        <v>21225</v>
      </c>
      <c r="B5269" s="358" t="s">
        <v>21226</v>
      </c>
      <c r="C5269" s="358" t="s">
        <v>21227</v>
      </c>
      <c r="D5269" s="16" t="s">
        <v>6501</v>
      </c>
    </row>
    <row r="5270" spans="1:4" ht="15.95" customHeight="1" x14ac:dyDescent="0.25">
      <c r="A5270" s="25" t="s">
        <v>21228</v>
      </c>
      <c r="B5270" s="358" t="s">
        <v>21229</v>
      </c>
      <c r="C5270" s="358" t="s">
        <v>21230</v>
      </c>
      <c r="D5270" s="16" t="s">
        <v>6483</v>
      </c>
    </row>
    <row r="5271" spans="1:4" ht="15.95" customHeight="1" x14ac:dyDescent="0.25">
      <c r="A5271" s="25" t="s">
        <v>21231</v>
      </c>
      <c r="B5271" s="358" t="s">
        <v>3375</v>
      </c>
      <c r="C5271" s="358" t="s">
        <v>21232</v>
      </c>
      <c r="D5271" s="16" t="s">
        <v>6356</v>
      </c>
    </row>
    <row r="5272" spans="1:4" ht="15.95" customHeight="1" x14ac:dyDescent="0.25">
      <c r="A5272" s="25" t="s">
        <v>21233</v>
      </c>
      <c r="B5272" s="358" t="s">
        <v>21234</v>
      </c>
      <c r="C5272" s="358" t="s">
        <v>21235</v>
      </c>
      <c r="D5272" s="16" t="s">
        <v>6356</v>
      </c>
    </row>
    <row r="5273" spans="1:4" ht="15.95" customHeight="1" x14ac:dyDescent="0.25">
      <c r="A5273" s="25" t="s">
        <v>21236</v>
      </c>
      <c r="B5273" s="358" t="s">
        <v>21237</v>
      </c>
      <c r="C5273" s="358" t="s">
        <v>21238</v>
      </c>
      <c r="D5273" s="16" t="s">
        <v>6356</v>
      </c>
    </row>
    <row r="5274" spans="1:4" ht="15.95" customHeight="1" x14ac:dyDescent="0.25">
      <c r="A5274" s="25" t="s">
        <v>21239</v>
      </c>
      <c r="B5274" s="358" t="s">
        <v>21240</v>
      </c>
      <c r="C5274" s="358" t="s">
        <v>21241</v>
      </c>
      <c r="D5274" s="16" t="s">
        <v>6357</v>
      </c>
    </row>
    <row r="5275" spans="1:4" ht="15.95" customHeight="1" x14ac:dyDescent="0.25">
      <c r="A5275" s="25" t="s">
        <v>21242</v>
      </c>
      <c r="B5275" s="358" t="s">
        <v>21243</v>
      </c>
      <c r="C5275" s="358" t="s">
        <v>21244</v>
      </c>
      <c r="D5275" s="16" t="s">
        <v>6366</v>
      </c>
    </row>
    <row r="5276" spans="1:4" ht="15.95" customHeight="1" x14ac:dyDescent="0.25">
      <c r="A5276" s="25" t="s">
        <v>21245</v>
      </c>
      <c r="B5276" s="358" t="s">
        <v>21246</v>
      </c>
      <c r="C5276" s="358" t="s">
        <v>21247</v>
      </c>
      <c r="D5276" s="16" t="s">
        <v>6356</v>
      </c>
    </row>
    <row r="5277" spans="1:4" ht="15.95" customHeight="1" x14ac:dyDescent="0.25">
      <c r="A5277" s="25" t="s">
        <v>21248</v>
      </c>
      <c r="B5277" s="358" t="s">
        <v>21249</v>
      </c>
      <c r="C5277" s="358" t="s">
        <v>21250</v>
      </c>
      <c r="D5277" s="16" t="s">
        <v>6398</v>
      </c>
    </row>
    <row r="5278" spans="1:4" ht="15.95" customHeight="1" x14ac:dyDescent="0.25">
      <c r="A5278" s="25" t="s">
        <v>21251</v>
      </c>
      <c r="B5278" s="358" t="s">
        <v>21252</v>
      </c>
      <c r="C5278" s="358" t="s">
        <v>21253</v>
      </c>
      <c r="D5278" s="16" t="s">
        <v>6431</v>
      </c>
    </row>
    <row r="5279" spans="1:4" ht="15.95" customHeight="1" x14ac:dyDescent="0.25">
      <c r="A5279" s="25" t="s">
        <v>21254</v>
      </c>
      <c r="B5279" s="358" t="s">
        <v>21255</v>
      </c>
      <c r="C5279" s="358" t="s">
        <v>21256</v>
      </c>
      <c r="D5279" s="16" t="s">
        <v>6432</v>
      </c>
    </row>
    <row r="5280" spans="1:4" ht="15.95" customHeight="1" x14ac:dyDescent="0.25">
      <c r="A5280" s="25" t="s">
        <v>21257</v>
      </c>
      <c r="B5280" s="358" t="s">
        <v>21258</v>
      </c>
      <c r="C5280" s="358" t="s">
        <v>21259</v>
      </c>
      <c r="D5280" s="16" t="s">
        <v>6354</v>
      </c>
    </row>
    <row r="5281" spans="1:4" ht="15.95" customHeight="1" x14ac:dyDescent="0.25">
      <c r="A5281" s="25" t="s">
        <v>21260</v>
      </c>
      <c r="B5281" s="358" t="s">
        <v>21261</v>
      </c>
      <c r="C5281" s="358" t="s">
        <v>21262</v>
      </c>
      <c r="D5281" s="16" t="s">
        <v>6548</v>
      </c>
    </row>
    <row r="5282" spans="1:4" ht="15.95" customHeight="1" x14ac:dyDescent="0.25">
      <c r="A5282" s="25" t="s">
        <v>21263</v>
      </c>
      <c r="B5282" s="358" t="s">
        <v>21264</v>
      </c>
      <c r="C5282" s="358" t="s">
        <v>21265</v>
      </c>
      <c r="D5282" s="16" t="s">
        <v>6477</v>
      </c>
    </row>
    <row r="5283" spans="1:4" ht="15.95" customHeight="1" x14ac:dyDescent="0.25">
      <c r="A5283" s="25" t="s">
        <v>21266</v>
      </c>
      <c r="B5283" s="358" t="s">
        <v>21267</v>
      </c>
      <c r="C5283" s="358" t="s">
        <v>21268</v>
      </c>
      <c r="D5283" s="16" t="s">
        <v>6478</v>
      </c>
    </row>
    <row r="5284" spans="1:4" ht="15.95" customHeight="1" x14ac:dyDescent="0.25">
      <c r="A5284" s="25" t="s">
        <v>21269</v>
      </c>
      <c r="B5284" s="358" t="s">
        <v>21270</v>
      </c>
      <c r="C5284" s="358" t="s">
        <v>21271</v>
      </c>
      <c r="D5284" s="16" t="s">
        <v>6492</v>
      </c>
    </row>
    <row r="5285" spans="1:4" ht="15.95" customHeight="1" x14ac:dyDescent="0.25">
      <c r="A5285" s="25" t="s">
        <v>21272</v>
      </c>
      <c r="B5285" s="358" t="s">
        <v>21273</v>
      </c>
      <c r="C5285" s="358" t="s">
        <v>21274</v>
      </c>
      <c r="D5285" s="16" t="s">
        <v>6495</v>
      </c>
    </row>
    <row r="5286" spans="1:4" ht="15.95" customHeight="1" x14ac:dyDescent="0.25">
      <c r="A5286" s="25" t="s">
        <v>21275</v>
      </c>
      <c r="B5286" s="358" t="s">
        <v>21276</v>
      </c>
      <c r="C5286" s="358" t="s">
        <v>21277</v>
      </c>
      <c r="D5286" s="16" t="s">
        <v>6502</v>
      </c>
    </row>
    <row r="5287" spans="1:4" ht="15.95" customHeight="1" x14ac:dyDescent="0.25">
      <c r="A5287" s="25" t="s">
        <v>21278</v>
      </c>
      <c r="B5287" s="358" t="s">
        <v>21279</v>
      </c>
      <c r="C5287" s="358" t="s">
        <v>21280</v>
      </c>
      <c r="D5287" s="16" t="s">
        <v>6518</v>
      </c>
    </row>
    <row r="5288" spans="1:4" ht="15.95" customHeight="1" x14ac:dyDescent="0.25">
      <c r="A5288" s="25" t="s">
        <v>21281</v>
      </c>
      <c r="B5288" s="358" t="s">
        <v>21282</v>
      </c>
      <c r="C5288" s="358" t="s">
        <v>21283</v>
      </c>
      <c r="D5288" s="16" t="s">
        <v>6553</v>
      </c>
    </row>
    <row r="5289" spans="1:4" ht="15.95" customHeight="1" x14ac:dyDescent="0.25">
      <c r="A5289" s="25" t="s">
        <v>21284</v>
      </c>
      <c r="B5289" s="358" t="s">
        <v>21285</v>
      </c>
      <c r="C5289" s="358" t="s">
        <v>21286</v>
      </c>
      <c r="D5289" s="16" t="s">
        <v>6521</v>
      </c>
    </row>
    <row r="5290" spans="1:4" ht="15.95" customHeight="1" x14ac:dyDescent="0.25">
      <c r="A5290" s="25" t="s">
        <v>21287</v>
      </c>
      <c r="B5290" s="358" t="s">
        <v>1976</v>
      </c>
      <c r="C5290" s="358" t="s">
        <v>21288</v>
      </c>
      <c r="D5290" s="16" t="s">
        <v>6608</v>
      </c>
    </row>
    <row r="5291" spans="1:4" ht="15.95" customHeight="1" x14ac:dyDescent="0.25">
      <c r="A5291" s="25" t="s">
        <v>21289</v>
      </c>
      <c r="B5291" s="358" t="s">
        <v>1978</v>
      </c>
      <c r="C5291" s="358" t="s">
        <v>21290</v>
      </c>
      <c r="D5291" s="16" t="s">
        <v>6631</v>
      </c>
    </row>
    <row r="5292" spans="1:4" ht="15.95" customHeight="1" x14ac:dyDescent="0.25">
      <c r="A5292" s="25" t="s">
        <v>21291</v>
      </c>
      <c r="B5292" s="358" t="s">
        <v>21292</v>
      </c>
      <c r="C5292" s="358" t="s">
        <v>21293</v>
      </c>
      <c r="D5292" s="16" t="s">
        <v>6405</v>
      </c>
    </row>
    <row r="5293" spans="1:4" ht="15.95" customHeight="1" x14ac:dyDescent="0.25">
      <c r="A5293" s="25" t="s">
        <v>21294</v>
      </c>
      <c r="B5293" s="358" t="s">
        <v>21295</v>
      </c>
      <c r="C5293" s="358" t="s">
        <v>21296</v>
      </c>
      <c r="D5293" s="16" t="s">
        <v>6468</v>
      </c>
    </row>
    <row r="5294" spans="1:4" ht="15.95" customHeight="1" x14ac:dyDescent="0.25">
      <c r="A5294" s="25" t="s">
        <v>21297</v>
      </c>
      <c r="B5294" s="358" t="s">
        <v>21298</v>
      </c>
      <c r="C5294" s="358" t="s">
        <v>21299</v>
      </c>
      <c r="D5294" s="16" t="s">
        <v>6429</v>
      </c>
    </row>
    <row r="5295" spans="1:4" ht="15.95" customHeight="1" x14ac:dyDescent="0.25">
      <c r="A5295" s="25" t="s">
        <v>21300</v>
      </c>
      <c r="B5295" s="358" t="s">
        <v>21301</v>
      </c>
      <c r="C5295" s="358" t="s">
        <v>21302</v>
      </c>
      <c r="D5295" s="16" t="s">
        <v>6556</v>
      </c>
    </row>
    <row r="5296" spans="1:4" ht="15.95" customHeight="1" x14ac:dyDescent="0.25">
      <c r="A5296" s="25" t="s">
        <v>21303</v>
      </c>
      <c r="B5296" s="358" t="s">
        <v>21304</v>
      </c>
      <c r="C5296" s="358" t="s">
        <v>21305</v>
      </c>
      <c r="D5296" s="16" t="s">
        <v>6375</v>
      </c>
    </row>
    <row r="5297" spans="1:4" ht="15.95" customHeight="1" x14ac:dyDescent="0.25">
      <c r="A5297" s="25" t="s">
        <v>21306</v>
      </c>
      <c r="B5297" s="358" t="s">
        <v>21307</v>
      </c>
      <c r="C5297" s="358" t="s">
        <v>21308</v>
      </c>
      <c r="D5297" s="16" t="s">
        <v>6554</v>
      </c>
    </row>
    <row r="5298" spans="1:4" ht="15.95" customHeight="1" x14ac:dyDescent="0.25">
      <c r="A5298" s="25" t="s">
        <v>21309</v>
      </c>
      <c r="B5298" s="358" t="s">
        <v>21310</v>
      </c>
      <c r="C5298" s="358" t="s">
        <v>21311</v>
      </c>
      <c r="D5298" s="16" t="s">
        <v>6399</v>
      </c>
    </row>
    <row r="5299" spans="1:4" ht="15.95" customHeight="1" x14ac:dyDescent="0.25">
      <c r="A5299" s="25" t="s">
        <v>21312</v>
      </c>
      <c r="B5299" s="358" t="s">
        <v>21313</v>
      </c>
      <c r="C5299" s="358" t="s">
        <v>21314</v>
      </c>
      <c r="D5299" s="16" t="s">
        <v>6395</v>
      </c>
    </row>
    <row r="5300" spans="1:4" ht="15.95" customHeight="1" x14ac:dyDescent="0.25">
      <c r="A5300" s="25" t="s">
        <v>21315</v>
      </c>
      <c r="B5300" s="358" t="s">
        <v>21316</v>
      </c>
      <c r="C5300" s="358" t="s">
        <v>21317</v>
      </c>
      <c r="D5300" s="16" t="s">
        <v>6369</v>
      </c>
    </row>
    <row r="5301" spans="1:4" ht="15.95" customHeight="1" x14ac:dyDescent="0.25">
      <c r="A5301" s="25" t="s">
        <v>21318</v>
      </c>
      <c r="B5301" s="358" t="s">
        <v>21319</v>
      </c>
      <c r="C5301" s="358" t="s">
        <v>21320</v>
      </c>
      <c r="D5301" s="16" t="s">
        <v>6379</v>
      </c>
    </row>
    <row r="5302" spans="1:4" ht="15.95" customHeight="1" x14ac:dyDescent="0.25">
      <c r="A5302" s="25" t="s">
        <v>21321</v>
      </c>
      <c r="B5302" s="358" t="s">
        <v>21322</v>
      </c>
      <c r="C5302" s="358" t="s">
        <v>21323</v>
      </c>
      <c r="D5302" s="16" t="s">
        <v>6381</v>
      </c>
    </row>
    <row r="5303" spans="1:4" ht="15.95" customHeight="1" x14ac:dyDescent="0.25">
      <c r="A5303" s="25" t="s">
        <v>21324</v>
      </c>
      <c r="B5303" s="358" t="s">
        <v>21325</v>
      </c>
      <c r="C5303" s="358" t="s">
        <v>21326</v>
      </c>
      <c r="D5303" s="16" t="s">
        <v>6380</v>
      </c>
    </row>
    <row r="5304" spans="1:4" ht="15.95" customHeight="1" x14ac:dyDescent="0.25">
      <c r="A5304" s="25" t="s">
        <v>21327</v>
      </c>
      <c r="B5304" s="358" t="s">
        <v>21328</v>
      </c>
      <c r="C5304" s="358" t="s">
        <v>21329</v>
      </c>
      <c r="D5304" s="16" t="s">
        <v>6388</v>
      </c>
    </row>
    <row r="5305" spans="1:4" ht="15.95" customHeight="1" x14ac:dyDescent="0.25">
      <c r="A5305" s="25" t="s">
        <v>21330</v>
      </c>
      <c r="B5305" s="358" t="s">
        <v>21331</v>
      </c>
      <c r="C5305" s="358" t="s">
        <v>21332</v>
      </c>
      <c r="D5305" s="16" t="s">
        <v>6424</v>
      </c>
    </row>
    <row r="5306" spans="1:4" ht="15.95" customHeight="1" x14ac:dyDescent="0.25">
      <c r="A5306" s="25" t="s">
        <v>21333</v>
      </c>
      <c r="B5306" s="358" t="s">
        <v>21334</v>
      </c>
      <c r="C5306" s="358" t="s">
        <v>21335</v>
      </c>
      <c r="D5306" s="16" t="s">
        <v>6527</v>
      </c>
    </row>
    <row r="5307" spans="1:4" ht="15.95" customHeight="1" x14ac:dyDescent="0.25">
      <c r="A5307" s="25" t="s">
        <v>21336</v>
      </c>
      <c r="B5307" s="358" t="s">
        <v>21337</v>
      </c>
      <c r="C5307" s="358" t="s">
        <v>21338</v>
      </c>
      <c r="D5307" s="16" t="s">
        <v>6430</v>
      </c>
    </row>
    <row r="5308" spans="1:4" ht="15.95" customHeight="1" x14ac:dyDescent="0.25">
      <c r="A5308" s="25" t="s">
        <v>21339</v>
      </c>
      <c r="B5308" s="358" t="s">
        <v>1980</v>
      </c>
      <c r="C5308" s="358" t="s">
        <v>21340</v>
      </c>
      <c r="D5308" s="16" t="s">
        <v>6612</v>
      </c>
    </row>
    <row r="5309" spans="1:4" ht="15.95" customHeight="1" x14ac:dyDescent="0.25">
      <c r="A5309" s="25" t="s">
        <v>21341</v>
      </c>
      <c r="B5309" s="358" t="s">
        <v>21342</v>
      </c>
      <c r="C5309" s="358" t="s">
        <v>21343</v>
      </c>
      <c r="D5309" s="16" t="s">
        <v>6567</v>
      </c>
    </row>
    <row r="5310" spans="1:4" ht="15.95" customHeight="1" x14ac:dyDescent="0.25">
      <c r="A5310" s="25" t="s">
        <v>21344</v>
      </c>
      <c r="B5310" s="358" t="s">
        <v>21345</v>
      </c>
      <c r="C5310" s="358" t="s">
        <v>21346</v>
      </c>
      <c r="D5310" s="16" t="s">
        <v>6442</v>
      </c>
    </row>
    <row r="5311" spans="1:4" ht="15.95" customHeight="1" x14ac:dyDescent="0.25">
      <c r="A5311" s="25" t="s">
        <v>21347</v>
      </c>
      <c r="B5311" s="358" t="s">
        <v>21348</v>
      </c>
      <c r="C5311" s="358" t="s">
        <v>21349</v>
      </c>
      <c r="D5311" s="16" t="s">
        <v>6453</v>
      </c>
    </row>
    <row r="5312" spans="1:4" ht="15.95" customHeight="1" x14ac:dyDescent="0.25">
      <c r="A5312" s="25" t="s">
        <v>21350</v>
      </c>
      <c r="B5312" s="358" t="s">
        <v>21351</v>
      </c>
      <c r="C5312" s="358" t="s">
        <v>21352</v>
      </c>
      <c r="D5312" s="16" t="s">
        <v>6456</v>
      </c>
    </row>
    <row r="5313" spans="1:4" ht="15.95" customHeight="1" x14ac:dyDescent="0.25">
      <c r="A5313" s="25" t="s">
        <v>21353</v>
      </c>
      <c r="B5313" s="358" t="s">
        <v>21354</v>
      </c>
      <c r="C5313" s="358" t="s">
        <v>21355</v>
      </c>
      <c r="D5313" s="16" t="s">
        <v>6473</v>
      </c>
    </row>
    <row r="5314" spans="1:4" ht="15.95" customHeight="1" x14ac:dyDescent="0.25">
      <c r="A5314" s="25" t="s">
        <v>21356</v>
      </c>
      <c r="B5314" s="358" t="s">
        <v>1812</v>
      </c>
      <c r="C5314" s="358" t="s">
        <v>21357</v>
      </c>
      <c r="D5314" s="16" t="s">
        <v>6591</v>
      </c>
    </row>
    <row r="5315" spans="1:4" ht="15.95" customHeight="1" x14ac:dyDescent="0.25">
      <c r="A5315" s="25" t="s">
        <v>21358</v>
      </c>
      <c r="B5315" s="358" t="s">
        <v>21359</v>
      </c>
      <c r="C5315" s="358" t="s">
        <v>21360</v>
      </c>
      <c r="D5315" s="16" t="s">
        <v>6543</v>
      </c>
    </row>
    <row r="5316" spans="1:4" ht="15.95" customHeight="1" x14ac:dyDescent="0.25">
      <c r="A5316" s="25" t="s">
        <v>21361</v>
      </c>
      <c r="B5316" s="358" t="s">
        <v>21362</v>
      </c>
      <c r="C5316" s="358" t="s">
        <v>21363</v>
      </c>
      <c r="D5316" s="16" t="s">
        <v>6507</v>
      </c>
    </row>
    <row r="5317" spans="1:4" ht="15.95" customHeight="1" x14ac:dyDescent="0.25">
      <c r="A5317" s="25" t="s">
        <v>21364</v>
      </c>
      <c r="B5317" s="358" t="s">
        <v>21365</v>
      </c>
      <c r="C5317" s="358" t="s">
        <v>21366</v>
      </c>
      <c r="D5317" s="16" t="s">
        <v>6494</v>
      </c>
    </row>
    <row r="5318" spans="1:4" ht="15.95" customHeight="1" x14ac:dyDescent="0.25">
      <c r="A5318" s="25" t="s">
        <v>21367</v>
      </c>
      <c r="B5318" s="358" t="s">
        <v>21368</v>
      </c>
      <c r="C5318" s="358" t="s">
        <v>21369</v>
      </c>
      <c r="D5318" s="16" t="s">
        <v>6549</v>
      </c>
    </row>
    <row r="5319" spans="1:4" ht="15.95" customHeight="1" x14ac:dyDescent="0.25">
      <c r="A5319" s="25" t="s">
        <v>21370</v>
      </c>
      <c r="B5319" s="358" t="s">
        <v>21371</v>
      </c>
      <c r="C5319" s="358" t="s">
        <v>21372</v>
      </c>
      <c r="D5319" s="16" t="s">
        <v>6569</v>
      </c>
    </row>
    <row r="5320" spans="1:4" ht="15.95" customHeight="1" x14ac:dyDescent="0.25">
      <c r="A5320" s="25" t="s">
        <v>21373</v>
      </c>
      <c r="B5320" s="358" t="s">
        <v>21374</v>
      </c>
      <c r="C5320" s="358" t="s">
        <v>21375</v>
      </c>
      <c r="D5320" s="16" t="s">
        <v>6388</v>
      </c>
    </row>
    <row r="5321" spans="1:4" ht="15.95" customHeight="1" x14ac:dyDescent="0.25">
      <c r="A5321" s="25" t="s">
        <v>21376</v>
      </c>
      <c r="B5321" s="358" t="s">
        <v>21377</v>
      </c>
      <c r="C5321" s="358" t="s">
        <v>21378</v>
      </c>
      <c r="D5321" s="16" t="s">
        <v>6430</v>
      </c>
    </row>
    <row r="5322" spans="1:4" ht="15.95" customHeight="1" x14ac:dyDescent="0.25">
      <c r="A5322" s="25" t="s">
        <v>21379</v>
      </c>
      <c r="B5322" s="358" t="s">
        <v>21380</v>
      </c>
      <c r="C5322" s="358" t="s">
        <v>21381</v>
      </c>
      <c r="D5322" s="16" t="s">
        <v>6569</v>
      </c>
    </row>
    <row r="5323" spans="1:4" ht="15.95" customHeight="1" x14ac:dyDescent="0.25">
      <c r="A5323" s="25" t="s">
        <v>21382</v>
      </c>
      <c r="B5323" s="358" t="s">
        <v>21383</v>
      </c>
      <c r="C5323" s="358" t="s">
        <v>21384</v>
      </c>
      <c r="D5323" s="16" t="s">
        <v>6473</v>
      </c>
    </row>
    <row r="5324" spans="1:4" ht="15.95" customHeight="1" x14ac:dyDescent="0.25">
      <c r="A5324" s="25" t="s">
        <v>21385</v>
      </c>
      <c r="B5324" s="358" t="s">
        <v>21386</v>
      </c>
      <c r="C5324" s="358" t="s">
        <v>21387</v>
      </c>
      <c r="D5324" s="16" t="s">
        <v>6337</v>
      </c>
    </row>
    <row r="5325" spans="1:4" ht="15.95" customHeight="1" x14ac:dyDescent="0.25">
      <c r="A5325" s="25" t="s">
        <v>21388</v>
      </c>
      <c r="B5325" s="358" t="s">
        <v>21389</v>
      </c>
      <c r="C5325" s="358" t="s">
        <v>21390</v>
      </c>
      <c r="D5325" s="16" t="s">
        <v>6402</v>
      </c>
    </row>
    <row r="5326" spans="1:4" ht="15.95" customHeight="1" x14ac:dyDescent="0.25">
      <c r="A5326" s="25" t="s">
        <v>21391</v>
      </c>
      <c r="B5326" s="358" t="s">
        <v>21392</v>
      </c>
      <c r="C5326" s="358" t="s">
        <v>21393</v>
      </c>
      <c r="D5326" s="16" t="s">
        <v>6541</v>
      </c>
    </row>
    <row r="5327" spans="1:4" ht="15.95" customHeight="1" x14ac:dyDescent="0.25">
      <c r="A5327" s="25" t="s">
        <v>21394</v>
      </c>
      <c r="B5327" s="358" t="s">
        <v>21395</v>
      </c>
      <c r="C5327" s="358" t="s">
        <v>21396</v>
      </c>
      <c r="D5327" s="16" t="s">
        <v>6434</v>
      </c>
    </row>
    <row r="5328" spans="1:4" ht="15.95" customHeight="1" x14ac:dyDescent="0.25">
      <c r="A5328" s="25" t="s">
        <v>21397</v>
      </c>
      <c r="B5328" s="358" t="s">
        <v>21398</v>
      </c>
      <c r="C5328" s="358" t="s">
        <v>21399</v>
      </c>
      <c r="D5328" s="16" t="s">
        <v>6445</v>
      </c>
    </row>
    <row r="5329" spans="1:4" ht="15.95" customHeight="1" x14ac:dyDescent="0.25">
      <c r="A5329" s="25" t="s">
        <v>21400</v>
      </c>
      <c r="B5329" s="358" t="s">
        <v>21401</v>
      </c>
      <c r="C5329" s="358" t="s">
        <v>21402</v>
      </c>
      <c r="D5329" s="16" t="s">
        <v>6445</v>
      </c>
    </row>
    <row r="5330" spans="1:4" ht="15.95" customHeight="1" x14ac:dyDescent="0.25">
      <c r="A5330" s="25" t="s">
        <v>21403</v>
      </c>
      <c r="B5330" s="358" t="s">
        <v>21404</v>
      </c>
      <c r="C5330" s="358" t="s">
        <v>21405</v>
      </c>
      <c r="D5330" s="16" t="s">
        <v>6445</v>
      </c>
    </row>
    <row r="5331" spans="1:4" ht="15.95" customHeight="1" x14ac:dyDescent="0.25">
      <c r="A5331" s="25" t="s">
        <v>21406</v>
      </c>
      <c r="B5331" s="358" t="s">
        <v>21407</v>
      </c>
      <c r="C5331" s="358" t="s">
        <v>21408</v>
      </c>
      <c r="D5331" s="16" t="s">
        <v>6445</v>
      </c>
    </row>
    <row r="5332" spans="1:4" ht="15.95" customHeight="1" x14ac:dyDescent="0.25">
      <c r="A5332" s="25" t="s">
        <v>21409</v>
      </c>
      <c r="B5332" s="358" t="s">
        <v>21410</v>
      </c>
      <c r="C5332" s="358" t="s">
        <v>21411</v>
      </c>
      <c r="D5332" s="16" t="s">
        <v>6449</v>
      </c>
    </row>
    <row r="5333" spans="1:4" ht="15.95" customHeight="1" x14ac:dyDescent="0.25">
      <c r="A5333" s="25" t="s">
        <v>21412</v>
      </c>
      <c r="B5333" s="358" t="s">
        <v>21413</v>
      </c>
      <c r="C5333" s="358" t="s">
        <v>21414</v>
      </c>
      <c r="D5333" s="16" t="s">
        <v>6466</v>
      </c>
    </row>
    <row r="5334" spans="1:4" ht="15.95" customHeight="1" x14ac:dyDescent="0.25">
      <c r="A5334" s="25" t="s">
        <v>21415</v>
      </c>
      <c r="B5334" s="358" t="s">
        <v>21416</v>
      </c>
      <c r="C5334" s="358" t="s">
        <v>21417</v>
      </c>
      <c r="D5334" s="16" t="s">
        <v>6367</v>
      </c>
    </row>
    <row r="5335" spans="1:4" ht="15.95" customHeight="1" x14ac:dyDescent="0.25">
      <c r="A5335" s="25" t="s">
        <v>21418</v>
      </c>
      <c r="B5335" s="358" t="s">
        <v>21419</v>
      </c>
      <c r="C5335" s="358" t="s">
        <v>21420</v>
      </c>
      <c r="D5335" s="16" t="s">
        <v>6469</v>
      </c>
    </row>
    <row r="5336" spans="1:4" ht="15.95" customHeight="1" x14ac:dyDescent="0.25">
      <c r="A5336" s="25" t="s">
        <v>21421</v>
      </c>
      <c r="B5336" s="358" t="s">
        <v>21422</v>
      </c>
      <c r="C5336" s="358" t="s">
        <v>21423</v>
      </c>
      <c r="D5336" s="16" t="s">
        <v>6470</v>
      </c>
    </row>
    <row r="5337" spans="1:4" ht="15.95" customHeight="1" x14ac:dyDescent="0.25">
      <c r="A5337" s="25" t="s">
        <v>21424</v>
      </c>
      <c r="B5337" s="358" t="s">
        <v>21425</v>
      </c>
      <c r="C5337" s="358" t="s">
        <v>21426</v>
      </c>
      <c r="D5337" s="16" t="s">
        <v>6426</v>
      </c>
    </row>
    <row r="5338" spans="1:4" ht="15.95" customHeight="1" x14ac:dyDescent="0.25">
      <c r="A5338" s="25" t="s">
        <v>21427</v>
      </c>
      <c r="B5338" s="358" t="s">
        <v>21428</v>
      </c>
      <c r="C5338" s="358" t="s">
        <v>21429</v>
      </c>
      <c r="D5338" s="16" t="s">
        <v>6474</v>
      </c>
    </row>
    <row r="5339" spans="1:4" ht="15.95" customHeight="1" x14ac:dyDescent="0.25">
      <c r="A5339" s="25" t="s">
        <v>21430</v>
      </c>
      <c r="B5339" s="358" t="s">
        <v>21431</v>
      </c>
      <c r="C5339" s="358" t="s">
        <v>21432</v>
      </c>
      <c r="D5339" s="16" t="s">
        <v>6529</v>
      </c>
    </row>
    <row r="5340" spans="1:4" ht="15.95" customHeight="1" x14ac:dyDescent="0.25">
      <c r="A5340" s="25" t="s">
        <v>21433</v>
      </c>
      <c r="B5340" s="358" t="s">
        <v>21434</v>
      </c>
      <c r="C5340" s="358" t="s">
        <v>21435</v>
      </c>
      <c r="D5340" s="16" t="s">
        <v>6505</v>
      </c>
    </row>
    <row r="5341" spans="1:4" ht="15.95" customHeight="1" x14ac:dyDescent="0.25">
      <c r="A5341" s="25" t="s">
        <v>21436</v>
      </c>
      <c r="B5341" s="358" t="s">
        <v>21437</v>
      </c>
      <c r="C5341" s="358" t="s">
        <v>21438</v>
      </c>
      <c r="D5341" s="16" t="s">
        <v>6534</v>
      </c>
    </row>
    <row r="5342" spans="1:4" ht="15.95" customHeight="1" x14ac:dyDescent="0.25">
      <c r="A5342" s="25" t="s">
        <v>21439</v>
      </c>
      <c r="B5342" s="358" t="s">
        <v>21440</v>
      </c>
      <c r="C5342" s="358" t="s">
        <v>21441</v>
      </c>
      <c r="D5342" s="16" t="s">
        <v>6554</v>
      </c>
    </row>
    <row r="5343" spans="1:4" ht="15.95" customHeight="1" x14ac:dyDescent="0.25">
      <c r="A5343" s="25" t="s">
        <v>21442</v>
      </c>
      <c r="B5343" s="358" t="s">
        <v>21443</v>
      </c>
      <c r="C5343" s="358" t="s">
        <v>21444</v>
      </c>
      <c r="D5343" s="16" t="s">
        <v>6565</v>
      </c>
    </row>
    <row r="5344" spans="1:4" ht="15.95" customHeight="1" x14ac:dyDescent="0.25">
      <c r="A5344" s="25" t="s">
        <v>21445</v>
      </c>
      <c r="B5344" s="358" t="s">
        <v>21446</v>
      </c>
      <c r="C5344" s="358" t="s">
        <v>21447</v>
      </c>
      <c r="D5344" s="16" t="s">
        <v>6562</v>
      </c>
    </row>
    <row r="5345" spans="1:4" ht="15.95" customHeight="1" x14ac:dyDescent="0.25">
      <c r="A5345" s="25" t="s">
        <v>21448</v>
      </c>
      <c r="B5345" s="358" t="s">
        <v>21449</v>
      </c>
      <c r="C5345" s="358" t="s">
        <v>21450</v>
      </c>
      <c r="D5345" s="16" t="s">
        <v>6417</v>
      </c>
    </row>
    <row r="5346" spans="1:4" ht="15.95" customHeight="1" x14ac:dyDescent="0.25">
      <c r="A5346" s="25" t="s">
        <v>21451</v>
      </c>
      <c r="B5346" s="358" t="s">
        <v>21452</v>
      </c>
      <c r="C5346" s="358" t="s">
        <v>21453</v>
      </c>
      <c r="D5346" s="16" t="s">
        <v>6339</v>
      </c>
    </row>
    <row r="5347" spans="1:4" ht="15.95" customHeight="1" x14ac:dyDescent="0.25">
      <c r="A5347" s="25" t="s">
        <v>21454</v>
      </c>
      <c r="B5347" s="358" t="s">
        <v>21455</v>
      </c>
      <c r="C5347" s="358" t="s">
        <v>21456</v>
      </c>
      <c r="D5347" s="16" t="s">
        <v>6340</v>
      </c>
    </row>
    <row r="5348" spans="1:4" ht="15.95" customHeight="1" x14ac:dyDescent="0.25">
      <c r="A5348" s="25" t="s">
        <v>21457</v>
      </c>
      <c r="B5348" s="358" t="s">
        <v>21458</v>
      </c>
      <c r="C5348" s="358" t="s">
        <v>21459</v>
      </c>
      <c r="D5348" s="16" t="s">
        <v>6371</v>
      </c>
    </row>
    <row r="5349" spans="1:4" ht="15.95" customHeight="1" x14ac:dyDescent="0.25">
      <c r="A5349" s="25" t="s">
        <v>21460</v>
      </c>
      <c r="B5349" s="358" t="s">
        <v>21461</v>
      </c>
      <c r="C5349" s="358" t="s">
        <v>21462</v>
      </c>
      <c r="D5349" s="16" t="s">
        <v>6373</v>
      </c>
    </row>
    <row r="5350" spans="1:4" ht="15.95" customHeight="1" x14ac:dyDescent="0.25">
      <c r="A5350" s="25" t="s">
        <v>21463</v>
      </c>
      <c r="B5350" s="358" t="s">
        <v>21464</v>
      </c>
      <c r="C5350" s="358" t="s">
        <v>21465</v>
      </c>
      <c r="D5350" s="16" t="s">
        <v>6378</v>
      </c>
    </row>
    <row r="5351" spans="1:4" ht="15.95" customHeight="1" x14ac:dyDescent="0.25">
      <c r="A5351" s="25" t="s">
        <v>21466</v>
      </c>
      <c r="B5351" s="358" t="s">
        <v>21467</v>
      </c>
      <c r="C5351" s="358" t="s">
        <v>21468</v>
      </c>
      <c r="D5351" s="16" t="s">
        <v>6383</v>
      </c>
    </row>
    <row r="5352" spans="1:4" ht="15.95" customHeight="1" x14ac:dyDescent="0.25">
      <c r="A5352" s="25" t="s">
        <v>21469</v>
      </c>
      <c r="B5352" s="358" t="s">
        <v>21470</v>
      </c>
      <c r="C5352" s="358" t="s">
        <v>21471</v>
      </c>
      <c r="D5352" s="16" t="s">
        <v>6387</v>
      </c>
    </row>
    <row r="5353" spans="1:4" ht="15.95" customHeight="1" x14ac:dyDescent="0.25">
      <c r="A5353" s="25" t="s">
        <v>21472</v>
      </c>
      <c r="B5353" s="358" t="s">
        <v>21473</v>
      </c>
      <c r="C5353" s="358" t="s">
        <v>21474</v>
      </c>
      <c r="D5353" s="16" t="s">
        <v>6387</v>
      </c>
    </row>
    <row r="5354" spans="1:4" ht="15.95" customHeight="1" x14ac:dyDescent="0.25">
      <c r="A5354" s="25" t="s">
        <v>21475</v>
      </c>
      <c r="B5354" s="358" t="s">
        <v>21476</v>
      </c>
      <c r="C5354" s="358" t="s">
        <v>21477</v>
      </c>
      <c r="D5354" s="16" t="s">
        <v>6389</v>
      </c>
    </row>
    <row r="5355" spans="1:4" ht="15.95" customHeight="1" x14ac:dyDescent="0.25">
      <c r="A5355" s="25" t="s">
        <v>21478</v>
      </c>
      <c r="B5355" s="358" t="s">
        <v>3434</v>
      </c>
      <c r="C5355" s="358" t="s">
        <v>21479</v>
      </c>
      <c r="D5355" s="16" t="s">
        <v>6389</v>
      </c>
    </row>
    <row r="5356" spans="1:4" ht="15.95" customHeight="1" x14ac:dyDescent="0.25">
      <c r="A5356" s="25" t="s">
        <v>21480</v>
      </c>
      <c r="B5356" s="358" t="s">
        <v>21481</v>
      </c>
      <c r="C5356" s="358" t="s">
        <v>21482</v>
      </c>
      <c r="D5356" s="16" t="s">
        <v>6391</v>
      </c>
    </row>
    <row r="5357" spans="1:4" ht="15.95" customHeight="1" x14ac:dyDescent="0.25">
      <c r="A5357" s="25" t="s">
        <v>21483</v>
      </c>
      <c r="B5357" s="358" t="s">
        <v>21484</v>
      </c>
      <c r="C5357" s="358" t="s">
        <v>21485</v>
      </c>
      <c r="D5357" s="16" t="s">
        <v>6397</v>
      </c>
    </row>
    <row r="5358" spans="1:4" ht="15.95" customHeight="1" x14ac:dyDescent="0.25">
      <c r="A5358" s="25" t="s">
        <v>21486</v>
      </c>
      <c r="B5358" s="358" t="s">
        <v>21487</v>
      </c>
      <c r="C5358" s="358" t="s">
        <v>21488</v>
      </c>
      <c r="D5358" s="16" t="s">
        <v>6415</v>
      </c>
    </row>
    <row r="5359" spans="1:4" ht="15.95" customHeight="1" x14ac:dyDescent="0.25">
      <c r="A5359" s="25" t="s">
        <v>21489</v>
      </c>
      <c r="B5359" s="358" t="s">
        <v>3435</v>
      </c>
      <c r="C5359" s="358" t="s">
        <v>21490</v>
      </c>
      <c r="D5359" s="16" t="s">
        <v>6438</v>
      </c>
    </row>
    <row r="5360" spans="1:4" ht="15.95" customHeight="1" x14ac:dyDescent="0.25">
      <c r="A5360" s="25" t="s">
        <v>21491</v>
      </c>
      <c r="B5360" s="358" t="s">
        <v>21492</v>
      </c>
      <c r="C5360" s="358" t="s">
        <v>21493</v>
      </c>
      <c r="D5360" s="16" t="s">
        <v>6443</v>
      </c>
    </row>
    <row r="5361" spans="1:4" ht="15.95" customHeight="1" x14ac:dyDescent="0.25">
      <c r="A5361" s="25" t="s">
        <v>21494</v>
      </c>
      <c r="B5361" s="358" t="s">
        <v>21495</v>
      </c>
      <c r="C5361" s="358" t="s">
        <v>21496</v>
      </c>
      <c r="D5361" s="16" t="s">
        <v>6448</v>
      </c>
    </row>
    <row r="5362" spans="1:4" ht="15.95" customHeight="1" x14ac:dyDescent="0.25">
      <c r="A5362" s="25" t="s">
        <v>21497</v>
      </c>
      <c r="B5362" s="358" t="s">
        <v>21498</v>
      </c>
      <c r="C5362" s="358" t="s">
        <v>21499</v>
      </c>
      <c r="D5362" s="16" t="s">
        <v>6451</v>
      </c>
    </row>
    <row r="5363" spans="1:4" ht="15.95" customHeight="1" x14ac:dyDescent="0.25">
      <c r="A5363" s="25" t="s">
        <v>21500</v>
      </c>
      <c r="B5363" s="358" t="s">
        <v>21501</v>
      </c>
      <c r="C5363" s="358" t="s">
        <v>21502</v>
      </c>
      <c r="D5363" s="16" t="s">
        <v>6462</v>
      </c>
    </row>
    <row r="5364" spans="1:4" ht="15.95" customHeight="1" x14ac:dyDescent="0.25">
      <c r="A5364" s="25" t="s">
        <v>21503</v>
      </c>
      <c r="B5364" s="358" t="s">
        <v>21504</v>
      </c>
      <c r="C5364" s="358" t="s">
        <v>21505</v>
      </c>
      <c r="D5364" s="16" t="s">
        <v>6482</v>
      </c>
    </row>
    <row r="5365" spans="1:4" ht="15.95" customHeight="1" x14ac:dyDescent="0.25">
      <c r="A5365" s="25" t="s">
        <v>21506</v>
      </c>
      <c r="B5365" s="358" t="s">
        <v>21507</v>
      </c>
      <c r="C5365" s="358" t="s">
        <v>21508</v>
      </c>
      <c r="D5365" s="16" t="s">
        <v>6482</v>
      </c>
    </row>
    <row r="5366" spans="1:4" ht="15.95" customHeight="1" x14ac:dyDescent="0.25">
      <c r="A5366" s="25" t="s">
        <v>21509</v>
      </c>
      <c r="B5366" s="358" t="s">
        <v>21510</v>
      </c>
      <c r="C5366" s="358" t="s">
        <v>21511</v>
      </c>
      <c r="D5366" s="16" t="s">
        <v>6485</v>
      </c>
    </row>
    <row r="5367" spans="1:4" ht="15.95" customHeight="1" x14ac:dyDescent="0.25">
      <c r="A5367" s="25" t="s">
        <v>21512</v>
      </c>
      <c r="B5367" s="358" t="s">
        <v>21513</v>
      </c>
      <c r="C5367" s="358" t="s">
        <v>21514</v>
      </c>
      <c r="D5367" s="16" t="s">
        <v>6486</v>
      </c>
    </row>
    <row r="5368" spans="1:4" ht="15.95" customHeight="1" x14ac:dyDescent="0.25">
      <c r="A5368" s="25" t="s">
        <v>21515</v>
      </c>
      <c r="B5368" s="358" t="s">
        <v>21516</v>
      </c>
      <c r="C5368" s="358" t="s">
        <v>21517</v>
      </c>
      <c r="D5368" s="16" t="s">
        <v>6490</v>
      </c>
    </row>
    <row r="5369" spans="1:4" ht="15.95" customHeight="1" x14ac:dyDescent="0.25">
      <c r="A5369" s="25" t="s">
        <v>21518</v>
      </c>
      <c r="B5369" s="358" t="s">
        <v>21519</v>
      </c>
      <c r="C5369" s="358" t="s">
        <v>21520</v>
      </c>
      <c r="D5369" s="16" t="s">
        <v>6497</v>
      </c>
    </row>
    <row r="5370" spans="1:4" ht="15.95" customHeight="1" x14ac:dyDescent="0.25">
      <c r="A5370" s="25" t="s">
        <v>21521</v>
      </c>
      <c r="B5370" s="358" t="s">
        <v>21522</v>
      </c>
      <c r="C5370" s="358" t="s">
        <v>21523</v>
      </c>
      <c r="D5370" s="16" t="s">
        <v>6540</v>
      </c>
    </row>
    <row r="5371" spans="1:4" ht="15.95" customHeight="1" x14ac:dyDescent="0.25">
      <c r="A5371" s="25" t="s">
        <v>21524</v>
      </c>
      <c r="B5371" s="358" t="s">
        <v>21525</v>
      </c>
      <c r="C5371" s="358" t="s">
        <v>21526</v>
      </c>
      <c r="D5371" s="16" t="s">
        <v>6452</v>
      </c>
    </row>
    <row r="5372" spans="1:4" ht="15.95" customHeight="1" x14ac:dyDescent="0.25">
      <c r="A5372" s="25" t="s">
        <v>21527</v>
      </c>
      <c r="B5372" s="358" t="s">
        <v>21528</v>
      </c>
      <c r="C5372" s="358" t="s">
        <v>21529</v>
      </c>
      <c r="D5372" s="16" t="s">
        <v>6560</v>
      </c>
    </row>
    <row r="5373" spans="1:4" ht="15.95" customHeight="1" x14ac:dyDescent="0.25">
      <c r="A5373" s="25" t="s">
        <v>21530</v>
      </c>
      <c r="B5373" s="358" t="s">
        <v>21531</v>
      </c>
      <c r="C5373" s="358" t="s">
        <v>21532</v>
      </c>
      <c r="D5373" s="16" t="s">
        <v>6566</v>
      </c>
    </row>
    <row r="5374" spans="1:4" ht="15.95" customHeight="1" x14ac:dyDescent="0.25">
      <c r="A5374" s="25" t="s">
        <v>21533</v>
      </c>
      <c r="B5374" s="358" t="s">
        <v>21534</v>
      </c>
      <c r="C5374" s="358" t="s">
        <v>21535</v>
      </c>
      <c r="D5374" s="16" t="s">
        <v>6342</v>
      </c>
    </row>
    <row r="5375" spans="1:4" ht="15.95" customHeight="1" x14ac:dyDescent="0.25">
      <c r="A5375" s="25" t="s">
        <v>21536</v>
      </c>
      <c r="B5375" s="358" t="s">
        <v>21537</v>
      </c>
      <c r="C5375" s="358" t="s">
        <v>21538</v>
      </c>
      <c r="D5375" s="16" t="s">
        <v>6342</v>
      </c>
    </row>
    <row r="5376" spans="1:4" ht="15.95" customHeight="1" x14ac:dyDescent="0.25">
      <c r="A5376" s="25" t="s">
        <v>21539</v>
      </c>
      <c r="B5376" s="358" t="s">
        <v>21540</v>
      </c>
      <c r="C5376" s="358" t="s">
        <v>21541</v>
      </c>
      <c r="D5376" s="16" t="s">
        <v>6348</v>
      </c>
    </row>
    <row r="5377" spans="1:4" ht="15.95" customHeight="1" x14ac:dyDescent="0.25">
      <c r="A5377" s="25" t="s">
        <v>21542</v>
      </c>
      <c r="B5377" s="358" t="s">
        <v>21543</v>
      </c>
      <c r="C5377" s="358" t="s">
        <v>21544</v>
      </c>
      <c r="D5377" s="16" t="s">
        <v>6370</v>
      </c>
    </row>
    <row r="5378" spans="1:4" ht="15.95" customHeight="1" x14ac:dyDescent="0.25">
      <c r="A5378" s="25" t="s">
        <v>21545</v>
      </c>
      <c r="B5378" s="358" t="s">
        <v>21546</v>
      </c>
      <c r="C5378" s="358" t="s">
        <v>21547</v>
      </c>
      <c r="D5378" s="16" t="s">
        <v>6390</v>
      </c>
    </row>
    <row r="5379" spans="1:4" ht="15.95" customHeight="1" x14ac:dyDescent="0.25">
      <c r="A5379" s="25" t="s">
        <v>21548</v>
      </c>
      <c r="B5379" s="358" t="s">
        <v>21549</v>
      </c>
      <c r="C5379" s="358" t="s">
        <v>21550</v>
      </c>
      <c r="D5379" s="16" t="s">
        <v>6395</v>
      </c>
    </row>
    <row r="5380" spans="1:4" ht="15.95" customHeight="1" x14ac:dyDescent="0.25">
      <c r="A5380" s="25" t="s">
        <v>21551</v>
      </c>
      <c r="B5380" s="358" t="s">
        <v>21552</v>
      </c>
      <c r="C5380" s="358" t="s">
        <v>21553</v>
      </c>
      <c r="D5380" s="16" t="s">
        <v>6400</v>
      </c>
    </row>
    <row r="5381" spans="1:4" ht="15.95" customHeight="1" x14ac:dyDescent="0.25">
      <c r="A5381" s="25" t="s">
        <v>21554</v>
      </c>
      <c r="B5381" s="358" t="s">
        <v>21555</v>
      </c>
      <c r="C5381" s="358" t="s">
        <v>21556</v>
      </c>
      <c r="D5381" s="16" t="s">
        <v>6404</v>
      </c>
    </row>
    <row r="5382" spans="1:4" ht="15.95" customHeight="1" x14ac:dyDescent="0.25">
      <c r="A5382" s="25" t="s">
        <v>21557</v>
      </c>
      <c r="B5382" s="358" t="s">
        <v>21558</v>
      </c>
      <c r="C5382" s="358" t="s">
        <v>21559</v>
      </c>
      <c r="D5382" s="16" t="s">
        <v>6349</v>
      </c>
    </row>
    <row r="5383" spans="1:4" ht="15.95" customHeight="1" x14ac:dyDescent="0.25">
      <c r="A5383" s="25" t="s">
        <v>21560</v>
      </c>
      <c r="B5383" s="358" t="s">
        <v>21561</v>
      </c>
      <c r="C5383" s="358" t="s">
        <v>21562</v>
      </c>
      <c r="D5383" s="16" t="s">
        <v>6519</v>
      </c>
    </row>
    <row r="5384" spans="1:4" ht="15.95" customHeight="1" x14ac:dyDescent="0.25">
      <c r="A5384" s="25" t="s">
        <v>21563</v>
      </c>
      <c r="B5384" s="358" t="s">
        <v>21564</v>
      </c>
      <c r="C5384" s="358" t="s">
        <v>21565</v>
      </c>
      <c r="D5384" s="16" t="s">
        <v>6420</v>
      </c>
    </row>
    <row r="5385" spans="1:4" ht="15.95" customHeight="1" x14ac:dyDescent="0.25">
      <c r="A5385" s="25" t="s">
        <v>21566</v>
      </c>
      <c r="B5385" s="358" t="s">
        <v>21567</v>
      </c>
      <c r="C5385" s="358" t="s">
        <v>21568</v>
      </c>
      <c r="D5385" s="16" t="s">
        <v>6437</v>
      </c>
    </row>
    <row r="5386" spans="1:4" ht="15.95" customHeight="1" x14ac:dyDescent="0.25">
      <c r="A5386" s="25" t="s">
        <v>21569</v>
      </c>
      <c r="B5386" s="358" t="s">
        <v>21570</v>
      </c>
      <c r="C5386" s="358" t="s">
        <v>21571</v>
      </c>
      <c r="D5386" s="16" t="s">
        <v>6439</v>
      </c>
    </row>
    <row r="5387" spans="1:4" ht="15.95" customHeight="1" x14ac:dyDescent="0.25">
      <c r="A5387" s="25" t="s">
        <v>21572</v>
      </c>
      <c r="B5387" s="358" t="s">
        <v>21573</v>
      </c>
      <c r="C5387" s="358" t="s">
        <v>21574</v>
      </c>
      <c r="D5387" s="16" t="s">
        <v>6439</v>
      </c>
    </row>
    <row r="5388" spans="1:4" ht="15.95" customHeight="1" x14ac:dyDescent="0.25">
      <c r="A5388" s="25" t="s">
        <v>21575</v>
      </c>
      <c r="B5388" s="358" t="s">
        <v>21576</v>
      </c>
      <c r="C5388" s="358" t="s">
        <v>21577</v>
      </c>
      <c r="D5388" s="16" t="s">
        <v>6457</v>
      </c>
    </row>
    <row r="5389" spans="1:4" ht="15.95" customHeight="1" x14ac:dyDescent="0.25">
      <c r="A5389" s="25" t="s">
        <v>21578</v>
      </c>
      <c r="B5389" s="358" t="s">
        <v>21579</v>
      </c>
      <c r="C5389" s="358" t="s">
        <v>21580</v>
      </c>
      <c r="D5389" s="16" t="s">
        <v>6404</v>
      </c>
    </row>
    <row r="5390" spans="1:4" ht="15.95" customHeight="1" x14ac:dyDescent="0.25">
      <c r="A5390" s="25" t="s">
        <v>21581</v>
      </c>
      <c r="B5390" s="358" t="s">
        <v>21582</v>
      </c>
      <c r="C5390" s="358" t="s">
        <v>21583</v>
      </c>
      <c r="D5390" s="16" t="s">
        <v>6546</v>
      </c>
    </row>
    <row r="5391" spans="1:4" ht="15.95" customHeight="1" x14ac:dyDescent="0.25">
      <c r="A5391" s="25" t="s">
        <v>21584</v>
      </c>
      <c r="B5391" s="358" t="s">
        <v>21585</v>
      </c>
      <c r="C5391" s="358" t="s">
        <v>21586</v>
      </c>
      <c r="D5391" s="16" t="s">
        <v>6464</v>
      </c>
    </row>
    <row r="5392" spans="1:4" ht="15.95" customHeight="1" x14ac:dyDescent="0.25">
      <c r="A5392" s="25" t="s">
        <v>21587</v>
      </c>
      <c r="B5392" s="358" t="s">
        <v>21588</v>
      </c>
      <c r="C5392" s="358" t="s">
        <v>21589</v>
      </c>
      <c r="D5392" s="16" t="s">
        <v>6464</v>
      </c>
    </row>
    <row r="5393" spans="1:4" ht="15.95" customHeight="1" x14ac:dyDescent="0.25">
      <c r="A5393" s="25" t="s">
        <v>21590</v>
      </c>
      <c r="B5393" s="358" t="s">
        <v>3456</v>
      </c>
      <c r="C5393" s="358" t="s">
        <v>21591</v>
      </c>
      <c r="D5393" s="16" t="s">
        <v>6567</v>
      </c>
    </row>
    <row r="5394" spans="1:4" ht="15.95" customHeight="1" x14ac:dyDescent="0.25">
      <c r="A5394" s="25" t="s">
        <v>21592</v>
      </c>
      <c r="B5394" s="358" t="s">
        <v>21593</v>
      </c>
      <c r="C5394" s="358" t="s">
        <v>21594</v>
      </c>
      <c r="D5394" s="16" t="s">
        <v>6464</v>
      </c>
    </row>
    <row r="5395" spans="1:4" ht="15.95" customHeight="1" x14ac:dyDescent="0.25">
      <c r="A5395" s="25" t="s">
        <v>21595</v>
      </c>
      <c r="B5395" s="358" t="s">
        <v>21596</v>
      </c>
      <c r="C5395" s="358" t="s">
        <v>21597</v>
      </c>
      <c r="D5395" s="16" t="s">
        <v>6464</v>
      </c>
    </row>
    <row r="5396" spans="1:4" ht="15.95" customHeight="1" x14ac:dyDescent="0.25">
      <c r="A5396" s="25" t="s">
        <v>21598</v>
      </c>
      <c r="B5396" s="358" t="s">
        <v>21599</v>
      </c>
      <c r="C5396" s="358" t="s">
        <v>21600</v>
      </c>
      <c r="D5396" s="16" t="s">
        <v>6472</v>
      </c>
    </row>
    <row r="5397" spans="1:4" ht="15.95" customHeight="1" x14ac:dyDescent="0.25">
      <c r="A5397" s="25" t="s">
        <v>21601</v>
      </c>
      <c r="B5397" s="358" t="s">
        <v>21602</v>
      </c>
      <c r="C5397" s="358" t="s">
        <v>21603</v>
      </c>
      <c r="D5397" s="16" t="s">
        <v>6503</v>
      </c>
    </row>
    <row r="5398" spans="1:4" ht="15.95" customHeight="1" x14ac:dyDescent="0.25">
      <c r="A5398" s="25" t="s">
        <v>21604</v>
      </c>
      <c r="B5398" s="358" t="s">
        <v>21605</v>
      </c>
      <c r="C5398" s="358" t="s">
        <v>21606</v>
      </c>
      <c r="D5398" s="16" t="s">
        <v>6512</v>
      </c>
    </row>
    <row r="5399" spans="1:4" ht="15.95" customHeight="1" x14ac:dyDescent="0.25">
      <c r="A5399" s="25" t="s">
        <v>21607</v>
      </c>
      <c r="B5399" s="358" t="s">
        <v>21608</v>
      </c>
      <c r="C5399" s="358" t="s">
        <v>21609</v>
      </c>
      <c r="D5399" s="16" t="s">
        <v>6343</v>
      </c>
    </row>
    <row r="5400" spans="1:4" ht="15.95" customHeight="1" x14ac:dyDescent="0.25">
      <c r="A5400" s="25" t="s">
        <v>21610</v>
      </c>
      <c r="B5400" s="358" t="s">
        <v>21611</v>
      </c>
      <c r="C5400" s="358" t="s">
        <v>21612</v>
      </c>
      <c r="D5400" s="16" t="s">
        <v>6538</v>
      </c>
    </row>
    <row r="5401" spans="1:4" ht="15.95" customHeight="1" x14ac:dyDescent="0.25">
      <c r="A5401" s="25" t="s">
        <v>21613</v>
      </c>
      <c r="B5401" s="358" t="s">
        <v>21614</v>
      </c>
      <c r="C5401" s="361" t="s">
        <v>21615</v>
      </c>
      <c r="D5401" s="16" t="s">
        <v>6544</v>
      </c>
    </row>
    <row r="5402" spans="1:4" ht="15.95" customHeight="1" x14ac:dyDescent="0.25">
      <c r="A5402" s="25" t="s">
        <v>21616</v>
      </c>
      <c r="B5402" s="358" t="s">
        <v>21617</v>
      </c>
      <c r="C5402" s="223" t="s">
        <v>21618</v>
      </c>
      <c r="D5402" s="16" t="s">
        <v>6551</v>
      </c>
    </row>
    <row r="5403" spans="1:4" ht="15.95" customHeight="1" x14ac:dyDescent="0.25">
      <c r="A5403" s="25" t="s">
        <v>21619</v>
      </c>
      <c r="B5403" s="358" t="s">
        <v>21620</v>
      </c>
      <c r="C5403" s="362" t="s">
        <v>21621</v>
      </c>
      <c r="D5403" s="16" t="s">
        <v>6404</v>
      </c>
    </row>
    <row r="5404" spans="1:4" ht="15.95" customHeight="1" x14ac:dyDescent="0.25">
      <c r="A5404" s="25" t="s">
        <v>21622</v>
      </c>
      <c r="B5404" s="358" t="s">
        <v>21623</v>
      </c>
      <c r="C5404" s="358" t="s">
        <v>21624</v>
      </c>
      <c r="D5404" s="16" t="s">
        <v>6439</v>
      </c>
    </row>
    <row r="5405" spans="1:4" ht="15.95" customHeight="1" x14ac:dyDescent="0.25">
      <c r="A5405" s="25" t="s">
        <v>21625</v>
      </c>
      <c r="B5405" s="358" t="s">
        <v>21626</v>
      </c>
      <c r="C5405" s="358" t="s">
        <v>21627</v>
      </c>
      <c r="D5405" s="16" t="s">
        <v>6563</v>
      </c>
    </row>
    <row r="5406" spans="1:4" ht="15.95" customHeight="1" x14ac:dyDescent="0.25">
      <c r="A5406" s="25" t="s">
        <v>21628</v>
      </c>
      <c r="B5406" s="358" t="s">
        <v>21629</v>
      </c>
      <c r="C5406" s="358" t="s">
        <v>21630</v>
      </c>
      <c r="D5406" s="16" t="s">
        <v>6573</v>
      </c>
    </row>
    <row r="5407" spans="1:4" ht="15.95" customHeight="1" x14ac:dyDescent="0.25">
      <c r="A5407" s="25" t="s">
        <v>21631</v>
      </c>
      <c r="B5407" s="358" t="s">
        <v>21632</v>
      </c>
      <c r="C5407" s="358" t="s">
        <v>21633</v>
      </c>
      <c r="D5407" s="16" t="s">
        <v>6572</v>
      </c>
    </row>
    <row r="5408" spans="1:4" ht="15.95" customHeight="1" x14ac:dyDescent="0.25">
      <c r="A5408" s="25" t="s">
        <v>21634</v>
      </c>
      <c r="B5408" s="358" t="s">
        <v>21635</v>
      </c>
      <c r="C5408" s="358" t="s">
        <v>21636</v>
      </c>
      <c r="D5408" s="16" t="s">
        <v>6404</v>
      </c>
    </row>
    <row r="5409" spans="1:4" ht="15.95" customHeight="1" x14ac:dyDescent="0.25">
      <c r="A5409" s="25" t="s">
        <v>21637</v>
      </c>
      <c r="B5409" s="358" t="s">
        <v>21638</v>
      </c>
      <c r="C5409" s="358" t="s">
        <v>21639</v>
      </c>
      <c r="D5409" s="16" t="s">
        <v>6471</v>
      </c>
    </row>
    <row r="5410" spans="1:4" ht="15.95" customHeight="1" x14ac:dyDescent="0.25">
      <c r="A5410" s="25" t="s">
        <v>21640</v>
      </c>
      <c r="B5410" s="358" t="s">
        <v>21641</v>
      </c>
      <c r="C5410" s="358" t="s">
        <v>21642</v>
      </c>
      <c r="D5410" s="16" t="s">
        <v>6526</v>
      </c>
    </row>
    <row r="5411" spans="1:4" ht="15.95" customHeight="1" x14ac:dyDescent="0.25">
      <c r="A5411" s="25" t="s">
        <v>21643</v>
      </c>
      <c r="B5411" s="358" t="s">
        <v>21644</v>
      </c>
      <c r="C5411" s="358" t="s">
        <v>21645</v>
      </c>
      <c r="D5411" s="16" t="s">
        <v>6359</v>
      </c>
    </row>
    <row r="5412" spans="1:4" ht="15.95" customHeight="1" x14ac:dyDescent="0.25">
      <c r="A5412" s="25" t="s">
        <v>21646</v>
      </c>
      <c r="B5412" s="358" t="s">
        <v>21647</v>
      </c>
      <c r="C5412" s="358" t="s">
        <v>21648</v>
      </c>
      <c r="D5412" s="16" t="s">
        <v>6359</v>
      </c>
    </row>
    <row r="5413" spans="1:4" ht="15.95" customHeight="1" x14ac:dyDescent="0.25">
      <c r="A5413" s="25" t="s">
        <v>21649</v>
      </c>
      <c r="B5413" s="358" t="s">
        <v>21650</v>
      </c>
      <c r="C5413" s="358" t="s">
        <v>21651</v>
      </c>
      <c r="D5413" s="16" t="s">
        <v>6376</v>
      </c>
    </row>
    <row r="5414" spans="1:4" ht="15.95" customHeight="1" x14ac:dyDescent="0.25">
      <c r="A5414" s="25" t="s">
        <v>21652</v>
      </c>
      <c r="B5414" s="358" t="s">
        <v>21653</v>
      </c>
      <c r="C5414" s="358" t="s">
        <v>21654</v>
      </c>
      <c r="D5414" s="16" t="s">
        <v>6393</v>
      </c>
    </row>
    <row r="5415" spans="1:4" ht="15.95" customHeight="1" x14ac:dyDescent="0.25">
      <c r="A5415" s="25" t="s">
        <v>21655</v>
      </c>
      <c r="B5415" s="358" t="s">
        <v>21656</v>
      </c>
      <c r="C5415" s="358" t="s">
        <v>21657</v>
      </c>
      <c r="D5415" s="16" t="s">
        <v>6403</v>
      </c>
    </row>
    <row r="5416" spans="1:4" ht="15.95" customHeight="1" x14ac:dyDescent="0.25">
      <c r="A5416" s="25" t="s">
        <v>21658</v>
      </c>
      <c r="B5416" s="358" t="s">
        <v>21659</v>
      </c>
      <c r="C5416" s="358" t="s">
        <v>21660</v>
      </c>
      <c r="D5416" s="16" t="s">
        <v>6406</v>
      </c>
    </row>
    <row r="5417" spans="1:4" ht="15.95" customHeight="1" x14ac:dyDescent="0.25">
      <c r="A5417" s="25" t="s">
        <v>21661</v>
      </c>
      <c r="B5417" s="358" t="s">
        <v>21662</v>
      </c>
      <c r="C5417" s="358" t="s">
        <v>21663</v>
      </c>
      <c r="D5417" s="16" t="s">
        <v>6411</v>
      </c>
    </row>
    <row r="5418" spans="1:4" ht="15.95" customHeight="1" x14ac:dyDescent="0.25">
      <c r="A5418" s="25" t="s">
        <v>21664</v>
      </c>
      <c r="B5418" s="358" t="s">
        <v>21665</v>
      </c>
      <c r="C5418" s="358" t="s">
        <v>21666</v>
      </c>
      <c r="D5418" s="16" t="s">
        <v>6411</v>
      </c>
    </row>
    <row r="5419" spans="1:4" ht="15.95" customHeight="1" x14ac:dyDescent="0.25">
      <c r="A5419" s="25" t="s">
        <v>21667</v>
      </c>
      <c r="B5419" s="358" t="s">
        <v>21668</v>
      </c>
      <c r="C5419" s="358" t="s">
        <v>21669</v>
      </c>
      <c r="D5419" s="16" t="s">
        <v>6413</v>
      </c>
    </row>
    <row r="5420" spans="1:4" ht="15.95" customHeight="1" x14ac:dyDescent="0.25">
      <c r="A5420" s="25" t="s">
        <v>21670</v>
      </c>
      <c r="B5420" s="358" t="s">
        <v>21671</v>
      </c>
      <c r="C5420" s="358" t="s">
        <v>21672</v>
      </c>
      <c r="D5420" s="16" t="s">
        <v>6414</v>
      </c>
    </row>
    <row r="5421" spans="1:4" ht="15.95" customHeight="1" x14ac:dyDescent="0.25">
      <c r="A5421" s="25" t="s">
        <v>21673</v>
      </c>
      <c r="B5421" s="358" t="s">
        <v>21674</v>
      </c>
      <c r="C5421" s="358" t="s">
        <v>21675</v>
      </c>
      <c r="D5421" s="16" t="s">
        <v>6491</v>
      </c>
    </row>
    <row r="5422" spans="1:4" ht="15.95" customHeight="1" x14ac:dyDescent="0.25">
      <c r="A5422" s="25" t="s">
        <v>21676</v>
      </c>
      <c r="B5422" s="358" t="s">
        <v>21677</v>
      </c>
      <c r="C5422" s="358" t="s">
        <v>21678</v>
      </c>
      <c r="D5422" s="16" t="s">
        <v>6504</v>
      </c>
    </row>
    <row r="5423" spans="1:4" ht="15.95" customHeight="1" x14ac:dyDescent="0.25">
      <c r="A5423" s="25" t="s">
        <v>21679</v>
      </c>
      <c r="B5423" s="358" t="s">
        <v>21680</v>
      </c>
      <c r="C5423" s="358" t="s">
        <v>21681</v>
      </c>
      <c r="D5423" s="16" t="s">
        <v>6515</v>
      </c>
    </row>
    <row r="5424" spans="1:4" ht="15.95" customHeight="1" x14ac:dyDescent="0.25">
      <c r="A5424" s="25" t="s">
        <v>21682</v>
      </c>
      <c r="B5424" s="358" t="s">
        <v>21683</v>
      </c>
      <c r="C5424" s="358" t="s">
        <v>21684</v>
      </c>
      <c r="D5424" s="16" t="s">
        <v>6525</v>
      </c>
    </row>
    <row r="5425" spans="1:4" ht="15.95" customHeight="1" x14ac:dyDescent="0.25">
      <c r="A5425" s="25" t="s">
        <v>21685</v>
      </c>
      <c r="B5425" s="358" t="s">
        <v>21686</v>
      </c>
      <c r="C5425" s="358" t="s">
        <v>21687</v>
      </c>
      <c r="D5425" s="16" t="s">
        <v>6528</v>
      </c>
    </row>
    <row r="5426" spans="1:4" ht="15.95" customHeight="1" x14ac:dyDescent="0.25">
      <c r="A5426" s="25" t="s">
        <v>21688</v>
      </c>
      <c r="B5426" s="358" t="s">
        <v>21689</v>
      </c>
      <c r="C5426" s="358" t="s">
        <v>21690</v>
      </c>
      <c r="D5426" s="16" t="s">
        <v>6530</v>
      </c>
    </row>
    <row r="5427" spans="1:4" ht="15.95" customHeight="1" x14ac:dyDescent="0.25">
      <c r="A5427" s="25" t="s">
        <v>21691</v>
      </c>
      <c r="B5427" s="358" t="s">
        <v>21692</v>
      </c>
      <c r="C5427" s="358" t="s">
        <v>21693</v>
      </c>
      <c r="D5427" s="16" t="s">
        <v>6533</v>
      </c>
    </row>
    <row r="5428" spans="1:4" ht="15.95" customHeight="1" x14ac:dyDescent="0.25">
      <c r="A5428" s="25" t="s">
        <v>21694</v>
      </c>
      <c r="B5428" s="358" t="s">
        <v>21695</v>
      </c>
      <c r="C5428" s="358" t="s">
        <v>21696</v>
      </c>
      <c r="D5428" s="16" t="s">
        <v>6533</v>
      </c>
    </row>
    <row r="5429" spans="1:4" ht="15.95" customHeight="1" x14ac:dyDescent="0.25">
      <c r="A5429" s="25" t="s">
        <v>21697</v>
      </c>
      <c r="B5429" s="358" t="s">
        <v>21698</v>
      </c>
      <c r="C5429" s="358" t="s">
        <v>21699</v>
      </c>
      <c r="D5429" s="16" t="s">
        <v>6537</v>
      </c>
    </row>
    <row r="5430" spans="1:4" ht="15.95" customHeight="1" x14ac:dyDescent="0.25">
      <c r="A5430" s="25" t="s">
        <v>21700</v>
      </c>
      <c r="B5430" s="358" t="s">
        <v>21701</v>
      </c>
      <c r="C5430" s="358" t="s">
        <v>21702</v>
      </c>
      <c r="D5430" s="16" t="s">
        <v>6377</v>
      </c>
    </row>
    <row r="5431" spans="1:4" ht="15.95" customHeight="1" x14ac:dyDescent="0.25">
      <c r="A5431" s="25" t="s">
        <v>21703</v>
      </c>
      <c r="B5431" s="358" t="s">
        <v>21704</v>
      </c>
      <c r="C5431" s="358" t="s">
        <v>21705</v>
      </c>
      <c r="D5431" s="16" t="s">
        <v>6547</v>
      </c>
    </row>
    <row r="5432" spans="1:4" ht="15.95" customHeight="1" x14ac:dyDescent="0.25">
      <c r="A5432" s="25" t="s">
        <v>21706</v>
      </c>
      <c r="B5432" s="358" t="s">
        <v>21707</v>
      </c>
      <c r="C5432" s="358" t="s">
        <v>21708</v>
      </c>
      <c r="D5432" s="16" t="s">
        <v>6454</v>
      </c>
    </row>
    <row r="5433" spans="1:4" ht="15.95" customHeight="1" x14ac:dyDescent="0.25">
      <c r="A5433" s="25" t="s">
        <v>21709</v>
      </c>
      <c r="B5433" s="358" t="s">
        <v>21710</v>
      </c>
      <c r="C5433" s="358" t="s">
        <v>21711</v>
      </c>
      <c r="D5433" s="16" t="s">
        <v>6561</v>
      </c>
    </row>
    <row r="5434" spans="1:4" ht="15.95" customHeight="1" x14ac:dyDescent="0.25">
      <c r="A5434" s="25" t="s">
        <v>21712</v>
      </c>
      <c r="B5434" s="358" t="s">
        <v>21713</v>
      </c>
      <c r="C5434" s="358" t="s">
        <v>21714</v>
      </c>
      <c r="D5434" s="16" t="s">
        <v>6561</v>
      </c>
    </row>
    <row r="5435" spans="1:4" ht="15.95" customHeight="1" x14ac:dyDescent="0.25">
      <c r="A5435" s="25" t="s">
        <v>21715</v>
      </c>
      <c r="B5435" s="358" t="s">
        <v>21716</v>
      </c>
      <c r="C5435" s="358" t="s">
        <v>21717</v>
      </c>
      <c r="D5435" s="16" t="s">
        <v>6407</v>
      </c>
    </row>
    <row r="5436" spans="1:4" ht="15.95" customHeight="1" x14ac:dyDescent="0.25">
      <c r="A5436" s="25" t="s">
        <v>21718</v>
      </c>
      <c r="B5436" s="358" t="s">
        <v>21719</v>
      </c>
      <c r="C5436" s="358" t="s">
        <v>21720</v>
      </c>
      <c r="D5436" s="16" t="s">
        <v>6558</v>
      </c>
    </row>
    <row r="5437" spans="1:4" ht="15.95" customHeight="1" x14ac:dyDescent="0.25">
      <c r="A5437" s="25" t="s">
        <v>21721</v>
      </c>
      <c r="B5437" s="358" t="s">
        <v>21722</v>
      </c>
      <c r="C5437" s="358" t="s">
        <v>21723</v>
      </c>
      <c r="D5437" s="16" t="s">
        <v>6347</v>
      </c>
    </row>
    <row r="5438" spans="1:4" ht="15.95" customHeight="1" x14ac:dyDescent="0.25">
      <c r="A5438" s="25" t="s">
        <v>21724</v>
      </c>
      <c r="B5438" s="358" t="s">
        <v>21725</v>
      </c>
      <c r="C5438" s="358" t="s">
        <v>21726</v>
      </c>
      <c r="D5438" s="16" t="s">
        <v>6360</v>
      </c>
    </row>
    <row r="5439" spans="1:4" ht="15.95" customHeight="1" x14ac:dyDescent="0.25">
      <c r="A5439" s="25" t="s">
        <v>21727</v>
      </c>
      <c r="B5439" s="358" t="s">
        <v>21728</v>
      </c>
      <c r="C5439" s="358" t="s">
        <v>21729</v>
      </c>
      <c r="D5439" s="16" t="s">
        <v>6409</v>
      </c>
    </row>
    <row r="5440" spans="1:4" ht="15.95" customHeight="1" x14ac:dyDescent="0.25">
      <c r="A5440" s="25" t="s">
        <v>21730</v>
      </c>
      <c r="B5440" s="358" t="s">
        <v>21731</v>
      </c>
      <c r="C5440" s="358" t="s">
        <v>21732</v>
      </c>
      <c r="D5440" s="16" t="s">
        <v>6382</v>
      </c>
    </row>
    <row r="5441" spans="1:4" ht="15.95" customHeight="1" x14ac:dyDescent="0.25">
      <c r="A5441" s="25" t="s">
        <v>21733</v>
      </c>
      <c r="B5441" s="358" t="s">
        <v>21734</v>
      </c>
      <c r="C5441" s="358" t="s">
        <v>21735</v>
      </c>
      <c r="D5441" s="16" t="s">
        <v>6384</v>
      </c>
    </row>
    <row r="5442" spans="1:4" ht="15.95" customHeight="1" x14ac:dyDescent="0.25">
      <c r="A5442" s="25" t="s">
        <v>21736</v>
      </c>
      <c r="B5442" s="358" t="s">
        <v>21737</v>
      </c>
      <c r="C5442" s="358" t="s">
        <v>21738</v>
      </c>
      <c r="D5442" s="16" t="s">
        <v>6392</v>
      </c>
    </row>
    <row r="5443" spans="1:4" ht="15.95" customHeight="1" x14ac:dyDescent="0.25">
      <c r="A5443" s="25" t="s">
        <v>21739</v>
      </c>
      <c r="B5443" s="358" t="s">
        <v>21740</v>
      </c>
      <c r="C5443" s="358" t="s">
        <v>21741</v>
      </c>
      <c r="D5443" s="16" t="s">
        <v>6401</v>
      </c>
    </row>
    <row r="5444" spans="1:4" ht="15.95" customHeight="1" x14ac:dyDescent="0.25">
      <c r="A5444" s="25" t="s">
        <v>21742</v>
      </c>
      <c r="B5444" s="358" t="s">
        <v>21743</v>
      </c>
      <c r="C5444" s="358" t="s">
        <v>21744</v>
      </c>
      <c r="D5444" s="16" t="s">
        <v>6405</v>
      </c>
    </row>
    <row r="5445" spans="1:4" ht="15.95" customHeight="1" x14ac:dyDescent="0.25">
      <c r="A5445" s="25" t="s">
        <v>21745</v>
      </c>
      <c r="B5445" s="358" t="s">
        <v>21746</v>
      </c>
      <c r="C5445" s="358" t="s">
        <v>21747</v>
      </c>
      <c r="D5445" s="16" t="s">
        <v>6408</v>
      </c>
    </row>
    <row r="5446" spans="1:4" ht="15.95" customHeight="1" x14ac:dyDescent="0.25">
      <c r="A5446" s="25" t="s">
        <v>21748</v>
      </c>
      <c r="B5446" s="358" t="s">
        <v>21749</v>
      </c>
      <c r="C5446" s="358" t="s">
        <v>21750</v>
      </c>
      <c r="D5446" s="16" t="s">
        <v>6419</v>
      </c>
    </row>
    <row r="5447" spans="1:4" ht="15.95" customHeight="1" x14ac:dyDescent="0.25">
      <c r="A5447" s="25" t="s">
        <v>21751</v>
      </c>
      <c r="B5447" s="358" t="s">
        <v>21752</v>
      </c>
      <c r="C5447" s="358" t="s">
        <v>21753</v>
      </c>
      <c r="D5447" s="16" t="s">
        <v>6427</v>
      </c>
    </row>
    <row r="5448" spans="1:4" ht="15.95" customHeight="1" x14ac:dyDescent="0.25">
      <c r="A5448" s="25" t="s">
        <v>21754</v>
      </c>
      <c r="B5448" s="358" t="s">
        <v>21755</v>
      </c>
      <c r="C5448" s="358" t="s">
        <v>21756</v>
      </c>
      <c r="D5448" s="16" t="s">
        <v>6429</v>
      </c>
    </row>
    <row r="5449" spans="1:4" ht="15.95" customHeight="1" x14ac:dyDescent="0.25">
      <c r="A5449" s="25" t="s">
        <v>21757</v>
      </c>
      <c r="B5449" s="358" t="s">
        <v>21758</v>
      </c>
      <c r="C5449" s="358" t="s">
        <v>21759</v>
      </c>
      <c r="D5449" s="16" t="s">
        <v>6441</v>
      </c>
    </row>
    <row r="5450" spans="1:4" ht="15.95" customHeight="1" x14ac:dyDescent="0.25">
      <c r="A5450" s="25" t="s">
        <v>21760</v>
      </c>
      <c r="B5450" s="358" t="s">
        <v>21761</v>
      </c>
      <c r="C5450" s="358" t="s">
        <v>21762</v>
      </c>
      <c r="D5450" s="16" t="s">
        <v>6444</v>
      </c>
    </row>
    <row r="5451" spans="1:4" ht="15.95" customHeight="1" x14ac:dyDescent="0.25">
      <c r="A5451" s="25" t="s">
        <v>21763</v>
      </c>
      <c r="B5451" s="358" t="s">
        <v>21764</v>
      </c>
      <c r="C5451" s="358" t="s">
        <v>21765</v>
      </c>
      <c r="D5451" s="16" t="s">
        <v>6459</v>
      </c>
    </row>
    <row r="5452" spans="1:4" ht="15.95" customHeight="1" x14ac:dyDescent="0.25">
      <c r="A5452" s="25" t="s">
        <v>21766</v>
      </c>
      <c r="B5452" s="358" t="s">
        <v>21767</v>
      </c>
      <c r="C5452" s="358" t="s">
        <v>21768</v>
      </c>
      <c r="D5452" s="16" t="s">
        <v>6567</v>
      </c>
    </row>
    <row r="5453" spans="1:4" ht="15.95" customHeight="1" x14ac:dyDescent="0.25">
      <c r="A5453" s="25" t="s">
        <v>21769</v>
      </c>
      <c r="B5453" s="358" t="s">
        <v>21770</v>
      </c>
      <c r="C5453" s="358" t="s">
        <v>21771</v>
      </c>
      <c r="D5453" s="16" t="s">
        <v>6468</v>
      </c>
    </row>
    <row r="5454" spans="1:4" ht="15.95" customHeight="1" x14ac:dyDescent="0.25">
      <c r="A5454" s="25" t="s">
        <v>21772</v>
      </c>
      <c r="B5454" s="358" t="s">
        <v>21773</v>
      </c>
      <c r="C5454" s="358" t="s">
        <v>21774</v>
      </c>
      <c r="D5454" s="16" t="s">
        <v>6500</v>
      </c>
    </row>
    <row r="5455" spans="1:4" ht="15.95" customHeight="1" x14ac:dyDescent="0.25">
      <c r="A5455" s="25" t="s">
        <v>21775</v>
      </c>
      <c r="B5455" s="358" t="s">
        <v>21776</v>
      </c>
      <c r="C5455" s="358" t="s">
        <v>21777</v>
      </c>
      <c r="D5455" s="16" t="s">
        <v>6499</v>
      </c>
    </row>
    <row r="5456" spans="1:4" ht="15.95" customHeight="1" x14ac:dyDescent="0.25">
      <c r="A5456" s="25" t="s">
        <v>21778</v>
      </c>
      <c r="B5456" s="358" t="s">
        <v>21779</v>
      </c>
      <c r="C5456" s="358" t="s">
        <v>21780</v>
      </c>
      <c r="D5456" s="16" t="s">
        <v>6506</v>
      </c>
    </row>
    <row r="5457" spans="1:4" ht="15.95" customHeight="1" x14ac:dyDescent="0.25">
      <c r="A5457" s="25" t="s">
        <v>21781</v>
      </c>
      <c r="B5457" s="358" t="s">
        <v>21782</v>
      </c>
      <c r="C5457" s="358" t="s">
        <v>21783</v>
      </c>
      <c r="D5457" s="16" t="s">
        <v>6508</v>
      </c>
    </row>
    <row r="5458" spans="1:4" ht="15.95" customHeight="1" x14ac:dyDescent="0.25">
      <c r="A5458" s="25" t="s">
        <v>21784</v>
      </c>
      <c r="B5458" s="358" t="s">
        <v>21785</v>
      </c>
      <c r="C5458" s="358" t="s">
        <v>21786</v>
      </c>
      <c r="D5458" s="16" t="s">
        <v>6513</v>
      </c>
    </row>
    <row r="5459" spans="1:4" ht="15.95" customHeight="1" x14ac:dyDescent="0.25">
      <c r="A5459" s="25" t="s">
        <v>21787</v>
      </c>
      <c r="B5459" s="358" t="s">
        <v>21788</v>
      </c>
      <c r="C5459" s="358" t="s">
        <v>21789</v>
      </c>
      <c r="D5459" s="16" t="s">
        <v>6517</v>
      </c>
    </row>
    <row r="5460" spans="1:4" ht="15.95" customHeight="1" x14ac:dyDescent="0.25">
      <c r="A5460" s="25" t="s">
        <v>21790</v>
      </c>
      <c r="B5460" s="358" t="s">
        <v>16885</v>
      </c>
      <c r="C5460" s="358" t="s">
        <v>21791</v>
      </c>
      <c r="D5460" s="16" t="s">
        <v>6516</v>
      </c>
    </row>
    <row r="5461" spans="1:4" ht="15.95" customHeight="1" x14ac:dyDescent="0.25">
      <c r="A5461" s="25" t="s">
        <v>21792</v>
      </c>
      <c r="B5461" s="358" t="s">
        <v>21793</v>
      </c>
      <c r="C5461" s="358" t="s">
        <v>21794</v>
      </c>
      <c r="D5461" s="16" t="s">
        <v>6536</v>
      </c>
    </row>
    <row r="5462" spans="1:4" ht="15.95" customHeight="1" x14ac:dyDescent="0.25">
      <c r="A5462" s="25" t="s">
        <v>21795</v>
      </c>
      <c r="B5462" s="358" t="s">
        <v>21796</v>
      </c>
      <c r="C5462" s="358" t="s">
        <v>21797</v>
      </c>
      <c r="D5462" s="16" t="s">
        <v>6542</v>
      </c>
    </row>
    <row r="5463" spans="1:4" ht="15.95" customHeight="1" x14ac:dyDescent="0.25">
      <c r="A5463" s="25" t="s">
        <v>21798</v>
      </c>
      <c r="B5463" s="358" t="s">
        <v>21799</v>
      </c>
      <c r="C5463" s="358" t="s">
        <v>21800</v>
      </c>
      <c r="D5463" s="16" t="s">
        <v>6545</v>
      </c>
    </row>
    <row r="5464" spans="1:4" ht="15.95" customHeight="1" x14ac:dyDescent="0.25">
      <c r="A5464" s="25" t="s">
        <v>21801</v>
      </c>
      <c r="B5464" s="358" t="s">
        <v>21802</v>
      </c>
      <c r="C5464" s="358" t="s">
        <v>21803</v>
      </c>
      <c r="D5464" s="16" t="s">
        <v>6567</v>
      </c>
    </row>
    <row r="5465" spans="1:4" ht="15.95" customHeight="1" x14ac:dyDescent="0.25">
      <c r="A5465" s="25" t="s">
        <v>21804</v>
      </c>
      <c r="B5465" s="358" t="s">
        <v>21805</v>
      </c>
      <c r="C5465" s="358" t="s">
        <v>21806</v>
      </c>
      <c r="D5465" s="16" t="s">
        <v>6463</v>
      </c>
    </row>
    <row r="5466" spans="1:4" ht="15.95" customHeight="1" x14ac:dyDescent="0.25">
      <c r="A5466" s="25" t="s">
        <v>21807</v>
      </c>
      <c r="B5466" s="358" t="s">
        <v>21808</v>
      </c>
      <c r="C5466" s="358" t="s">
        <v>21809</v>
      </c>
      <c r="D5466" s="16" t="s">
        <v>6550</v>
      </c>
    </row>
    <row r="5467" spans="1:4" ht="15.95" customHeight="1" x14ac:dyDescent="0.25">
      <c r="A5467" s="25" t="s">
        <v>21810</v>
      </c>
      <c r="B5467" s="358" t="s">
        <v>21811</v>
      </c>
      <c r="C5467" s="358" t="s">
        <v>21812</v>
      </c>
      <c r="D5467" s="16" t="s">
        <v>6552</v>
      </c>
    </row>
    <row r="5468" spans="1:4" ht="15.95" customHeight="1" x14ac:dyDescent="0.25">
      <c r="A5468" s="25" t="s">
        <v>21813</v>
      </c>
      <c r="B5468" s="358" t="s">
        <v>21814</v>
      </c>
      <c r="C5468" s="358" t="s">
        <v>21815</v>
      </c>
      <c r="D5468" s="16" t="s">
        <v>6567</v>
      </c>
    </row>
    <row r="5469" spans="1:4" ht="15.95" customHeight="1" x14ac:dyDescent="0.25">
      <c r="A5469" s="25" t="s">
        <v>21816</v>
      </c>
      <c r="B5469" s="358" t="s">
        <v>21817</v>
      </c>
      <c r="C5469" s="358" t="s">
        <v>21818</v>
      </c>
      <c r="D5469" s="16" t="s">
        <v>6556</v>
      </c>
    </row>
    <row r="5470" spans="1:4" ht="15.95" customHeight="1" x14ac:dyDescent="0.25">
      <c r="A5470" s="25" t="s">
        <v>21819</v>
      </c>
      <c r="B5470" s="358" t="s">
        <v>21820</v>
      </c>
      <c r="C5470" s="358" t="s">
        <v>21821</v>
      </c>
      <c r="D5470" s="16" t="s">
        <v>6571</v>
      </c>
    </row>
    <row r="5471" spans="1:4" ht="15.95" customHeight="1" x14ac:dyDescent="0.25">
      <c r="A5471" s="25" t="s">
        <v>21822</v>
      </c>
      <c r="B5471" s="358" t="s">
        <v>21823</v>
      </c>
      <c r="C5471" s="358" t="s">
        <v>21824</v>
      </c>
      <c r="D5471" s="16" t="s">
        <v>6513</v>
      </c>
    </row>
    <row r="5472" spans="1:4" ht="15.95" customHeight="1" x14ac:dyDescent="0.25">
      <c r="A5472" s="25" t="s">
        <v>21825</v>
      </c>
      <c r="B5472" s="358" t="s">
        <v>21826</v>
      </c>
      <c r="C5472" s="358" t="s">
        <v>21827</v>
      </c>
      <c r="D5472" s="16" t="s">
        <v>6552</v>
      </c>
    </row>
    <row r="5473" spans="1:4" ht="15.95" customHeight="1" x14ac:dyDescent="0.25">
      <c r="A5473" s="25" t="s">
        <v>21828</v>
      </c>
      <c r="B5473" s="358" t="s">
        <v>1752</v>
      </c>
      <c r="C5473" s="358" t="s">
        <v>21829</v>
      </c>
      <c r="D5473" s="16" t="s">
        <v>6711</v>
      </c>
    </row>
    <row r="5474" spans="1:4" ht="15.95" customHeight="1" x14ac:dyDescent="0.25">
      <c r="A5474" s="25" t="s">
        <v>21830</v>
      </c>
      <c r="B5474" s="358" t="s">
        <v>1399</v>
      </c>
      <c r="C5474" s="358" t="s">
        <v>21831</v>
      </c>
      <c r="D5474" s="16" t="s">
        <v>6950</v>
      </c>
    </row>
    <row r="5475" spans="1:4" ht="15.95" customHeight="1" x14ac:dyDescent="0.25">
      <c r="A5475" s="25" t="s">
        <v>21832</v>
      </c>
      <c r="B5475" s="358" t="s">
        <v>1400</v>
      </c>
      <c r="C5475" s="358" t="s">
        <v>21833</v>
      </c>
      <c r="D5475" s="16" t="s">
        <v>6962</v>
      </c>
    </row>
    <row r="5476" spans="1:4" ht="15.95" customHeight="1" x14ac:dyDescent="0.25">
      <c r="A5476" s="25" t="s">
        <v>21834</v>
      </c>
      <c r="B5476" s="358" t="s">
        <v>1753</v>
      </c>
      <c r="C5476" s="358" t="s">
        <v>21835</v>
      </c>
      <c r="D5476" s="16" t="s">
        <v>6707</v>
      </c>
    </row>
    <row r="5477" spans="1:4" ht="15.95" customHeight="1" x14ac:dyDescent="0.25">
      <c r="A5477" s="25" t="s">
        <v>21836</v>
      </c>
      <c r="B5477" s="358" t="s">
        <v>1591</v>
      </c>
      <c r="C5477" s="358" t="s">
        <v>21837</v>
      </c>
      <c r="D5477" s="16" t="s">
        <v>6663</v>
      </c>
    </row>
    <row r="5478" spans="1:4" ht="15.95" customHeight="1" x14ac:dyDescent="0.25">
      <c r="A5478" s="25" t="s">
        <v>21838</v>
      </c>
      <c r="B5478" s="358" t="s">
        <v>1592</v>
      </c>
      <c r="C5478" s="358" t="s">
        <v>21839</v>
      </c>
      <c r="D5478" s="16" t="s">
        <v>6663</v>
      </c>
    </row>
    <row r="5479" spans="1:4" ht="15.95" customHeight="1" x14ac:dyDescent="0.25">
      <c r="A5479" s="25" t="s">
        <v>21840</v>
      </c>
      <c r="B5479" s="358" t="s">
        <v>1593</v>
      </c>
      <c r="C5479" s="358" t="s">
        <v>21841</v>
      </c>
      <c r="D5479" s="16" t="s">
        <v>6663</v>
      </c>
    </row>
    <row r="5480" spans="1:4" ht="15.95" customHeight="1" x14ac:dyDescent="0.25">
      <c r="A5480" s="25" t="s">
        <v>21842</v>
      </c>
      <c r="B5480" s="358" t="s">
        <v>1402</v>
      </c>
      <c r="C5480" s="358" t="s">
        <v>21843</v>
      </c>
      <c r="D5480" s="16" t="s">
        <v>6983</v>
      </c>
    </row>
    <row r="5481" spans="1:4" ht="15.95" customHeight="1" x14ac:dyDescent="0.25">
      <c r="A5481" s="25" t="s">
        <v>21844</v>
      </c>
      <c r="B5481" s="358" t="s">
        <v>1594</v>
      </c>
      <c r="C5481" s="358" t="s">
        <v>21845</v>
      </c>
      <c r="D5481" s="16" t="s">
        <v>6653</v>
      </c>
    </row>
    <row r="5482" spans="1:4" ht="15.95" customHeight="1" x14ac:dyDescent="0.25">
      <c r="A5482" s="25" t="s">
        <v>21846</v>
      </c>
      <c r="B5482" s="358" t="s">
        <v>1595</v>
      </c>
      <c r="C5482" s="358" t="s">
        <v>21847</v>
      </c>
      <c r="D5482" s="16" t="s">
        <v>6845</v>
      </c>
    </row>
    <row r="5483" spans="1:4" ht="15.95" customHeight="1" x14ac:dyDescent="0.25">
      <c r="A5483" s="25" t="s">
        <v>21848</v>
      </c>
      <c r="B5483" s="358" t="s">
        <v>1596</v>
      </c>
      <c r="C5483" s="358" t="s">
        <v>21849</v>
      </c>
      <c r="D5483" s="16" t="s">
        <v>6744</v>
      </c>
    </row>
    <row r="5484" spans="1:4" ht="15.95" customHeight="1" x14ac:dyDescent="0.25">
      <c r="A5484" s="25" t="s">
        <v>21850</v>
      </c>
      <c r="B5484" s="358" t="s">
        <v>21851</v>
      </c>
      <c r="C5484" s="358" t="s">
        <v>21852</v>
      </c>
      <c r="D5484" s="16" t="s">
        <v>6971</v>
      </c>
    </row>
    <row r="5485" spans="1:4" ht="15.95" customHeight="1" x14ac:dyDescent="0.25">
      <c r="A5485" s="25" t="s">
        <v>21853</v>
      </c>
      <c r="B5485" s="358" t="s">
        <v>1597</v>
      </c>
      <c r="C5485" s="358" t="s">
        <v>21854</v>
      </c>
      <c r="D5485" s="16" t="s">
        <v>6775</v>
      </c>
    </row>
    <row r="5486" spans="1:4" ht="15.95" customHeight="1" x14ac:dyDescent="0.25">
      <c r="A5486" s="25" t="s">
        <v>21855</v>
      </c>
      <c r="B5486" s="358" t="s">
        <v>1598</v>
      </c>
      <c r="C5486" s="358" t="s">
        <v>21856</v>
      </c>
      <c r="D5486" s="16" t="s">
        <v>6876</v>
      </c>
    </row>
    <row r="5487" spans="1:4" ht="15.95" customHeight="1" x14ac:dyDescent="0.25">
      <c r="A5487" s="25" t="s">
        <v>21857</v>
      </c>
      <c r="B5487" s="358" t="s">
        <v>3915</v>
      </c>
      <c r="C5487" s="358" t="s">
        <v>21858</v>
      </c>
      <c r="D5487" s="16" t="s">
        <v>6971</v>
      </c>
    </row>
    <row r="5488" spans="1:4" ht="15.95" customHeight="1" x14ac:dyDescent="0.25">
      <c r="A5488" s="25" t="s">
        <v>21859</v>
      </c>
      <c r="B5488" s="358" t="s">
        <v>1600</v>
      </c>
      <c r="C5488" s="358" t="s">
        <v>21860</v>
      </c>
      <c r="D5488" s="16" t="s">
        <v>6800</v>
      </c>
    </row>
    <row r="5489" spans="1:4" ht="15.95" customHeight="1" x14ac:dyDescent="0.25">
      <c r="A5489" s="25" t="s">
        <v>21861</v>
      </c>
      <c r="B5489" s="358" t="s">
        <v>1601</v>
      </c>
      <c r="C5489" s="358" t="s">
        <v>21862</v>
      </c>
      <c r="D5489" s="16" t="s">
        <v>6813</v>
      </c>
    </row>
    <row r="5490" spans="1:4" ht="15.95" customHeight="1" x14ac:dyDescent="0.25">
      <c r="A5490" s="25" t="s">
        <v>21863</v>
      </c>
      <c r="B5490" s="358" t="s">
        <v>21864</v>
      </c>
      <c r="C5490" s="358" t="s">
        <v>21865</v>
      </c>
      <c r="D5490" s="16" t="s">
        <v>6893</v>
      </c>
    </row>
    <row r="5491" spans="1:4" ht="15.95" customHeight="1" x14ac:dyDescent="0.25">
      <c r="A5491" s="25" t="s">
        <v>21866</v>
      </c>
      <c r="B5491" s="358" t="s">
        <v>21867</v>
      </c>
      <c r="C5491" s="358" t="s">
        <v>21868</v>
      </c>
      <c r="D5491" s="16" t="s">
        <v>6893</v>
      </c>
    </row>
    <row r="5492" spans="1:4" ht="15.95" customHeight="1" x14ac:dyDescent="0.25">
      <c r="A5492" s="25" t="s">
        <v>21869</v>
      </c>
      <c r="B5492" s="358" t="s">
        <v>1602</v>
      </c>
      <c r="C5492" s="358" t="s">
        <v>21870</v>
      </c>
      <c r="D5492" s="16" t="s">
        <v>6845</v>
      </c>
    </row>
    <row r="5493" spans="1:4" ht="15.95" customHeight="1" x14ac:dyDescent="0.25">
      <c r="A5493" s="25" t="s">
        <v>21871</v>
      </c>
      <c r="B5493" s="358" t="s">
        <v>1404</v>
      </c>
      <c r="C5493" s="358" t="s">
        <v>21872</v>
      </c>
      <c r="D5493" s="16" t="s">
        <v>6979</v>
      </c>
    </row>
    <row r="5494" spans="1:4" ht="15.95" customHeight="1" x14ac:dyDescent="0.25">
      <c r="A5494" s="25" t="s">
        <v>21873</v>
      </c>
      <c r="B5494" s="358" t="s">
        <v>1603</v>
      </c>
      <c r="C5494" s="358" t="s">
        <v>21874</v>
      </c>
      <c r="D5494" s="16" t="s">
        <v>6831</v>
      </c>
    </row>
    <row r="5495" spans="1:4" ht="15.95" customHeight="1" x14ac:dyDescent="0.25">
      <c r="A5495" s="25" t="s">
        <v>21875</v>
      </c>
      <c r="B5495" s="358" t="s">
        <v>1604</v>
      </c>
      <c r="C5495" s="358" t="s">
        <v>21876</v>
      </c>
      <c r="D5495" s="16" t="s">
        <v>6711</v>
      </c>
    </row>
    <row r="5496" spans="1:4" ht="15.95" customHeight="1" x14ac:dyDescent="0.25">
      <c r="A5496" s="25" t="s">
        <v>21877</v>
      </c>
      <c r="B5496" s="358" t="s">
        <v>1605</v>
      </c>
      <c r="C5496" s="358" t="s">
        <v>21878</v>
      </c>
      <c r="D5496" s="16" t="s">
        <v>6664</v>
      </c>
    </row>
    <row r="5497" spans="1:4" ht="15.95" customHeight="1" x14ac:dyDescent="0.25">
      <c r="A5497" s="25" t="s">
        <v>21879</v>
      </c>
      <c r="B5497" s="358" t="s">
        <v>1606</v>
      </c>
      <c r="C5497" s="358" t="s">
        <v>21880</v>
      </c>
      <c r="D5497" s="16" t="s">
        <v>6775</v>
      </c>
    </row>
    <row r="5498" spans="1:4" ht="15.95" customHeight="1" x14ac:dyDescent="0.25">
      <c r="A5498" s="25" t="s">
        <v>21881</v>
      </c>
      <c r="B5498" s="358" t="s">
        <v>1720</v>
      </c>
      <c r="C5498" s="358" t="s">
        <v>21882</v>
      </c>
      <c r="D5498" s="16" t="s">
        <v>6943</v>
      </c>
    </row>
    <row r="5499" spans="1:4" ht="15.95" customHeight="1" x14ac:dyDescent="0.25">
      <c r="A5499" s="25" t="s">
        <v>21883</v>
      </c>
      <c r="B5499" s="358" t="s">
        <v>21884</v>
      </c>
      <c r="C5499" s="358" t="s">
        <v>21885</v>
      </c>
      <c r="D5499" s="16" t="s">
        <v>7000</v>
      </c>
    </row>
    <row r="5500" spans="1:4" ht="15.95" customHeight="1" x14ac:dyDescent="0.25">
      <c r="A5500" s="25" t="s">
        <v>21886</v>
      </c>
      <c r="B5500" s="358" t="s">
        <v>1111</v>
      </c>
      <c r="C5500" s="358" t="s">
        <v>21887</v>
      </c>
      <c r="D5500" s="16" t="s">
        <v>6943</v>
      </c>
    </row>
    <row r="5501" spans="1:4" ht="15.95" customHeight="1" x14ac:dyDescent="0.25">
      <c r="A5501" s="25" t="s">
        <v>21888</v>
      </c>
      <c r="B5501" s="358" t="s">
        <v>693</v>
      </c>
      <c r="C5501" s="358" t="s">
        <v>21889</v>
      </c>
      <c r="D5501" s="16" t="s">
        <v>6942</v>
      </c>
    </row>
    <row r="5502" spans="1:4" ht="15.95" customHeight="1" x14ac:dyDescent="0.25">
      <c r="A5502" s="25" t="s">
        <v>21890</v>
      </c>
      <c r="B5502" s="358" t="s">
        <v>1134</v>
      </c>
      <c r="C5502" s="358" t="s">
        <v>21891</v>
      </c>
      <c r="D5502" s="16" t="s">
        <v>6775</v>
      </c>
    </row>
    <row r="5503" spans="1:4" ht="15.95" customHeight="1" x14ac:dyDescent="0.25">
      <c r="A5503" s="25" t="s">
        <v>21892</v>
      </c>
      <c r="B5503" s="358" t="s">
        <v>1127</v>
      </c>
      <c r="C5503" s="358" t="s">
        <v>21893</v>
      </c>
      <c r="D5503" s="16" t="s">
        <v>6944</v>
      </c>
    </row>
    <row r="5504" spans="1:4" ht="15.95" customHeight="1" x14ac:dyDescent="0.25">
      <c r="A5504" s="25" t="s">
        <v>21894</v>
      </c>
      <c r="B5504" s="358" t="s">
        <v>757</v>
      </c>
      <c r="C5504" s="358" t="s">
        <v>21895</v>
      </c>
      <c r="D5504" s="16" t="s">
        <v>6965</v>
      </c>
    </row>
    <row r="5505" spans="1:4" ht="15.95" customHeight="1" x14ac:dyDescent="0.25">
      <c r="A5505" s="25" t="s">
        <v>21896</v>
      </c>
      <c r="B5505" s="358" t="s">
        <v>694</v>
      </c>
      <c r="C5505" s="358" t="s">
        <v>21897</v>
      </c>
      <c r="D5505" s="16" t="s">
        <v>7004</v>
      </c>
    </row>
    <row r="5506" spans="1:4" ht="15.95" customHeight="1" x14ac:dyDescent="0.25">
      <c r="A5506" s="25" t="s">
        <v>21898</v>
      </c>
      <c r="B5506" s="358" t="s">
        <v>341</v>
      </c>
      <c r="C5506" s="358" t="s">
        <v>21899</v>
      </c>
      <c r="D5506" s="16" t="s">
        <v>6846</v>
      </c>
    </row>
    <row r="5507" spans="1:4" ht="15.95" customHeight="1" x14ac:dyDescent="0.25">
      <c r="A5507" s="25" t="s">
        <v>21900</v>
      </c>
      <c r="B5507" s="358" t="s">
        <v>4408</v>
      </c>
      <c r="C5507" s="358" t="s">
        <v>21901</v>
      </c>
      <c r="D5507" s="16" t="s">
        <v>6975</v>
      </c>
    </row>
    <row r="5508" spans="1:4" ht="15.95" customHeight="1" x14ac:dyDescent="0.25">
      <c r="A5508" s="25" t="s">
        <v>21902</v>
      </c>
      <c r="B5508" s="358" t="s">
        <v>21903</v>
      </c>
      <c r="C5508" s="358" t="s">
        <v>21904</v>
      </c>
      <c r="D5508" s="16" t="s">
        <v>6845</v>
      </c>
    </row>
    <row r="5509" spans="1:4" ht="15.95" customHeight="1" x14ac:dyDescent="0.25">
      <c r="A5509" s="25" t="s">
        <v>21905</v>
      </c>
      <c r="B5509" s="358" t="s">
        <v>1407</v>
      </c>
      <c r="C5509" s="358" t="s">
        <v>21906</v>
      </c>
      <c r="D5509" s="16" t="s">
        <v>6950</v>
      </c>
    </row>
    <row r="5510" spans="1:4" ht="15.95" customHeight="1" x14ac:dyDescent="0.25">
      <c r="A5510" s="25" t="s">
        <v>21907</v>
      </c>
      <c r="B5510" s="358" t="s">
        <v>4410</v>
      </c>
      <c r="C5510" s="358" t="s">
        <v>21908</v>
      </c>
      <c r="D5510" s="16" t="s">
        <v>6965</v>
      </c>
    </row>
    <row r="5511" spans="1:4" ht="15.95" customHeight="1" x14ac:dyDescent="0.25">
      <c r="A5511" s="25" t="s">
        <v>21909</v>
      </c>
      <c r="B5511" s="358" t="s">
        <v>1607</v>
      </c>
      <c r="C5511" s="358" t="s">
        <v>21910</v>
      </c>
      <c r="D5511" s="16" t="s">
        <v>6835</v>
      </c>
    </row>
    <row r="5512" spans="1:4" ht="15.95" customHeight="1" x14ac:dyDescent="0.25">
      <c r="A5512" s="25" t="s">
        <v>21911</v>
      </c>
      <c r="B5512" s="358" t="s">
        <v>21912</v>
      </c>
      <c r="C5512" s="358" t="s">
        <v>21913</v>
      </c>
      <c r="D5512" s="16" t="s">
        <v>6835</v>
      </c>
    </row>
    <row r="5513" spans="1:4" ht="15.95" customHeight="1" x14ac:dyDescent="0.25">
      <c r="A5513" s="25" t="s">
        <v>21914</v>
      </c>
      <c r="B5513" s="358" t="s">
        <v>21915</v>
      </c>
      <c r="C5513" s="358" t="s">
        <v>21916</v>
      </c>
      <c r="D5513" s="16" t="s">
        <v>5165</v>
      </c>
    </row>
    <row r="5514" spans="1:4" ht="15.95" customHeight="1" x14ac:dyDescent="0.25">
      <c r="A5514" s="25" t="s">
        <v>21917</v>
      </c>
      <c r="B5514" s="358" t="s">
        <v>21918</v>
      </c>
      <c r="C5514" s="358" t="s">
        <v>21919</v>
      </c>
      <c r="D5514" s="16" t="s">
        <v>6663</v>
      </c>
    </row>
    <row r="5515" spans="1:4" ht="15.95" customHeight="1" x14ac:dyDescent="0.25">
      <c r="A5515" s="25" t="s">
        <v>21920</v>
      </c>
      <c r="B5515" s="358" t="s">
        <v>21921</v>
      </c>
      <c r="C5515" s="358" t="s">
        <v>21922</v>
      </c>
      <c r="D5515" s="16" t="s">
        <v>6663</v>
      </c>
    </row>
    <row r="5516" spans="1:4" ht="15.95" customHeight="1" x14ac:dyDescent="0.25">
      <c r="A5516" s="25" t="s">
        <v>21923</v>
      </c>
      <c r="B5516" s="358" t="s">
        <v>21924</v>
      </c>
      <c r="C5516" s="358" t="s">
        <v>21925</v>
      </c>
      <c r="D5516" s="16" t="s">
        <v>6663</v>
      </c>
    </row>
    <row r="5517" spans="1:4" ht="15.95" customHeight="1" x14ac:dyDescent="0.25">
      <c r="A5517" s="25" t="s">
        <v>21926</v>
      </c>
      <c r="B5517" s="358" t="s">
        <v>21927</v>
      </c>
      <c r="C5517" s="358" t="s">
        <v>21928</v>
      </c>
      <c r="D5517" s="16" t="s">
        <v>6663</v>
      </c>
    </row>
    <row r="5518" spans="1:4" ht="15.95" customHeight="1" x14ac:dyDescent="0.25">
      <c r="A5518" s="25" t="s">
        <v>21929</v>
      </c>
      <c r="B5518" s="358" t="s">
        <v>21930</v>
      </c>
      <c r="C5518" s="358" t="s">
        <v>21931</v>
      </c>
      <c r="D5518" s="16" t="s">
        <v>6663</v>
      </c>
    </row>
    <row r="5519" spans="1:4" ht="15.95" customHeight="1" x14ac:dyDescent="0.25">
      <c r="A5519" s="25" t="s">
        <v>21932</v>
      </c>
      <c r="B5519" s="358" t="s">
        <v>21933</v>
      </c>
      <c r="C5519" s="358" t="s">
        <v>21934</v>
      </c>
      <c r="D5519" s="16" t="s">
        <v>6663</v>
      </c>
    </row>
    <row r="5520" spans="1:4" ht="15.95" customHeight="1" x14ac:dyDescent="0.25">
      <c r="A5520" s="25" t="s">
        <v>21935</v>
      </c>
      <c r="B5520" s="358" t="s">
        <v>970</v>
      </c>
      <c r="C5520" s="358" t="s">
        <v>21936</v>
      </c>
      <c r="D5520" s="16" t="s">
        <v>6711</v>
      </c>
    </row>
    <row r="5521" spans="1:4" ht="15.95" customHeight="1" x14ac:dyDescent="0.25">
      <c r="A5521" s="25" t="s">
        <v>21937</v>
      </c>
      <c r="B5521" s="358" t="s">
        <v>21938</v>
      </c>
      <c r="C5521" s="358" t="s">
        <v>21939</v>
      </c>
      <c r="D5521" s="16" t="s">
        <v>6663</v>
      </c>
    </row>
    <row r="5522" spans="1:4" ht="15.95" customHeight="1" x14ac:dyDescent="0.25">
      <c r="A5522" s="25" t="s">
        <v>21940</v>
      </c>
      <c r="B5522" s="358" t="s">
        <v>1408</v>
      </c>
      <c r="C5522" s="358" t="s">
        <v>21941</v>
      </c>
      <c r="D5522" s="16" t="s">
        <v>7001</v>
      </c>
    </row>
    <row r="5523" spans="1:4" ht="15.95" customHeight="1" x14ac:dyDescent="0.25">
      <c r="A5523" s="25" t="s">
        <v>21942</v>
      </c>
      <c r="B5523" s="358" t="s">
        <v>21943</v>
      </c>
      <c r="C5523" s="358" t="s">
        <v>21944</v>
      </c>
      <c r="D5523" s="16" t="s">
        <v>6831</v>
      </c>
    </row>
    <row r="5524" spans="1:4" ht="15.95" customHeight="1" x14ac:dyDescent="0.25">
      <c r="A5524" s="25" t="s">
        <v>21945</v>
      </c>
      <c r="B5524" s="358" t="s">
        <v>234</v>
      </c>
      <c r="C5524" s="358" t="s">
        <v>21946</v>
      </c>
      <c r="D5524" s="16" t="s">
        <v>6831</v>
      </c>
    </row>
    <row r="5525" spans="1:4" ht="15.95" customHeight="1" x14ac:dyDescent="0.25">
      <c r="A5525" s="25" t="s">
        <v>21947</v>
      </c>
      <c r="B5525" s="358" t="s">
        <v>696</v>
      </c>
      <c r="C5525" s="358" t="s">
        <v>21948</v>
      </c>
      <c r="D5525" s="16" t="s">
        <v>6943</v>
      </c>
    </row>
    <row r="5526" spans="1:4" ht="15.95" customHeight="1" x14ac:dyDescent="0.25">
      <c r="A5526" s="25" t="s">
        <v>21949</v>
      </c>
      <c r="B5526" s="358" t="s">
        <v>1410</v>
      </c>
      <c r="C5526" s="358" t="s">
        <v>21950</v>
      </c>
      <c r="D5526" s="16" t="s">
        <v>6971</v>
      </c>
    </row>
    <row r="5527" spans="1:4" ht="15.95" customHeight="1" x14ac:dyDescent="0.25">
      <c r="A5527" s="25" t="s">
        <v>21951</v>
      </c>
      <c r="B5527" s="358" t="s">
        <v>21952</v>
      </c>
      <c r="C5527" s="361" t="s">
        <v>21953</v>
      </c>
      <c r="D5527" s="16" t="s">
        <v>6707</v>
      </c>
    </row>
    <row r="5528" spans="1:4" ht="15.95" customHeight="1" x14ac:dyDescent="0.25">
      <c r="A5528" s="25" t="s">
        <v>21954</v>
      </c>
      <c r="B5528" s="358" t="s">
        <v>21955</v>
      </c>
      <c r="C5528" s="223" t="s">
        <v>21956</v>
      </c>
      <c r="D5528" s="16" t="s">
        <v>6800</v>
      </c>
    </row>
    <row r="5529" spans="1:4" ht="15.95" customHeight="1" x14ac:dyDescent="0.25">
      <c r="A5529" s="25" t="s">
        <v>21957</v>
      </c>
      <c r="B5529" s="358" t="s">
        <v>971</v>
      </c>
      <c r="C5529" s="223" t="s">
        <v>21958</v>
      </c>
      <c r="D5529" s="16" t="s">
        <v>6813</v>
      </c>
    </row>
    <row r="5530" spans="1:4" ht="15.95" customHeight="1" x14ac:dyDescent="0.25">
      <c r="A5530" s="25" t="s">
        <v>21959</v>
      </c>
      <c r="B5530" s="358" t="s">
        <v>21960</v>
      </c>
      <c r="C5530" s="362" t="s">
        <v>21961</v>
      </c>
      <c r="D5530" s="16" t="s">
        <v>6893</v>
      </c>
    </row>
    <row r="5531" spans="1:4" ht="15.95" customHeight="1" x14ac:dyDescent="0.25">
      <c r="A5531" s="25" t="s">
        <v>21962</v>
      </c>
      <c r="B5531" s="358" t="s">
        <v>3916</v>
      </c>
      <c r="C5531" s="358" t="s">
        <v>21963</v>
      </c>
      <c r="D5531" s="16" t="s">
        <v>6943</v>
      </c>
    </row>
    <row r="5532" spans="1:4" ht="15.95" customHeight="1" x14ac:dyDescent="0.25">
      <c r="A5532" s="25" t="s">
        <v>21964</v>
      </c>
      <c r="B5532" s="358" t="s">
        <v>21965</v>
      </c>
      <c r="C5532" s="358" t="s">
        <v>21966</v>
      </c>
      <c r="D5532" s="16" t="s">
        <v>6711</v>
      </c>
    </row>
    <row r="5533" spans="1:4" ht="15.95" customHeight="1" x14ac:dyDescent="0.25">
      <c r="A5533" s="25" t="s">
        <v>21967</v>
      </c>
      <c r="B5533" s="358" t="s">
        <v>697</v>
      </c>
      <c r="C5533" s="358" t="s">
        <v>21968</v>
      </c>
      <c r="D5533" s="16" t="s">
        <v>6951</v>
      </c>
    </row>
    <row r="5534" spans="1:4" ht="15.95" customHeight="1" x14ac:dyDescent="0.25">
      <c r="A5534" s="25" t="s">
        <v>21969</v>
      </c>
      <c r="B5534" s="358" t="s">
        <v>699</v>
      </c>
      <c r="C5534" s="358" t="s">
        <v>21970</v>
      </c>
      <c r="D5534" s="16" t="s">
        <v>6946</v>
      </c>
    </row>
    <row r="5535" spans="1:4" ht="15.95" customHeight="1" x14ac:dyDescent="0.25">
      <c r="A5535" s="25" t="s">
        <v>21971</v>
      </c>
      <c r="B5535" s="358" t="s">
        <v>701</v>
      </c>
      <c r="C5535" s="358" t="s">
        <v>21972</v>
      </c>
      <c r="D5535" s="16" t="s">
        <v>7004</v>
      </c>
    </row>
    <row r="5536" spans="1:4" ht="15.95" customHeight="1" x14ac:dyDescent="0.25">
      <c r="A5536" s="25" t="s">
        <v>21973</v>
      </c>
      <c r="B5536" s="358" t="s">
        <v>1021</v>
      </c>
      <c r="C5536" s="358" t="s">
        <v>21974</v>
      </c>
      <c r="D5536" s="16" t="s">
        <v>6971</v>
      </c>
    </row>
    <row r="5537" spans="1:4" ht="15.95" customHeight="1" x14ac:dyDescent="0.25">
      <c r="A5537" s="25" t="s">
        <v>21975</v>
      </c>
      <c r="B5537" s="358" t="s">
        <v>1754</v>
      </c>
      <c r="C5537" s="358" t="s">
        <v>21976</v>
      </c>
      <c r="D5537" s="16" t="s">
        <v>6813</v>
      </c>
    </row>
    <row r="5538" spans="1:4" ht="15.95" customHeight="1" x14ac:dyDescent="0.25">
      <c r="A5538" s="25" t="s">
        <v>21977</v>
      </c>
      <c r="B5538" s="358" t="s">
        <v>1022</v>
      </c>
      <c r="C5538" s="358" t="s">
        <v>21978</v>
      </c>
      <c r="D5538" s="16" t="s">
        <v>6971</v>
      </c>
    </row>
    <row r="5539" spans="1:4" ht="15.95" customHeight="1" x14ac:dyDescent="0.25">
      <c r="A5539" s="25" t="s">
        <v>21979</v>
      </c>
      <c r="B5539" s="358" t="s">
        <v>1023</v>
      </c>
      <c r="C5539" s="358" t="s">
        <v>21980</v>
      </c>
      <c r="D5539" s="16" t="s">
        <v>6950</v>
      </c>
    </row>
    <row r="5540" spans="1:4" ht="15.95" customHeight="1" x14ac:dyDescent="0.25">
      <c r="A5540" s="25" t="s">
        <v>21981</v>
      </c>
      <c r="B5540" s="358" t="s">
        <v>21982</v>
      </c>
      <c r="C5540" s="367" t="s">
        <v>21983</v>
      </c>
      <c r="D5540" s="16" t="s">
        <v>6975</v>
      </c>
    </row>
    <row r="5541" spans="1:4" ht="15.95" customHeight="1" x14ac:dyDescent="0.25">
      <c r="A5541" s="25" t="s">
        <v>21984</v>
      </c>
      <c r="B5541" s="358" t="s">
        <v>1024</v>
      </c>
      <c r="C5541" s="223" t="s">
        <v>21985</v>
      </c>
      <c r="D5541" s="16" t="s">
        <v>6976</v>
      </c>
    </row>
    <row r="5542" spans="1:4" ht="15.95" customHeight="1" x14ac:dyDescent="0.25">
      <c r="A5542" s="25" t="s">
        <v>21986</v>
      </c>
      <c r="B5542" s="358" t="s">
        <v>702</v>
      </c>
      <c r="C5542" s="362" t="s">
        <v>21987</v>
      </c>
      <c r="D5542" s="16" t="s">
        <v>6963</v>
      </c>
    </row>
    <row r="5543" spans="1:4" ht="15.95" customHeight="1" x14ac:dyDescent="0.25">
      <c r="A5543" s="25" t="s">
        <v>21988</v>
      </c>
      <c r="B5543" s="358" t="s">
        <v>703</v>
      </c>
      <c r="C5543" s="358" t="s">
        <v>21989</v>
      </c>
      <c r="D5543" s="16" t="s">
        <v>6952</v>
      </c>
    </row>
    <row r="5544" spans="1:4" ht="15.95" customHeight="1" x14ac:dyDescent="0.25">
      <c r="A5544" s="25" t="s">
        <v>21990</v>
      </c>
      <c r="B5544" s="358" t="s">
        <v>21991</v>
      </c>
      <c r="C5544" s="358" t="s">
        <v>21992</v>
      </c>
      <c r="D5544" s="16" t="s">
        <v>6942</v>
      </c>
    </row>
    <row r="5545" spans="1:4" ht="15.95" customHeight="1" x14ac:dyDescent="0.25">
      <c r="A5545" s="25" t="s">
        <v>21993</v>
      </c>
      <c r="B5545" s="358" t="s">
        <v>1716</v>
      </c>
      <c r="C5545" s="358" t="s">
        <v>21994</v>
      </c>
      <c r="D5545" s="16" t="s">
        <v>6944</v>
      </c>
    </row>
    <row r="5546" spans="1:4" ht="15.95" customHeight="1" x14ac:dyDescent="0.25">
      <c r="A5546" s="25" t="s">
        <v>21995</v>
      </c>
      <c r="B5546" s="358" t="s">
        <v>236</v>
      </c>
      <c r="C5546" s="358" t="s">
        <v>21996</v>
      </c>
      <c r="D5546" s="16" t="s">
        <v>6893</v>
      </c>
    </row>
    <row r="5547" spans="1:4" ht="15.95" customHeight="1" x14ac:dyDescent="0.25">
      <c r="A5547" s="25" t="s">
        <v>21997</v>
      </c>
      <c r="B5547" s="358" t="s">
        <v>343</v>
      </c>
      <c r="C5547" s="358" t="s">
        <v>21998</v>
      </c>
      <c r="D5547" s="16" t="s">
        <v>6783</v>
      </c>
    </row>
    <row r="5548" spans="1:4" ht="15.95" customHeight="1" x14ac:dyDescent="0.25">
      <c r="A5548" s="25" t="s">
        <v>21999</v>
      </c>
      <c r="B5548" s="358" t="s">
        <v>1717</v>
      </c>
      <c r="C5548" s="358" t="s">
        <v>22000</v>
      </c>
      <c r="D5548" s="16" t="s">
        <v>6947</v>
      </c>
    </row>
    <row r="5549" spans="1:4" ht="15.95" customHeight="1" x14ac:dyDescent="0.25">
      <c r="A5549" s="25" t="s">
        <v>22001</v>
      </c>
      <c r="B5549" s="358" t="s">
        <v>1411</v>
      </c>
      <c r="C5549" s="358" t="s">
        <v>22002</v>
      </c>
      <c r="D5549" s="16" t="s">
        <v>6971</v>
      </c>
    </row>
    <row r="5550" spans="1:4" ht="15.95" customHeight="1" x14ac:dyDescent="0.25">
      <c r="A5550" s="25" t="s">
        <v>22003</v>
      </c>
      <c r="B5550" s="358" t="s">
        <v>704</v>
      </c>
      <c r="C5550" s="358" t="s">
        <v>22004</v>
      </c>
      <c r="D5550" s="16" t="s">
        <v>6944</v>
      </c>
    </row>
    <row r="5551" spans="1:4" ht="15.95" customHeight="1" x14ac:dyDescent="0.25">
      <c r="A5551" s="25" t="s">
        <v>22005</v>
      </c>
      <c r="B5551" s="358" t="s">
        <v>706</v>
      </c>
      <c r="C5551" s="358" t="s">
        <v>22006</v>
      </c>
      <c r="D5551" s="16" t="s">
        <v>6963</v>
      </c>
    </row>
    <row r="5552" spans="1:4" ht="15.95" customHeight="1" x14ac:dyDescent="0.25">
      <c r="A5552" s="25" t="s">
        <v>22007</v>
      </c>
      <c r="B5552" s="358" t="s">
        <v>22008</v>
      </c>
      <c r="C5552" s="358" t="s">
        <v>22009</v>
      </c>
      <c r="D5552" s="16" t="s">
        <v>6663</v>
      </c>
    </row>
    <row r="5553" spans="1:4" ht="15.95" customHeight="1" x14ac:dyDescent="0.25">
      <c r="A5553" s="25" t="s">
        <v>22010</v>
      </c>
      <c r="B5553" s="358" t="s">
        <v>4262</v>
      </c>
      <c r="C5553" s="358" t="s">
        <v>22011</v>
      </c>
      <c r="D5553" s="16" t="s">
        <v>6995</v>
      </c>
    </row>
    <row r="5554" spans="1:4" ht="15.95" customHeight="1" x14ac:dyDescent="0.25">
      <c r="A5554" s="25" t="s">
        <v>22012</v>
      </c>
      <c r="B5554" s="358" t="s">
        <v>22013</v>
      </c>
      <c r="C5554" s="358" t="s">
        <v>22014</v>
      </c>
      <c r="D5554" s="16" t="s">
        <v>6952</v>
      </c>
    </row>
    <row r="5555" spans="1:4" ht="15.95" customHeight="1" x14ac:dyDescent="0.25">
      <c r="A5555" s="25" t="s">
        <v>22015</v>
      </c>
      <c r="B5555" s="358" t="s">
        <v>4264</v>
      </c>
      <c r="C5555" s="358" t="s">
        <v>22016</v>
      </c>
      <c r="D5555" s="16" t="s">
        <v>6994</v>
      </c>
    </row>
    <row r="5556" spans="1:4" ht="15.95" customHeight="1" x14ac:dyDescent="0.25">
      <c r="A5556" s="25" t="s">
        <v>22017</v>
      </c>
      <c r="B5556" s="358" t="s">
        <v>4266</v>
      </c>
      <c r="C5556" s="358" t="s">
        <v>22018</v>
      </c>
      <c r="D5556" s="16" t="s">
        <v>6995</v>
      </c>
    </row>
    <row r="5557" spans="1:4" ht="15.95" customHeight="1" x14ac:dyDescent="0.25">
      <c r="A5557" s="25" t="s">
        <v>22019</v>
      </c>
      <c r="B5557" s="358" t="s">
        <v>3917</v>
      </c>
      <c r="C5557" s="358" t="s">
        <v>22020</v>
      </c>
      <c r="D5557" s="16" t="s">
        <v>6943</v>
      </c>
    </row>
    <row r="5558" spans="1:4" ht="15.95" customHeight="1" x14ac:dyDescent="0.25">
      <c r="A5558" s="25" t="s">
        <v>22021</v>
      </c>
      <c r="B5558" s="358" t="s">
        <v>707</v>
      </c>
      <c r="C5558" s="358" t="s">
        <v>22022</v>
      </c>
      <c r="D5558" s="16" t="s">
        <v>6952</v>
      </c>
    </row>
    <row r="5559" spans="1:4" ht="15.95" customHeight="1" x14ac:dyDescent="0.25">
      <c r="A5559" s="25" t="s">
        <v>22023</v>
      </c>
      <c r="B5559" s="358" t="s">
        <v>22024</v>
      </c>
      <c r="C5559" s="358" t="s">
        <v>22025</v>
      </c>
      <c r="D5559" s="16" t="s">
        <v>6711</v>
      </c>
    </row>
    <row r="5560" spans="1:4" ht="15.95" customHeight="1" x14ac:dyDescent="0.25">
      <c r="A5560" s="25" t="s">
        <v>22026</v>
      </c>
      <c r="B5560" s="358" t="s">
        <v>4267</v>
      </c>
      <c r="C5560" s="358" t="s">
        <v>22027</v>
      </c>
      <c r="D5560" s="16" t="s">
        <v>6996</v>
      </c>
    </row>
    <row r="5561" spans="1:4" ht="15.95" customHeight="1" x14ac:dyDescent="0.25">
      <c r="A5561" s="25" t="s">
        <v>22028</v>
      </c>
      <c r="B5561" s="358" t="s">
        <v>4239</v>
      </c>
      <c r="C5561" s="358" t="s">
        <v>22029</v>
      </c>
      <c r="D5561" s="16" t="s">
        <v>6675</v>
      </c>
    </row>
    <row r="5562" spans="1:4" ht="15.95" customHeight="1" x14ac:dyDescent="0.25">
      <c r="A5562" s="25" t="s">
        <v>22030</v>
      </c>
      <c r="B5562" s="358" t="s">
        <v>22031</v>
      </c>
      <c r="C5562" s="358" t="s">
        <v>22032</v>
      </c>
      <c r="D5562" s="16" t="s">
        <v>7048</v>
      </c>
    </row>
    <row r="5563" spans="1:4" ht="15.95" customHeight="1" x14ac:dyDescent="0.25">
      <c r="A5563" s="25" t="s">
        <v>22033</v>
      </c>
      <c r="B5563" s="358" t="s">
        <v>238</v>
      </c>
      <c r="C5563" s="358" t="s">
        <v>22034</v>
      </c>
      <c r="D5563" s="16" t="s">
        <v>6845</v>
      </c>
    </row>
    <row r="5564" spans="1:4" ht="15.95" customHeight="1" x14ac:dyDescent="0.25">
      <c r="A5564" s="25" t="s">
        <v>22035</v>
      </c>
      <c r="B5564" s="358" t="s">
        <v>22036</v>
      </c>
      <c r="C5564" s="358" t="s">
        <v>22037</v>
      </c>
      <c r="D5564" s="16" t="s">
        <v>6999</v>
      </c>
    </row>
    <row r="5565" spans="1:4" ht="15.95" customHeight="1" x14ac:dyDescent="0.25">
      <c r="A5565" s="25" t="s">
        <v>22038</v>
      </c>
      <c r="B5565" s="358" t="s">
        <v>22039</v>
      </c>
      <c r="C5565" s="358" t="s">
        <v>22040</v>
      </c>
      <c r="D5565" s="16" t="s">
        <v>6943</v>
      </c>
    </row>
    <row r="5566" spans="1:4" ht="15.95" customHeight="1" x14ac:dyDescent="0.25">
      <c r="A5566" s="25" t="s">
        <v>22041</v>
      </c>
      <c r="B5566" s="358" t="s">
        <v>4277</v>
      </c>
      <c r="C5566" s="358" t="s">
        <v>22042</v>
      </c>
      <c r="D5566" s="16" t="s">
        <v>6653</v>
      </c>
    </row>
    <row r="5567" spans="1:4" ht="15.95" customHeight="1" x14ac:dyDescent="0.25">
      <c r="A5567" s="25" t="s">
        <v>22043</v>
      </c>
      <c r="B5567" s="358" t="s">
        <v>1755</v>
      </c>
      <c r="C5567" s="358" t="s">
        <v>22044</v>
      </c>
      <c r="D5567" s="16" t="s">
        <v>6676</v>
      </c>
    </row>
    <row r="5568" spans="1:4" ht="15.95" customHeight="1" x14ac:dyDescent="0.25">
      <c r="A5568" s="25" t="s">
        <v>22045</v>
      </c>
      <c r="B5568" s="358" t="s">
        <v>708</v>
      </c>
      <c r="C5568" s="358" t="s">
        <v>22046</v>
      </c>
      <c r="D5568" s="16" t="s">
        <v>6949</v>
      </c>
    </row>
    <row r="5569" spans="1:4" ht="15.95" customHeight="1" x14ac:dyDescent="0.25">
      <c r="A5569" s="25" t="s">
        <v>22047</v>
      </c>
      <c r="B5569" s="358" t="s">
        <v>709</v>
      </c>
      <c r="C5569" s="358" t="s">
        <v>22048</v>
      </c>
      <c r="D5569" s="16" t="s">
        <v>7002</v>
      </c>
    </row>
    <row r="5570" spans="1:4" ht="15.95" customHeight="1" x14ac:dyDescent="0.25">
      <c r="A5570" s="25" t="s">
        <v>22049</v>
      </c>
      <c r="B5570" s="358" t="s">
        <v>22050</v>
      </c>
      <c r="C5570" s="358" t="s">
        <v>22051</v>
      </c>
      <c r="D5570" s="16" t="s">
        <v>6578</v>
      </c>
    </row>
    <row r="5571" spans="1:4" ht="15.95" customHeight="1" x14ac:dyDescent="0.25">
      <c r="A5571" s="25" t="s">
        <v>22052</v>
      </c>
      <c r="B5571" s="358" t="s">
        <v>124</v>
      </c>
      <c r="C5571" s="358" t="s">
        <v>22053</v>
      </c>
      <c r="D5571" s="16" t="s">
        <v>6952</v>
      </c>
    </row>
    <row r="5572" spans="1:4" ht="15.95" customHeight="1" x14ac:dyDescent="0.25">
      <c r="A5572" s="25" t="s">
        <v>22054</v>
      </c>
      <c r="B5572" s="358" t="s">
        <v>22055</v>
      </c>
      <c r="C5572" s="358" t="s">
        <v>22056</v>
      </c>
      <c r="D5572" s="16" t="s">
        <v>6663</v>
      </c>
    </row>
    <row r="5573" spans="1:4" ht="15.95" customHeight="1" x14ac:dyDescent="0.25">
      <c r="A5573" s="25" t="s">
        <v>22057</v>
      </c>
      <c r="B5573" s="358" t="s">
        <v>240</v>
      </c>
      <c r="C5573" s="358" t="s">
        <v>22058</v>
      </c>
      <c r="D5573" s="16" t="s">
        <v>6653</v>
      </c>
    </row>
    <row r="5574" spans="1:4" ht="15.95" customHeight="1" x14ac:dyDescent="0.25">
      <c r="A5574" s="25" t="s">
        <v>22059</v>
      </c>
      <c r="B5574" s="358" t="s">
        <v>22060</v>
      </c>
      <c r="C5574" s="358" t="s">
        <v>22061</v>
      </c>
      <c r="D5574" s="16" t="s">
        <v>6744</v>
      </c>
    </row>
    <row r="5575" spans="1:4" ht="15.95" customHeight="1" x14ac:dyDescent="0.25">
      <c r="A5575" s="25" t="s">
        <v>22062</v>
      </c>
      <c r="B5575" s="358" t="s">
        <v>22063</v>
      </c>
      <c r="C5575" s="358" t="s">
        <v>22064</v>
      </c>
      <c r="D5575" s="16" t="s">
        <v>5035</v>
      </c>
    </row>
    <row r="5576" spans="1:4" ht="15.95" customHeight="1" x14ac:dyDescent="0.25">
      <c r="A5576" s="25" t="s">
        <v>22065</v>
      </c>
      <c r="B5576" s="358" t="s">
        <v>243</v>
      </c>
      <c r="C5576" s="358" t="s">
        <v>22066</v>
      </c>
      <c r="D5576" s="16" t="s">
        <v>6707</v>
      </c>
    </row>
    <row r="5577" spans="1:4" ht="15.95" customHeight="1" x14ac:dyDescent="0.25">
      <c r="A5577" s="25" t="s">
        <v>22067</v>
      </c>
      <c r="B5577" s="358" t="s">
        <v>1662</v>
      </c>
      <c r="C5577" s="358" t="s">
        <v>22068</v>
      </c>
      <c r="D5577" s="16" t="s">
        <v>6775</v>
      </c>
    </row>
    <row r="5578" spans="1:4" ht="15.95" customHeight="1" x14ac:dyDescent="0.25">
      <c r="A5578" s="25" t="s">
        <v>22069</v>
      </c>
      <c r="B5578" s="358" t="s">
        <v>810</v>
      </c>
      <c r="C5578" s="358" t="s">
        <v>22070</v>
      </c>
      <c r="D5578" s="16" t="s">
        <v>6967</v>
      </c>
    </row>
    <row r="5579" spans="1:4" ht="15.95" customHeight="1" x14ac:dyDescent="0.25">
      <c r="A5579" s="25" t="s">
        <v>22071</v>
      </c>
      <c r="B5579" s="358" t="s">
        <v>812</v>
      </c>
      <c r="C5579" s="358" t="s">
        <v>22072</v>
      </c>
      <c r="D5579" s="16" t="s">
        <v>6960</v>
      </c>
    </row>
    <row r="5580" spans="1:4" ht="15.95" customHeight="1" x14ac:dyDescent="0.25">
      <c r="A5580" s="25" t="s">
        <v>22073</v>
      </c>
      <c r="B5580" s="358" t="s">
        <v>245</v>
      </c>
      <c r="C5580" s="358" t="s">
        <v>22074</v>
      </c>
      <c r="D5580" s="16" t="s">
        <v>6893</v>
      </c>
    </row>
    <row r="5581" spans="1:4" ht="15.95" customHeight="1" x14ac:dyDescent="0.25">
      <c r="A5581" s="25" t="s">
        <v>22075</v>
      </c>
      <c r="B5581" s="358" t="s">
        <v>246</v>
      </c>
      <c r="C5581" s="358" t="s">
        <v>22076</v>
      </c>
      <c r="D5581" s="16" t="s">
        <v>6775</v>
      </c>
    </row>
    <row r="5582" spans="1:4" ht="15.95" customHeight="1" x14ac:dyDescent="0.25">
      <c r="A5582" s="25" t="s">
        <v>22077</v>
      </c>
      <c r="B5582" s="358" t="s">
        <v>248</v>
      </c>
      <c r="C5582" s="358" t="s">
        <v>22078</v>
      </c>
      <c r="D5582" s="16" t="s">
        <v>6676</v>
      </c>
    </row>
    <row r="5583" spans="1:4" ht="15.95" customHeight="1" x14ac:dyDescent="0.25">
      <c r="A5583" s="25" t="s">
        <v>22079</v>
      </c>
      <c r="B5583" s="358" t="s">
        <v>126</v>
      </c>
      <c r="C5583" s="358" t="s">
        <v>22080</v>
      </c>
      <c r="D5583" s="16" t="s">
        <v>6999</v>
      </c>
    </row>
    <row r="5584" spans="1:4" ht="15.95" customHeight="1" x14ac:dyDescent="0.25">
      <c r="A5584" s="25" t="s">
        <v>22081</v>
      </c>
      <c r="B5584" s="358" t="s">
        <v>250</v>
      </c>
      <c r="C5584" s="358" t="s">
        <v>22082</v>
      </c>
      <c r="D5584" s="16" t="s">
        <v>6893</v>
      </c>
    </row>
    <row r="5585" spans="1:4" ht="15.95" customHeight="1" x14ac:dyDescent="0.25">
      <c r="A5585" s="25" t="s">
        <v>22083</v>
      </c>
      <c r="B5585" s="358" t="s">
        <v>22084</v>
      </c>
      <c r="C5585" s="358" t="s">
        <v>22085</v>
      </c>
      <c r="D5585" s="16" t="s">
        <v>6664</v>
      </c>
    </row>
    <row r="5586" spans="1:4" ht="15.95" customHeight="1" x14ac:dyDescent="0.25">
      <c r="A5586" s="25" t="s">
        <v>22086</v>
      </c>
      <c r="B5586" s="358" t="s">
        <v>127</v>
      </c>
      <c r="C5586" s="358" t="s">
        <v>22087</v>
      </c>
      <c r="D5586" s="16" t="s">
        <v>6952</v>
      </c>
    </row>
    <row r="5587" spans="1:4" ht="15.95" customHeight="1" x14ac:dyDescent="0.25">
      <c r="A5587" s="25" t="s">
        <v>22088</v>
      </c>
      <c r="B5587" s="358" t="s">
        <v>3918</v>
      </c>
      <c r="C5587" s="358" t="s">
        <v>22089</v>
      </c>
      <c r="D5587" s="16" t="s">
        <v>6971</v>
      </c>
    </row>
    <row r="5588" spans="1:4" ht="15.95" customHeight="1" x14ac:dyDescent="0.25">
      <c r="A5588" s="25" t="s">
        <v>22090</v>
      </c>
      <c r="B5588" s="358" t="s">
        <v>3919</v>
      </c>
      <c r="C5588" s="358" t="s">
        <v>22091</v>
      </c>
      <c r="D5588" s="16" t="s">
        <v>6950</v>
      </c>
    </row>
    <row r="5589" spans="1:4" ht="15.95" customHeight="1" x14ac:dyDescent="0.25">
      <c r="A5589" s="25" t="s">
        <v>22092</v>
      </c>
      <c r="B5589" s="358" t="s">
        <v>22093</v>
      </c>
      <c r="C5589" s="358" t="s">
        <v>22094</v>
      </c>
      <c r="D5589" s="16" t="s">
        <v>6944</v>
      </c>
    </row>
    <row r="5590" spans="1:4" ht="15.95" customHeight="1" x14ac:dyDescent="0.25">
      <c r="A5590" s="25" t="s">
        <v>22095</v>
      </c>
      <c r="B5590" s="358" t="s">
        <v>711</v>
      </c>
      <c r="C5590" s="358" t="s">
        <v>22096</v>
      </c>
      <c r="D5590" s="16" t="s">
        <v>6974</v>
      </c>
    </row>
    <row r="5591" spans="1:4" ht="15.95" customHeight="1" x14ac:dyDescent="0.25">
      <c r="A5591" s="25" t="s">
        <v>22097</v>
      </c>
      <c r="B5591" s="358" t="s">
        <v>1049</v>
      </c>
      <c r="C5591" s="358" t="s">
        <v>22098</v>
      </c>
      <c r="D5591" s="16" t="s">
        <v>6663</v>
      </c>
    </row>
    <row r="5592" spans="1:4" ht="15.95" customHeight="1" x14ac:dyDescent="0.25">
      <c r="A5592" s="25" t="s">
        <v>22099</v>
      </c>
      <c r="B5592" s="358" t="s">
        <v>1112</v>
      </c>
      <c r="C5592" s="358" t="s">
        <v>22100</v>
      </c>
      <c r="D5592" s="16" t="s">
        <v>6999</v>
      </c>
    </row>
    <row r="5593" spans="1:4" ht="15.95" customHeight="1" x14ac:dyDescent="0.25">
      <c r="A5593" s="25" t="s">
        <v>22101</v>
      </c>
      <c r="B5593" s="358" t="s">
        <v>1113</v>
      </c>
      <c r="C5593" s="358" t="s">
        <v>22102</v>
      </c>
      <c r="D5593" s="16" t="s">
        <v>6970</v>
      </c>
    </row>
    <row r="5594" spans="1:4" ht="15.95" customHeight="1" x14ac:dyDescent="0.25">
      <c r="A5594" s="25" t="s">
        <v>22103</v>
      </c>
      <c r="B5594" s="358" t="s">
        <v>1115</v>
      </c>
      <c r="C5594" s="358" t="s">
        <v>22104</v>
      </c>
      <c r="D5594" s="16" t="s">
        <v>6971</v>
      </c>
    </row>
    <row r="5595" spans="1:4" ht="15.95" customHeight="1" x14ac:dyDescent="0.25">
      <c r="A5595" s="25" t="s">
        <v>22105</v>
      </c>
      <c r="B5595" s="358" t="s">
        <v>22106</v>
      </c>
      <c r="C5595" s="358" t="s">
        <v>22107</v>
      </c>
      <c r="D5595" s="16" t="s">
        <v>6999</v>
      </c>
    </row>
    <row r="5596" spans="1:4" ht="15.95" customHeight="1" x14ac:dyDescent="0.25">
      <c r="A5596" s="25" t="s">
        <v>22108</v>
      </c>
      <c r="B5596" s="358" t="s">
        <v>1116</v>
      </c>
      <c r="C5596" s="358" t="s">
        <v>22109</v>
      </c>
      <c r="D5596" s="16" t="s">
        <v>6951</v>
      </c>
    </row>
    <row r="5597" spans="1:4" ht="15.95" customHeight="1" x14ac:dyDescent="0.25">
      <c r="A5597" s="25" t="s">
        <v>22110</v>
      </c>
      <c r="B5597" s="358" t="s">
        <v>1117</v>
      </c>
      <c r="C5597" s="358" t="s">
        <v>22111</v>
      </c>
      <c r="D5597" s="16" t="s">
        <v>6999</v>
      </c>
    </row>
    <row r="5598" spans="1:4" ht="15.95" customHeight="1" x14ac:dyDescent="0.25">
      <c r="A5598" s="25" t="s">
        <v>22112</v>
      </c>
      <c r="B5598" s="358" t="s">
        <v>1118</v>
      </c>
      <c r="C5598" s="358" t="s">
        <v>22113</v>
      </c>
      <c r="D5598" s="16" t="s">
        <v>6999</v>
      </c>
    </row>
    <row r="5599" spans="1:4" ht="15.95" customHeight="1" x14ac:dyDescent="0.25">
      <c r="A5599" s="25" t="s">
        <v>22114</v>
      </c>
      <c r="B5599" s="358" t="s">
        <v>1119</v>
      </c>
      <c r="C5599" s="358" t="s">
        <v>22115</v>
      </c>
      <c r="D5599" s="16" t="s">
        <v>6999</v>
      </c>
    </row>
    <row r="5600" spans="1:4" ht="15.95" customHeight="1" x14ac:dyDescent="0.25">
      <c r="A5600" s="25" t="s">
        <v>22116</v>
      </c>
      <c r="B5600" s="358" t="s">
        <v>713</v>
      </c>
      <c r="C5600" s="358" t="s">
        <v>22117</v>
      </c>
      <c r="D5600" s="16" t="s">
        <v>6974</v>
      </c>
    </row>
    <row r="5601" spans="1:4" ht="15.95" customHeight="1" x14ac:dyDescent="0.25">
      <c r="A5601" s="25" t="s">
        <v>22118</v>
      </c>
      <c r="B5601" s="358" t="s">
        <v>714</v>
      </c>
      <c r="C5601" s="358" t="s">
        <v>22119</v>
      </c>
      <c r="D5601" s="16" t="s">
        <v>7006</v>
      </c>
    </row>
    <row r="5602" spans="1:4" ht="15.95" customHeight="1" x14ac:dyDescent="0.25">
      <c r="A5602" s="25" t="s">
        <v>22120</v>
      </c>
      <c r="B5602" s="358" t="s">
        <v>715</v>
      </c>
      <c r="C5602" s="358" t="s">
        <v>22121</v>
      </c>
      <c r="D5602" s="16" t="s">
        <v>6944</v>
      </c>
    </row>
    <row r="5603" spans="1:4" ht="15.95" customHeight="1" x14ac:dyDescent="0.25">
      <c r="A5603" s="25" t="s">
        <v>22122</v>
      </c>
      <c r="B5603" s="358" t="s">
        <v>716</v>
      </c>
      <c r="C5603" s="358" t="s">
        <v>22123</v>
      </c>
      <c r="D5603" s="16" t="s">
        <v>6944</v>
      </c>
    </row>
    <row r="5604" spans="1:4" ht="15.95" customHeight="1" x14ac:dyDescent="0.25">
      <c r="A5604" s="25" t="s">
        <v>22124</v>
      </c>
      <c r="B5604" s="358" t="s">
        <v>22125</v>
      </c>
      <c r="C5604" s="358" t="s">
        <v>22126</v>
      </c>
      <c r="D5604" s="16" t="s">
        <v>6948</v>
      </c>
    </row>
    <row r="5605" spans="1:4" ht="15.95" customHeight="1" x14ac:dyDescent="0.25">
      <c r="A5605" s="25" t="s">
        <v>22127</v>
      </c>
      <c r="B5605" s="358" t="s">
        <v>22128</v>
      </c>
      <c r="C5605" s="358" t="s">
        <v>22129</v>
      </c>
      <c r="D5605" s="16" t="s">
        <v>7048</v>
      </c>
    </row>
    <row r="5606" spans="1:4" ht="15.95" customHeight="1" x14ac:dyDescent="0.25">
      <c r="A5606" s="25" t="s">
        <v>22130</v>
      </c>
      <c r="B5606" s="358" t="s">
        <v>22131</v>
      </c>
      <c r="C5606" s="358" t="s">
        <v>22132</v>
      </c>
      <c r="D5606" s="16" t="s">
        <v>7048</v>
      </c>
    </row>
    <row r="5607" spans="1:4" ht="15.95" customHeight="1" x14ac:dyDescent="0.25">
      <c r="A5607" s="25" t="s">
        <v>22133</v>
      </c>
      <c r="B5607" s="358" t="s">
        <v>22134</v>
      </c>
      <c r="C5607" s="358" t="s">
        <v>22135</v>
      </c>
      <c r="D5607" s="16" t="s">
        <v>6973</v>
      </c>
    </row>
    <row r="5608" spans="1:4" ht="15.95" customHeight="1" x14ac:dyDescent="0.25">
      <c r="A5608" s="25" t="s">
        <v>22136</v>
      </c>
      <c r="B5608" s="358" t="s">
        <v>346</v>
      </c>
      <c r="C5608" s="358" t="s">
        <v>22137</v>
      </c>
      <c r="D5608" s="16" t="s">
        <v>6736</v>
      </c>
    </row>
    <row r="5609" spans="1:4" ht="15.95" customHeight="1" x14ac:dyDescent="0.25">
      <c r="A5609" s="25" t="s">
        <v>22138</v>
      </c>
      <c r="B5609" s="358" t="s">
        <v>717</v>
      </c>
      <c r="C5609" s="358" t="s">
        <v>22139</v>
      </c>
      <c r="D5609" s="16" t="s">
        <v>6978</v>
      </c>
    </row>
    <row r="5610" spans="1:4" ht="15.95" customHeight="1" x14ac:dyDescent="0.25">
      <c r="A5610" s="25" t="s">
        <v>22140</v>
      </c>
      <c r="B5610" s="358" t="s">
        <v>348</v>
      </c>
      <c r="C5610" s="358" t="s">
        <v>22141</v>
      </c>
      <c r="D5610" s="16" t="s">
        <v>6735</v>
      </c>
    </row>
    <row r="5611" spans="1:4" ht="15.95" customHeight="1" x14ac:dyDescent="0.25">
      <c r="A5611" s="25" t="s">
        <v>22142</v>
      </c>
      <c r="B5611" s="358" t="s">
        <v>350</v>
      </c>
      <c r="C5611" s="358" t="s">
        <v>22143</v>
      </c>
      <c r="D5611" s="16" t="s">
        <v>6783</v>
      </c>
    </row>
    <row r="5612" spans="1:4" ht="15.95" customHeight="1" x14ac:dyDescent="0.25">
      <c r="A5612" s="25" t="s">
        <v>22144</v>
      </c>
      <c r="B5612" s="358" t="s">
        <v>351</v>
      </c>
      <c r="C5612" s="358" t="s">
        <v>22145</v>
      </c>
      <c r="D5612" s="16" t="s">
        <v>6783</v>
      </c>
    </row>
    <row r="5613" spans="1:4" ht="15.95" customHeight="1" x14ac:dyDescent="0.25">
      <c r="A5613" s="25" t="s">
        <v>22146</v>
      </c>
      <c r="B5613" s="358" t="s">
        <v>352</v>
      </c>
      <c r="C5613" s="358" t="s">
        <v>22147</v>
      </c>
      <c r="D5613" s="16" t="s">
        <v>6846</v>
      </c>
    </row>
    <row r="5614" spans="1:4" ht="15.95" customHeight="1" x14ac:dyDescent="0.25">
      <c r="A5614" s="25" t="s">
        <v>22148</v>
      </c>
      <c r="B5614" s="358" t="s">
        <v>22149</v>
      </c>
      <c r="C5614" s="358" t="s">
        <v>22150</v>
      </c>
      <c r="D5614" s="16" t="s">
        <v>6973</v>
      </c>
    </row>
    <row r="5615" spans="1:4" ht="15.95" customHeight="1" x14ac:dyDescent="0.25">
      <c r="A5615" s="25" t="s">
        <v>22151</v>
      </c>
      <c r="B5615" s="358" t="s">
        <v>22152</v>
      </c>
      <c r="C5615" s="358" t="s">
        <v>22153</v>
      </c>
      <c r="D5615" s="16" t="s">
        <v>7004</v>
      </c>
    </row>
    <row r="5616" spans="1:4" ht="15.95" customHeight="1" x14ac:dyDescent="0.25">
      <c r="A5616" s="25" t="s">
        <v>22154</v>
      </c>
      <c r="B5616" s="358" t="s">
        <v>719</v>
      </c>
      <c r="C5616" s="358" t="s">
        <v>22155</v>
      </c>
      <c r="D5616" s="16" t="s">
        <v>7004</v>
      </c>
    </row>
    <row r="5617" spans="1:4" ht="15.95" customHeight="1" x14ac:dyDescent="0.25">
      <c r="A5617" s="25" t="s">
        <v>22156</v>
      </c>
      <c r="B5617" s="358" t="s">
        <v>720</v>
      </c>
      <c r="C5617" s="358" t="s">
        <v>22157</v>
      </c>
      <c r="D5617" s="16" t="s">
        <v>7004</v>
      </c>
    </row>
    <row r="5618" spans="1:4" ht="15.95" customHeight="1" x14ac:dyDescent="0.25">
      <c r="A5618" s="25" t="s">
        <v>22158</v>
      </c>
      <c r="B5618" s="358" t="s">
        <v>721</v>
      </c>
      <c r="C5618" s="358" t="s">
        <v>22159</v>
      </c>
      <c r="D5618" s="16" t="s">
        <v>6951</v>
      </c>
    </row>
    <row r="5619" spans="1:4" ht="15.95" customHeight="1" x14ac:dyDescent="0.25">
      <c r="A5619" s="25" t="s">
        <v>22160</v>
      </c>
      <c r="B5619" s="358" t="s">
        <v>22161</v>
      </c>
      <c r="C5619" s="358" t="s">
        <v>22162</v>
      </c>
      <c r="D5619" s="16" t="s">
        <v>7052</v>
      </c>
    </row>
    <row r="5620" spans="1:4" ht="15.95" customHeight="1" x14ac:dyDescent="0.25">
      <c r="A5620" s="25" t="s">
        <v>22163</v>
      </c>
      <c r="B5620" s="358" t="s">
        <v>723</v>
      </c>
      <c r="C5620" s="358" t="s">
        <v>22164</v>
      </c>
      <c r="D5620" s="16" t="s">
        <v>6978</v>
      </c>
    </row>
    <row r="5621" spans="1:4" ht="15.95" customHeight="1" x14ac:dyDescent="0.25">
      <c r="A5621" s="25" t="s">
        <v>22165</v>
      </c>
      <c r="B5621" s="358" t="s">
        <v>22166</v>
      </c>
      <c r="C5621" s="358" t="s">
        <v>22167</v>
      </c>
      <c r="D5621" s="16" t="s">
        <v>6973</v>
      </c>
    </row>
    <row r="5622" spans="1:4" ht="15.95" customHeight="1" x14ac:dyDescent="0.25">
      <c r="A5622" s="25" t="s">
        <v>22168</v>
      </c>
      <c r="B5622" s="358" t="s">
        <v>22169</v>
      </c>
      <c r="C5622" s="358" t="s">
        <v>22170</v>
      </c>
      <c r="D5622" s="16" t="s">
        <v>6951</v>
      </c>
    </row>
    <row r="5623" spans="1:4" ht="15.95" customHeight="1" x14ac:dyDescent="0.25">
      <c r="A5623" s="25" t="s">
        <v>22171</v>
      </c>
      <c r="B5623" s="358" t="s">
        <v>1608</v>
      </c>
      <c r="C5623" s="358" t="s">
        <v>22172</v>
      </c>
      <c r="D5623" s="16" t="s">
        <v>6831</v>
      </c>
    </row>
    <row r="5624" spans="1:4" ht="15.95" customHeight="1" x14ac:dyDescent="0.25">
      <c r="A5624" s="25" t="s">
        <v>22173</v>
      </c>
      <c r="B5624" s="358" t="s">
        <v>22174</v>
      </c>
      <c r="C5624" s="358" t="s">
        <v>22175</v>
      </c>
      <c r="D5624" s="16" t="s">
        <v>7052</v>
      </c>
    </row>
    <row r="5625" spans="1:4" ht="15.95" customHeight="1" x14ac:dyDescent="0.25">
      <c r="A5625" s="25" t="s">
        <v>22176</v>
      </c>
      <c r="B5625" s="358" t="s">
        <v>1609</v>
      </c>
      <c r="C5625" s="358" t="s">
        <v>22177</v>
      </c>
      <c r="D5625" s="16" t="s">
        <v>6664</v>
      </c>
    </row>
    <row r="5626" spans="1:4" ht="15.95" customHeight="1" x14ac:dyDescent="0.25">
      <c r="A5626" s="25" t="s">
        <v>22178</v>
      </c>
      <c r="B5626" s="358" t="s">
        <v>1610</v>
      </c>
      <c r="C5626" s="358" t="s">
        <v>22179</v>
      </c>
      <c r="D5626" s="16" t="s">
        <v>6711</v>
      </c>
    </row>
    <row r="5627" spans="1:4" ht="15.95" customHeight="1" x14ac:dyDescent="0.25">
      <c r="A5627" s="25" t="s">
        <v>22180</v>
      </c>
      <c r="B5627" s="358" t="s">
        <v>22181</v>
      </c>
      <c r="C5627" s="358" t="s">
        <v>22182</v>
      </c>
      <c r="D5627" s="16" t="s">
        <v>6783</v>
      </c>
    </row>
    <row r="5628" spans="1:4" ht="15.95" customHeight="1" x14ac:dyDescent="0.25">
      <c r="A5628" s="25" t="s">
        <v>22183</v>
      </c>
      <c r="B5628" s="358" t="s">
        <v>1412</v>
      </c>
      <c r="C5628" s="358" t="s">
        <v>22184</v>
      </c>
      <c r="D5628" s="16" t="s">
        <v>6980</v>
      </c>
    </row>
    <row r="5629" spans="1:4" ht="15.95" customHeight="1" x14ac:dyDescent="0.25">
      <c r="A5629" s="25" t="s">
        <v>22185</v>
      </c>
      <c r="B5629" s="358" t="s">
        <v>1611</v>
      </c>
      <c r="C5629" s="358" t="s">
        <v>22186</v>
      </c>
      <c r="D5629" s="16" t="s">
        <v>6800</v>
      </c>
    </row>
    <row r="5630" spans="1:4" ht="15.95" customHeight="1" x14ac:dyDescent="0.25">
      <c r="A5630" s="25" t="s">
        <v>22187</v>
      </c>
      <c r="B5630" s="358" t="s">
        <v>1612</v>
      </c>
      <c r="C5630" s="358" t="s">
        <v>22188</v>
      </c>
      <c r="D5630" s="16" t="s">
        <v>6664</v>
      </c>
    </row>
    <row r="5631" spans="1:4" ht="15.95" customHeight="1" x14ac:dyDescent="0.25">
      <c r="A5631" s="25" t="s">
        <v>22189</v>
      </c>
      <c r="B5631" s="358" t="s">
        <v>1414</v>
      </c>
      <c r="C5631" s="358" t="s">
        <v>22190</v>
      </c>
      <c r="D5631" s="16" t="s">
        <v>6984</v>
      </c>
    </row>
    <row r="5632" spans="1:4" ht="15.95" customHeight="1" x14ac:dyDescent="0.25">
      <c r="A5632" s="25" t="s">
        <v>22191</v>
      </c>
      <c r="B5632" s="358" t="s">
        <v>1416</v>
      </c>
      <c r="C5632" s="358" t="s">
        <v>22192</v>
      </c>
      <c r="D5632" s="16" t="s">
        <v>6982</v>
      </c>
    </row>
    <row r="5633" spans="1:4" ht="15.95" customHeight="1" x14ac:dyDescent="0.25">
      <c r="A5633" s="25" t="s">
        <v>22193</v>
      </c>
      <c r="B5633" s="358" t="s">
        <v>1613</v>
      </c>
      <c r="C5633" s="358" t="s">
        <v>22194</v>
      </c>
      <c r="D5633" s="16" t="s">
        <v>6653</v>
      </c>
    </row>
    <row r="5634" spans="1:4" ht="15.95" customHeight="1" x14ac:dyDescent="0.25">
      <c r="A5634" s="25" t="s">
        <v>22195</v>
      </c>
      <c r="B5634" s="358" t="s">
        <v>1418</v>
      </c>
      <c r="C5634" s="358" t="s">
        <v>22196</v>
      </c>
      <c r="D5634" s="16" t="s">
        <v>7000</v>
      </c>
    </row>
    <row r="5635" spans="1:4" ht="15.95" customHeight="1" x14ac:dyDescent="0.25">
      <c r="A5635" s="25" t="s">
        <v>22197</v>
      </c>
      <c r="B5635" s="358" t="s">
        <v>1419</v>
      </c>
      <c r="C5635" s="358" t="s">
        <v>22198</v>
      </c>
      <c r="D5635" s="16" t="s">
        <v>6981</v>
      </c>
    </row>
    <row r="5636" spans="1:4" ht="15.95" customHeight="1" x14ac:dyDescent="0.25">
      <c r="A5636" s="25" t="s">
        <v>22199</v>
      </c>
      <c r="B5636" s="358" t="s">
        <v>1421</v>
      </c>
      <c r="C5636" s="358" t="s">
        <v>22200</v>
      </c>
      <c r="D5636" s="16" t="s">
        <v>6977</v>
      </c>
    </row>
    <row r="5637" spans="1:4" ht="15.95" customHeight="1" x14ac:dyDescent="0.25">
      <c r="A5637" s="25" t="s">
        <v>22201</v>
      </c>
      <c r="B5637" s="358" t="s">
        <v>1423</v>
      </c>
      <c r="C5637" s="358" t="s">
        <v>22202</v>
      </c>
      <c r="D5637" s="16" t="s">
        <v>6950</v>
      </c>
    </row>
    <row r="5638" spans="1:4" ht="15.95" customHeight="1" x14ac:dyDescent="0.25">
      <c r="A5638" s="25" t="s">
        <v>22203</v>
      </c>
      <c r="B5638" s="358" t="s">
        <v>1026</v>
      </c>
      <c r="C5638" s="358" t="s">
        <v>22204</v>
      </c>
      <c r="D5638" s="16" t="s">
        <v>6971</v>
      </c>
    </row>
    <row r="5639" spans="1:4" ht="15.95" customHeight="1" x14ac:dyDescent="0.25">
      <c r="A5639" s="25" t="s">
        <v>22205</v>
      </c>
      <c r="B5639" s="358" t="s">
        <v>22206</v>
      </c>
      <c r="C5639" s="358" t="s">
        <v>22207</v>
      </c>
      <c r="D5639" s="16" t="s">
        <v>6978</v>
      </c>
    </row>
    <row r="5640" spans="1:4" ht="15.95" customHeight="1" x14ac:dyDescent="0.25">
      <c r="A5640" s="25" t="s">
        <v>22208</v>
      </c>
      <c r="B5640" s="358" t="s">
        <v>1027</v>
      </c>
      <c r="C5640" s="358" t="s">
        <v>22209</v>
      </c>
      <c r="D5640" s="16" t="s">
        <v>6971</v>
      </c>
    </row>
    <row r="5641" spans="1:4" ht="15.95" customHeight="1" x14ac:dyDescent="0.25">
      <c r="A5641" s="25" t="s">
        <v>22210</v>
      </c>
      <c r="B5641" s="358" t="s">
        <v>1424</v>
      </c>
      <c r="C5641" s="358" t="s">
        <v>22211</v>
      </c>
      <c r="D5641" s="16" t="s">
        <v>6997</v>
      </c>
    </row>
    <row r="5642" spans="1:4" ht="15.95" customHeight="1" x14ac:dyDescent="0.25">
      <c r="A5642" s="25" t="s">
        <v>22212</v>
      </c>
      <c r="B5642" s="358" t="s">
        <v>22213</v>
      </c>
      <c r="C5642" s="358" t="s">
        <v>22214</v>
      </c>
      <c r="D5642" s="16" t="s">
        <v>6783</v>
      </c>
    </row>
    <row r="5643" spans="1:4" ht="15.95" customHeight="1" x14ac:dyDescent="0.25">
      <c r="A5643" s="25" t="s">
        <v>22215</v>
      </c>
      <c r="B5643" s="358" t="s">
        <v>1028</v>
      </c>
      <c r="C5643" s="358" t="s">
        <v>22216</v>
      </c>
      <c r="D5643" s="16" t="s">
        <v>6976</v>
      </c>
    </row>
    <row r="5644" spans="1:4" ht="15.95" customHeight="1" x14ac:dyDescent="0.25">
      <c r="A5644" s="25" t="s">
        <v>22217</v>
      </c>
      <c r="B5644" s="358" t="s">
        <v>22218</v>
      </c>
      <c r="C5644" s="358" t="s">
        <v>22219</v>
      </c>
      <c r="D5644" s="16" t="s">
        <v>6711</v>
      </c>
    </row>
    <row r="5645" spans="1:4" ht="15.95" customHeight="1" x14ac:dyDescent="0.25">
      <c r="A5645" s="25" t="s">
        <v>22220</v>
      </c>
      <c r="B5645" s="358" t="s">
        <v>1425</v>
      </c>
      <c r="C5645" s="358" t="s">
        <v>22221</v>
      </c>
      <c r="D5645" s="16" t="s">
        <v>6997</v>
      </c>
    </row>
    <row r="5646" spans="1:4" ht="15.95" customHeight="1" x14ac:dyDescent="0.25">
      <c r="A5646" s="25" t="s">
        <v>22222</v>
      </c>
      <c r="B5646" s="358" t="s">
        <v>1426</v>
      </c>
      <c r="C5646" s="358" t="s">
        <v>22223</v>
      </c>
      <c r="D5646" s="16" t="s">
        <v>6961</v>
      </c>
    </row>
    <row r="5647" spans="1:4" ht="15.95" customHeight="1" x14ac:dyDescent="0.25">
      <c r="A5647" s="25" t="s">
        <v>22224</v>
      </c>
      <c r="B5647" s="358" t="s">
        <v>22225</v>
      </c>
      <c r="C5647" s="358" t="s">
        <v>22226</v>
      </c>
      <c r="D5647" s="16" t="s">
        <v>4979</v>
      </c>
    </row>
    <row r="5648" spans="1:4" ht="15.95" customHeight="1" x14ac:dyDescent="0.25">
      <c r="A5648" s="25" t="s">
        <v>22227</v>
      </c>
      <c r="B5648" s="358" t="s">
        <v>22228</v>
      </c>
      <c r="C5648" s="358" t="s">
        <v>22229</v>
      </c>
      <c r="D5648" s="16" t="s">
        <v>6978</v>
      </c>
    </row>
    <row r="5649" spans="1:4" ht="15.95" customHeight="1" x14ac:dyDescent="0.25">
      <c r="A5649" s="25" t="s">
        <v>22230</v>
      </c>
      <c r="B5649" s="358" t="s">
        <v>22231</v>
      </c>
      <c r="C5649" s="358" t="s">
        <v>22232</v>
      </c>
      <c r="D5649" s="16" t="s">
        <v>6978</v>
      </c>
    </row>
    <row r="5650" spans="1:4" ht="15.95" customHeight="1" x14ac:dyDescent="0.25">
      <c r="A5650" s="25" t="s">
        <v>22233</v>
      </c>
      <c r="B5650" s="358" t="s">
        <v>22234</v>
      </c>
      <c r="C5650" s="358" t="s">
        <v>22235</v>
      </c>
      <c r="D5650" s="16" t="s">
        <v>6846</v>
      </c>
    </row>
    <row r="5651" spans="1:4" ht="15.95" customHeight="1" x14ac:dyDescent="0.25">
      <c r="A5651" s="25" t="s">
        <v>22236</v>
      </c>
      <c r="B5651" s="358" t="s">
        <v>22237</v>
      </c>
      <c r="C5651" s="358" t="s">
        <v>22238</v>
      </c>
      <c r="D5651" s="16" t="s">
        <v>6975</v>
      </c>
    </row>
    <row r="5652" spans="1:4" ht="15.95" customHeight="1" x14ac:dyDescent="0.25">
      <c r="A5652" s="25" t="s">
        <v>22239</v>
      </c>
      <c r="B5652" s="358" t="s">
        <v>22240</v>
      </c>
      <c r="C5652" s="358" t="s">
        <v>22241</v>
      </c>
      <c r="D5652" s="16" t="s">
        <v>6943</v>
      </c>
    </row>
    <row r="5653" spans="1:4" ht="15.95" customHeight="1" x14ac:dyDescent="0.25">
      <c r="A5653" s="25" t="s">
        <v>22242</v>
      </c>
      <c r="B5653" s="358" t="s">
        <v>22243</v>
      </c>
      <c r="C5653" s="358" t="s">
        <v>22244</v>
      </c>
      <c r="D5653" s="16" t="s">
        <v>6950</v>
      </c>
    </row>
    <row r="5654" spans="1:4" ht="15.95" customHeight="1" x14ac:dyDescent="0.25">
      <c r="A5654" s="25" t="s">
        <v>22245</v>
      </c>
      <c r="B5654" s="358" t="s">
        <v>22246</v>
      </c>
      <c r="C5654" s="358" t="s">
        <v>22247</v>
      </c>
      <c r="D5654" s="16" t="s">
        <v>6686</v>
      </c>
    </row>
    <row r="5655" spans="1:4" ht="15.95" customHeight="1" x14ac:dyDescent="0.25">
      <c r="A5655" s="25" t="s">
        <v>22248</v>
      </c>
      <c r="B5655" s="358" t="s">
        <v>22249</v>
      </c>
      <c r="C5655" s="358" t="s">
        <v>22250</v>
      </c>
      <c r="D5655" s="16" t="s">
        <v>6973</v>
      </c>
    </row>
    <row r="5656" spans="1:4" ht="15.95" customHeight="1" x14ac:dyDescent="0.25">
      <c r="A5656" s="25" t="s">
        <v>22251</v>
      </c>
      <c r="B5656" s="358" t="s">
        <v>22252</v>
      </c>
      <c r="C5656" s="358" t="s">
        <v>22253</v>
      </c>
      <c r="D5656" s="16" t="s">
        <v>6973</v>
      </c>
    </row>
    <row r="5657" spans="1:4" ht="15.95" customHeight="1" x14ac:dyDescent="0.25">
      <c r="A5657" s="25" t="s">
        <v>22254</v>
      </c>
      <c r="B5657" s="358" t="s">
        <v>4231</v>
      </c>
      <c r="C5657" s="358" t="s">
        <v>22255</v>
      </c>
      <c r="D5657" s="16" t="s">
        <v>6956</v>
      </c>
    </row>
    <row r="5658" spans="1:4" ht="15.95" customHeight="1" x14ac:dyDescent="0.25">
      <c r="A5658" s="25" t="s">
        <v>22256</v>
      </c>
      <c r="B5658" s="358" t="s">
        <v>972</v>
      </c>
      <c r="C5658" s="358" t="s">
        <v>22257</v>
      </c>
      <c r="D5658" s="16" t="s">
        <v>6653</v>
      </c>
    </row>
    <row r="5659" spans="1:4" ht="15.95" customHeight="1" x14ac:dyDescent="0.25">
      <c r="A5659" s="25" t="s">
        <v>22258</v>
      </c>
      <c r="B5659" s="358" t="s">
        <v>76</v>
      </c>
      <c r="C5659" s="358" t="s">
        <v>22259</v>
      </c>
      <c r="D5659" s="16" t="s">
        <v>6663</v>
      </c>
    </row>
    <row r="5660" spans="1:4" ht="15.95" customHeight="1" x14ac:dyDescent="0.25">
      <c r="A5660" s="25" t="s">
        <v>22260</v>
      </c>
      <c r="B5660" s="358" t="s">
        <v>724</v>
      </c>
      <c r="C5660" s="358" t="s">
        <v>22261</v>
      </c>
      <c r="D5660" s="16" t="s">
        <v>7004</v>
      </c>
    </row>
    <row r="5661" spans="1:4" ht="15.95" customHeight="1" x14ac:dyDescent="0.25">
      <c r="A5661" s="25" t="s">
        <v>22262</v>
      </c>
      <c r="B5661" s="358" t="s">
        <v>22263</v>
      </c>
      <c r="C5661" s="358" t="s">
        <v>22264</v>
      </c>
      <c r="D5661" s="16" t="s">
        <v>6744</v>
      </c>
    </row>
    <row r="5662" spans="1:4" ht="15.95" customHeight="1" x14ac:dyDescent="0.25">
      <c r="A5662" s="25" t="s">
        <v>22265</v>
      </c>
      <c r="B5662" s="358" t="s">
        <v>252</v>
      </c>
      <c r="C5662" s="358" t="s">
        <v>22266</v>
      </c>
      <c r="D5662" s="16" t="s">
        <v>6744</v>
      </c>
    </row>
    <row r="5663" spans="1:4" ht="15.95" customHeight="1" x14ac:dyDescent="0.25">
      <c r="A5663" s="25" t="s">
        <v>22267</v>
      </c>
      <c r="B5663" s="358" t="s">
        <v>353</v>
      </c>
      <c r="C5663" s="358" t="s">
        <v>22268</v>
      </c>
      <c r="D5663" s="16" t="s">
        <v>6783</v>
      </c>
    </row>
    <row r="5664" spans="1:4" ht="15.95" customHeight="1" x14ac:dyDescent="0.25">
      <c r="A5664" s="25" t="s">
        <v>22269</v>
      </c>
      <c r="B5664" s="358" t="s">
        <v>22270</v>
      </c>
      <c r="C5664" s="358" t="s">
        <v>22271</v>
      </c>
      <c r="D5664" s="16" t="s">
        <v>6945</v>
      </c>
    </row>
    <row r="5665" spans="1:4" ht="15.95" customHeight="1" x14ac:dyDescent="0.25">
      <c r="A5665" s="25" t="s">
        <v>22272</v>
      </c>
      <c r="B5665" s="358" t="s">
        <v>22273</v>
      </c>
      <c r="C5665" s="358" t="s">
        <v>22274</v>
      </c>
      <c r="D5665" s="16" t="s">
        <v>6707</v>
      </c>
    </row>
    <row r="5666" spans="1:4" ht="15.95" customHeight="1" x14ac:dyDescent="0.25">
      <c r="A5666" s="25" t="s">
        <v>22275</v>
      </c>
      <c r="B5666" s="358" t="s">
        <v>253</v>
      </c>
      <c r="C5666" s="358" t="s">
        <v>22276</v>
      </c>
      <c r="D5666" s="16" t="s">
        <v>6707</v>
      </c>
    </row>
    <row r="5667" spans="1:4" ht="15.95" customHeight="1" x14ac:dyDescent="0.25">
      <c r="A5667" s="25" t="s">
        <v>22277</v>
      </c>
      <c r="B5667" s="358" t="s">
        <v>860</v>
      </c>
      <c r="C5667" s="358" t="s">
        <v>22278</v>
      </c>
      <c r="D5667" s="16" t="s">
        <v>6707</v>
      </c>
    </row>
    <row r="5668" spans="1:4" ht="15.95" customHeight="1" x14ac:dyDescent="0.25">
      <c r="A5668" s="25" t="s">
        <v>22279</v>
      </c>
      <c r="B5668" s="358" t="s">
        <v>22280</v>
      </c>
      <c r="C5668" s="358" t="s">
        <v>22281</v>
      </c>
      <c r="D5668" s="16" t="s">
        <v>6835</v>
      </c>
    </row>
    <row r="5669" spans="1:4" ht="15.95" customHeight="1" x14ac:dyDescent="0.25">
      <c r="A5669" s="25" t="s">
        <v>22282</v>
      </c>
      <c r="B5669" s="358" t="s">
        <v>254</v>
      </c>
      <c r="C5669" s="358" t="s">
        <v>22283</v>
      </c>
      <c r="D5669" s="16" t="s">
        <v>6835</v>
      </c>
    </row>
    <row r="5670" spans="1:4" ht="15.95" customHeight="1" x14ac:dyDescent="0.25">
      <c r="A5670" s="25" t="s">
        <v>22284</v>
      </c>
      <c r="B5670" s="358" t="s">
        <v>22285</v>
      </c>
      <c r="C5670" s="358" t="s">
        <v>22286</v>
      </c>
      <c r="D5670" s="16" t="s">
        <v>6663</v>
      </c>
    </row>
    <row r="5671" spans="1:4" ht="15.95" customHeight="1" x14ac:dyDescent="0.25">
      <c r="A5671" s="25" t="s">
        <v>22287</v>
      </c>
      <c r="B5671" s="358" t="s">
        <v>22288</v>
      </c>
      <c r="C5671" s="358" t="s">
        <v>22289</v>
      </c>
      <c r="D5671" s="16" t="s">
        <v>6775</v>
      </c>
    </row>
    <row r="5672" spans="1:4" ht="15.95" customHeight="1" x14ac:dyDescent="0.25">
      <c r="A5672" s="25" t="s">
        <v>22290</v>
      </c>
      <c r="B5672" s="358" t="s">
        <v>256</v>
      </c>
      <c r="C5672" s="358" t="s">
        <v>22291</v>
      </c>
      <c r="D5672" s="16" t="s">
        <v>6775</v>
      </c>
    </row>
    <row r="5673" spans="1:4" ht="15.95" customHeight="1" x14ac:dyDescent="0.25">
      <c r="A5673" s="25" t="s">
        <v>22292</v>
      </c>
      <c r="B5673" s="358" t="s">
        <v>725</v>
      </c>
      <c r="C5673" s="358" t="s">
        <v>22293</v>
      </c>
      <c r="D5673" s="16" t="s">
        <v>6948</v>
      </c>
    </row>
    <row r="5674" spans="1:4" ht="15.95" customHeight="1" x14ac:dyDescent="0.25">
      <c r="A5674" s="25" t="s">
        <v>22294</v>
      </c>
      <c r="B5674" s="358" t="s">
        <v>22295</v>
      </c>
      <c r="C5674" s="358" t="s">
        <v>22296</v>
      </c>
      <c r="D5674" s="16" t="s">
        <v>6676</v>
      </c>
    </row>
    <row r="5675" spans="1:4" ht="15.95" customHeight="1" x14ac:dyDescent="0.25">
      <c r="A5675" s="25" t="s">
        <v>22297</v>
      </c>
      <c r="B5675" s="358" t="s">
        <v>22298</v>
      </c>
      <c r="C5675" s="358" t="s">
        <v>22299</v>
      </c>
      <c r="D5675" s="16" t="s">
        <v>6676</v>
      </c>
    </row>
    <row r="5676" spans="1:4" ht="15.95" customHeight="1" x14ac:dyDescent="0.25">
      <c r="A5676" s="25" t="s">
        <v>22300</v>
      </c>
      <c r="B5676" s="358" t="s">
        <v>22301</v>
      </c>
      <c r="C5676" s="358" t="s">
        <v>22302</v>
      </c>
      <c r="D5676" s="16" t="s">
        <v>6676</v>
      </c>
    </row>
    <row r="5677" spans="1:4" ht="15.95" customHeight="1" x14ac:dyDescent="0.25">
      <c r="A5677" s="25" t="s">
        <v>22303</v>
      </c>
      <c r="B5677" s="358" t="s">
        <v>22304</v>
      </c>
      <c r="C5677" s="358" t="s">
        <v>22305</v>
      </c>
      <c r="D5677" s="16" t="s">
        <v>6676</v>
      </c>
    </row>
    <row r="5678" spans="1:4" ht="15.95" customHeight="1" x14ac:dyDescent="0.25">
      <c r="A5678" s="25" t="s">
        <v>22306</v>
      </c>
      <c r="B5678" s="358" t="s">
        <v>1120</v>
      </c>
      <c r="C5678" s="358" t="s">
        <v>22307</v>
      </c>
      <c r="D5678" s="16" t="s">
        <v>6966</v>
      </c>
    </row>
    <row r="5679" spans="1:4" ht="15.95" customHeight="1" x14ac:dyDescent="0.25">
      <c r="A5679" s="25" t="s">
        <v>22308</v>
      </c>
      <c r="B5679" s="358" t="s">
        <v>22309</v>
      </c>
      <c r="C5679" s="358" t="s">
        <v>22310</v>
      </c>
      <c r="D5679" s="16" t="s">
        <v>6676</v>
      </c>
    </row>
    <row r="5680" spans="1:4" ht="15.95" customHeight="1" x14ac:dyDescent="0.25">
      <c r="A5680" s="25" t="s">
        <v>22311</v>
      </c>
      <c r="B5680" s="358" t="s">
        <v>257</v>
      </c>
      <c r="C5680" s="358" t="s">
        <v>22312</v>
      </c>
      <c r="D5680" s="16" t="s">
        <v>6893</v>
      </c>
    </row>
    <row r="5681" spans="1:4" ht="15.95" customHeight="1" x14ac:dyDescent="0.25">
      <c r="A5681" s="25" t="s">
        <v>22313</v>
      </c>
      <c r="B5681" s="358" t="s">
        <v>22314</v>
      </c>
      <c r="C5681" s="358" t="s">
        <v>22315</v>
      </c>
      <c r="D5681" s="16" t="s">
        <v>6813</v>
      </c>
    </row>
    <row r="5682" spans="1:4" ht="15.95" customHeight="1" x14ac:dyDescent="0.25">
      <c r="A5682" s="25" t="s">
        <v>22316</v>
      </c>
      <c r="B5682" s="358" t="s">
        <v>22317</v>
      </c>
      <c r="C5682" s="358" t="s">
        <v>22318</v>
      </c>
      <c r="D5682" s="16" t="s">
        <v>6813</v>
      </c>
    </row>
    <row r="5683" spans="1:4" ht="15.95" customHeight="1" x14ac:dyDescent="0.25">
      <c r="A5683" s="25" t="s">
        <v>22319</v>
      </c>
      <c r="B5683" s="358" t="s">
        <v>22320</v>
      </c>
      <c r="C5683" s="358" t="s">
        <v>22321</v>
      </c>
      <c r="D5683" s="16" t="s">
        <v>6664</v>
      </c>
    </row>
    <row r="5684" spans="1:4" ht="15.95" customHeight="1" x14ac:dyDescent="0.25">
      <c r="A5684" s="25" t="s">
        <v>22322</v>
      </c>
      <c r="B5684" s="358" t="s">
        <v>258</v>
      </c>
      <c r="C5684" s="358" t="s">
        <v>22323</v>
      </c>
      <c r="D5684" s="16" t="s">
        <v>6664</v>
      </c>
    </row>
    <row r="5685" spans="1:4" ht="15.95" customHeight="1" x14ac:dyDescent="0.25">
      <c r="A5685" s="25" t="s">
        <v>22324</v>
      </c>
      <c r="B5685" s="358" t="s">
        <v>22325</v>
      </c>
      <c r="C5685" s="358" t="s">
        <v>22326</v>
      </c>
      <c r="D5685" s="16" t="s">
        <v>6831</v>
      </c>
    </row>
    <row r="5686" spans="1:4" ht="15.95" customHeight="1" x14ac:dyDescent="0.25">
      <c r="A5686" s="25" t="s">
        <v>22327</v>
      </c>
      <c r="B5686" s="358" t="s">
        <v>22328</v>
      </c>
      <c r="C5686" s="358" t="s">
        <v>22329</v>
      </c>
      <c r="D5686" s="16" t="s">
        <v>6831</v>
      </c>
    </row>
    <row r="5687" spans="1:4" ht="15.95" customHeight="1" x14ac:dyDescent="0.25">
      <c r="A5687" s="25" t="s">
        <v>22330</v>
      </c>
      <c r="B5687" s="358" t="s">
        <v>1473</v>
      </c>
      <c r="C5687" s="358" t="s">
        <v>22331</v>
      </c>
      <c r="D5687" s="16" t="s">
        <v>6955</v>
      </c>
    </row>
    <row r="5688" spans="1:4" ht="15.95" customHeight="1" x14ac:dyDescent="0.25">
      <c r="A5688" s="25" t="s">
        <v>22332</v>
      </c>
      <c r="B5688" s="358" t="s">
        <v>354</v>
      </c>
      <c r="C5688" s="358" t="s">
        <v>22333</v>
      </c>
      <c r="D5688" s="16" t="s">
        <v>6783</v>
      </c>
    </row>
    <row r="5689" spans="1:4" ht="15.95" customHeight="1" x14ac:dyDescent="0.25">
      <c r="A5689" s="25" t="s">
        <v>22334</v>
      </c>
      <c r="B5689" s="358" t="s">
        <v>3874</v>
      </c>
      <c r="C5689" s="358" t="s">
        <v>22335</v>
      </c>
      <c r="D5689" s="16" t="s">
        <v>6675</v>
      </c>
    </row>
    <row r="5690" spans="1:4" ht="15.95" customHeight="1" x14ac:dyDescent="0.25">
      <c r="A5690" s="25" t="s">
        <v>22336</v>
      </c>
      <c r="B5690" s="358" t="s">
        <v>943</v>
      </c>
      <c r="C5690" s="358" t="s">
        <v>22337</v>
      </c>
      <c r="D5690" s="16" t="s">
        <v>6663</v>
      </c>
    </row>
    <row r="5691" spans="1:4" ht="15.95" customHeight="1" x14ac:dyDescent="0.25">
      <c r="A5691" s="25" t="s">
        <v>22338</v>
      </c>
      <c r="B5691" s="358" t="s">
        <v>727</v>
      </c>
      <c r="C5691" s="358" t="s">
        <v>22339</v>
      </c>
      <c r="D5691" s="16" t="s">
        <v>6943</v>
      </c>
    </row>
    <row r="5692" spans="1:4" ht="15.95" customHeight="1" x14ac:dyDescent="0.25">
      <c r="A5692" s="25" t="s">
        <v>22340</v>
      </c>
      <c r="B5692" s="358" t="s">
        <v>814</v>
      </c>
      <c r="C5692" s="358" t="s">
        <v>22341</v>
      </c>
      <c r="D5692" s="16" t="s">
        <v>6966</v>
      </c>
    </row>
    <row r="5693" spans="1:4" ht="15.95" customHeight="1" x14ac:dyDescent="0.25">
      <c r="A5693" s="25" t="s">
        <v>22342</v>
      </c>
      <c r="B5693" s="358" t="s">
        <v>728</v>
      </c>
      <c r="C5693" s="358" t="s">
        <v>22343</v>
      </c>
      <c r="D5693" s="16" t="s">
        <v>6943</v>
      </c>
    </row>
    <row r="5694" spans="1:4" ht="15.95" customHeight="1" x14ac:dyDescent="0.25">
      <c r="A5694" s="25" t="s">
        <v>22344</v>
      </c>
      <c r="B5694" s="358" t="s">
        <v>1428</v>
      </c>
      <c r="C5694" s="358" t="s">
        <v>22345</v>
      </c>
      <c r="D5694" s="16" t="s">
        <v>6940</v>
      </c>
    </row>
    <row r="5695" spans="1:4" ht="15.95" customHeight="1" x14ac:dyDescent="0.25">
      <c r="A5695" s="25" t="s">
        <v>22346</v>
      </c>
      <c r="B5695" s="358" t="s">
        <v>3920</v>
      </c>
      <c r="C5695" s="358" t="s">
        <v>22347</v>
      </c>
      <c r="D5695" s="16" t="s">
        <v>6971</v>
      </c>
    </row>
    <row r="5696" spans="1:4" ht="15.95" customHeight="1" x14ac:dyDescent="0.25">
      <c r="A5696" s="25" t="s">
        <v>22348</v>
      </c>
      <c r="B5696" s="358" t="s">
        <v>1430</v>
      </c>
      <c r="C5696" s="358" t="s">
        <v>22349</v>
      </c>
      <c r="D5696" s="16" t="s">
        <v>6971</v>
      </c>
    </row>
    <row r="5697" spans="1:4" ht="15.95" customHeight="1" x14ac:dyDescent="0.25">
      <c r="A5697" s="25" t="s">
        <v>22350</v>
      </c>
      <c r="B5697" s="358" t="s">
        <v>22351</v>
      </c>
      <c r="C5697" s="358" t="s">
        <v>22352</v>
      </c>
      <c r="D5697" s="16" t="s">
        <v>6873</v>
      </c>
    </row>
    <row r="5698" spans="1:4" ht="15.95" customHeight="1" x14ac:dyDescent="0.25">
      <c r="A5698" s="25" t="s">
        <v>22353</v>
      </c>
      <c r="B5698" s="358" t="s">
        <v>729</v>
      </c>
      <c r="C5698" s="358" t="s">
        <v>22354</v>
      </c>
      <c r="D5698" s="16" t="s">
        <v>6951</v>
      </c>
    </row>
    <row r="5699" spans="1:4" ht="15.95" customHeight="1" x14ac:dyDescent="0.25">
      <c r="A5699" s="25" t="s">
        <v>22355</v>
      </c>
      <c r="B5699" s="358" t="s">
        <v>730</v>
      </c>
      <c r="C5699" s="358" t="s">
        <v>22356</v>
      </c>
      <c r="D5699" s="16" t="s">
        <v>6963</v>
      </c>
    </row>
    <row r="5700" spans="1:4" ht="15.95" customHeight="1" x14ac:dyDescent="0.25">
      <c r="A5700" s="25" t="s">
        <v>22357</v>
      </c>
      <c r="B5700" s="358" t="s">
        <v>22358</v>
      </c>
      <c r="C5700" s="358" t="s">
        <v>22359</v>
      </c>
      <c r="D5700" s="16" t="s">
        <v>6950</v>
      </c>
    </row>
    <row r="5701" spans="1:4" ht="15.95" customHeight="1" x14ac:dyDescent="0.25">
      <c r="A5701" s="25" t="s">
        <v>22360</v>
      </c>
      <c r="B5701" s="358" t="s">
        <v>732</v>
      </c>
      <c r="C5701" s="358" t="s">
        <v>22361</v>
      </c>
      <c r="D5701" s="16" t="s">
        <v>6950</v>
      </c>
    </row>
    <row r="5702" spans="1:4" ht="15.95" customHeight="1" x14ac:dyDescent="0.25">
      <c r="A5702" s="25" t="s">
        <v>22362</v>
      </c>
      <c r="B5702" s="358" t="s">
        <v>22363</v>
      </c>
      <c r="C5702" s="358" t="s">
        <v>22364</v>
      </c>
      <c r="D5702" s="16" t="s">
        <v>6831</v>
      </c>
    </row>
    <row r="5703" spans="1:4" ht="15.95" customHeight="1" x14ac:dyDescent="0.25">
      <c r="A5703" s="25" t="s">
        <v>22365</v>
      </c>
      <c r="B5703" s="358" t="s">
        <v>733</v>
      </c>
      <c r="C5703" s="358" t="s">
        <v>22366</v>
      </c>
      <c r="D5703" s="16" t="s">
        <v>6944</v>
      </c>
    </row>
    <row r="5704" spans="1:4" ht="15.95" customHeight="1" x14ac:dyDescent="0.25">
      <c r="A5704" s="25" t="s">
        <v>22367</v>
      </c>
      <c r="B5704" s="358" t="s">
        <v>22368</v>
      </c>
      <c r="C5704" s="358" t="s">
        <v>22369</v>
      </c>
      <c r="D5704" s="16" t="s">
        <v>6744</v>
      </c>
    </row>
    <row r="5705" spans="1:4" ht="15.95" customHeight="1" x14ac:dyDescent="0.25">
      <c r="A5705" s="25" t="s">
        <v>22370</v>
      </c>
      <c r="B5705" s="358" t="s">
        <v>1663</v>
      </c>
      <c r="C5705" s="358" t="s">
        <v>22371</v>
      </c>
      <c r="D5705" s="16" t="s">
        <v>6845</v>
      </c>
    </row>
    <row r="5706" spans="1:4" ht="15.95" customHeight="1" x14ac:dyDescent="0.25">
      <c r="A5706" s="25" t="s">
        <v>22372</v>
      </c>
      <c r="B5706" s="358" t="s">
        <v>22373</v>
      </c>
      <c r="C5706" s="358" t="s">
        <v>22374</v>
      </c>
      <c r="D5706" s="16" t="s">
        <v>6949</v>
      </c>
    </row>
    <row r="5707" spans="1:4" ht="15.95" customHeight="1" x14ac:dyDescent="0.25">
      <c r="A5707" s="25" t="s">
        <v>22375</v>
      </c>
      <c r="B5707" s="358" t="s">
        <v>734</v>
      </c>
      <c r="C5707" s="358" t="s">
        <v>22376</v>
      </c>
      <c r="D5707" s="16" t="s">
        <v>6943</v>
      </c>
    </row>
    <row r="5708" spans="1:4" ht="15.95" customHeight="1" x14ac:dyDescent="0.25">
      <c r="A5708" s="25" t="s">
        <v>22377</v>
      </c>
      <c r="B5708" s="358" t="s">
        <v>259</v>
      </c>
      <c r="C5708" s="358" t="s">
        <v>22378</v>
      </c>
      <c r="D5708" s="16" t="s">
        <v>6676</v>
      </c>
    </row>
    <row r="5709" spans="1:4" ht="15.95" customHeight="1" x14ac:dyDescent="0.25">
      <c r="A5709" s="25" t="s">
        <v>22379</v>
      </c>
      <c r="B5709" s="358" t="s">
        <v>735</v>
      </c>
      <c r="C5709" s="358" t="s">
        <v>22380</v>
      </c>
      <c r="D5709" s="16" t="s">
        <v>6948</v>
      </c>
    </row>
    <row r="5710" spans="1:4" ht="15.95" customHeight="1" x14ac:dyDescent="0.25">
      <c r="A5710" s="25" t="s">
        <v>22381</v>
      </c>
      <c r="B5710" s="358" t="s">
        <v>260</v>
      </c>
      <c r="C5710" s="358" t="s">
        <v>22382</v>
      </c>
      <c r="D5710" s="16" t="s">
        <v>6707</v>
      </c>
    </row>
    <row r="5711" spans="1:4" ht="15.95" customHeight="1" x14ac:dyDescent="0.25">
      <c r="A5711" s="25" t="s">
        <v>22383</v>
      </c>
      <c r="B5711" s="358" t="s">
        <v>736</v>
      </c>
      <c r="C5711" s="358" t="s">
        <v>22384</v>
      </c>
      <c r="D5711" s="16" t="s">
        <v>6943</v>
      </c>
    </row>
    <row r="5712" spans="1:4" ht="15.95" customHeight="1" x14ac:dyDescent="0.25">
      <c r="A5712" s="25" t="s">
        <v>22385</v>
      </c>
      <c r="B5712" s="358" t="s">
        <v>1475</v>
      </c>
      <c r="C5712" s="358" t="s">
        <v>22386</v>
      </c>
      <c r="D5712" s="16" t="s">
        <v>6971</v>
      </c>
    </row>
    <row r="5713" spans="1:4" ht="15.95" customHeight="1" x14ac:dyDescent="0.25">
      <c r="A5713" s="25" t="s">
        <v>22387</v>
      </c>
      <c r="B5713" s="358" t="s">
        <v>737</v>
      </c>
      <c r="C5713" s="358" t="s">
        <v>22388</v>
      </c>
      <c r="D5713" s="16" t="s">
        <v>6943</v>
      </c>
    </row>
    <row r="5714" spans="1:4" ht="15.95" customHeight="1" x14ac:dyDescent="0.25">
      <c r="A5714" s="25" t="s">
        <v>22389</v>
      </c>
      <c r="B5714" s="358" t="s">
        <v>22390</v>
      </c>
      <c r="C5714" s="358" t="s">
        <v>22391</v>
      </c>
      <c r="D5714" s="16" t="s">
        <v>6654</v>
      </c>
    </row>
    <row r="5715" spans="1:4" ht="15.95" customHeight="1" x14ac:dyDescent="0.25">
      <c r="A5715" s="25" t="s">
        <v>22392</v>
      </c>
      <c r="B5715" s="358" t="s">
        <v>22393</v>
      </c>
      <c r="C5715" s="358" t="s">
        <v>22394</v>
      </c>
      <c r="D5715" s="16" t="s">
        <v>6854</v>
      </c>
    </row>
    <row r="5716" spans="1:4" ht="15.95" customHeight="1" x14ac:dyDescent="0.25">
      <c r="A5716" s="25" t="s">
        <v>22395</v>
      </c>
      <c r="B5716" s="358" t="s">
        <v>22396</v>
      </c>
      <c r="C5716" s="358" t="s">
        <v>22397</v>
      </c>
      <c r="D5716" s="16" t="s">
        <v>6758</v>
      </c>
    </row>
    <row r="5717" spans="1:4" ht="15.95" customHeight="1" x14ac:dyDescent="0.25">
      <c r="A5717" s="25" t="s">
        <v>22398</v>
      </c>
      <c r="B5717" s="358" t="s">
        <v>1813</v>
      </c>
      <c r="C5717" s="224" t="s">
        <v>22399</v>
      </c>
      <c r="D5717" s="16" t="s">
        <v>6972</v>
      </c>
    </row>
    <row r="5718" spans="1:4" ht="15.95" customHeight="1" x14ac:dyDescent="0.25">
      <c r="A5718" s="25" t="s">
        <v>22400</v>
      </c>
      <c r="B5718" s="358" t="s">
        <v>1815</v>
      </c>
      <c r="C5718" s="358" t="s">
        <v>22401</v>
      </c>
      <c r="D5718" s="16" t="s">
        <v>6999</v>
      </c>
    </row>
    <row r="5719" spans="1:4" ht="15.95" customHeight="1" x14ac:dyDescent="0.25">
      <c r="A5719" s="25" t="s">
        <v>22402</v>
      </c>
      <c r="B5719" s="358" t="s">
        <v>22403</v>
      </c>
      <c r="C5719" s="358" t="s">
        <v>22404</v>
      </c>
      <c r="D5719" s="16" t="s">
        <v>6787</v>
      </c>
    </row>
    <row r="5720" spans="1:4" ht="15.95" customHeight="1" x14ac:dyDescent="0.25">
      <c r="A5720" s="25" t="s">
        <v>22405</v>
      </c>
      <c r="B5720" s="358" t="s">
        <v>22406</v>
      </c>
      <c r="C5720" s="358" t="s">
        <v>22407</v>
      </c>
      <c r="D5720" s="16" t="s">
        <v>6699</v>
      </c>
    </row>
    <row r="5721" spans="1:4" ht="15.95" customHeight="1" x14ac:dyDescent="0.25">
      <c r="A5721" s="25" t="s">
        <v>22408</v>
      </c>
      <c r="B5721" s="358" t="s">
        <v>22409</v>
      </c>
      <c r="C5721" s="358" t="s">
        <v>22410</v>
      </c>
      <c r="D5721" s="16" t="s">
        <v>6726</v>
      </c>
    </row>
    <row r="5722" spans="1:4" ht="15.95" customHeight="1" x14ac:dyDescent="0.25">
      <c r="A5722" s="25" t="s">
        <v>22411</v>
      </c>
      <c r="B5722" s="358" t="s">
        <v>22412</v>
      </c>
      <c r="C5722" s="358" t="s">
        <v>22413</v>
      </c>
      <c r="D5722" s="16" t="s">
        <v>6816</v>
      </c>
    </row>
    <row r="5723" spans="1:4" ht="15.95" customHeight="1" x14ac:dyDescent="0.25">
      <c r="A5723" s="25" t="s">
        <v>22414</v>
      </c>
      <c r="B5723" s="358" t="s">
        <v>22415</v>
      </c>
      <c r="C5723" s="358" t="s">
        <v>22416</v>
      </c>
      <c r="D5723" s="16" t="s">
        <v>6760</v>
      </c>
    </row>
    <row r="5724" spans="1:4" ht="15.95" customHeight="1" x14ac:dyDescent="0.25">
      <c r="A5724" s="25" t="s">
        <v>22417</v>
      </c>
      <c r="B5724" s="358" t="s">
        <v>22418</v>
      </c>
      <c r="C5724" s="358" t="s">
        <v>22419</v>
      </c>
      <c r="D5724" s="16" t="s">
        <v>6926</v>
      </c>
    </row>
    <row r="5725" spans="1:4" ht="15.95" customHeight="1" x14ac:dyDescent="0.25">
      <c r="A5725" s="25" t="s">
        <v>22420</v>
      </c>
      <c r="B5725" s="358" t="s">
        <v>22421</v>
      </c>
      <c r="C5725" s="358" t="s">
        <v>22422</v>
      </c>
      <c r="D5725" s="16" t="s">
        <v>6700</v>
      </c>
    </row>
    <row r="5726" spans="1:4" ht="15.95" customHeight="1" x14ac:dyDescent="0.25">
      <c r="A5726" s="25" t="s">
        <v>22423</v>
      </c>
      <c r="B5726" s="358" t="s">
        <v>22424</v>
      </c>
      <c r="C5726" s="358" t="s">
        <v>22425</v>
      </c>
      <c r="D5726" s="16" t="s">
        <v>6905</v>
      </c>
    </row>
    <row r="5727" spans="1:4" ht="15.95" customHeight="1" x14ac:dyDescent="0.25">
      <c r="A5727" s="25" t="s">
        <v>22426</v>
      </c>
      <c r="B5727" s="358" t="s">
        <v>22427</v>
      </c>
      <c r="C5727" s="358" t="s">
        <v>22428</v>
      </c>
      <c r="D5727" s="16" t="s">
        <v>6689</v>
      </c>
    </row>
    <row r="5728" spans="1:4" ht="15.95" customHeight="1" x14ac:dyDescent="0.25">
      <c r="A5728" s="25" t="s">
        <v>22429</v>
      </c>
      <c r="B5728" s="358" t="s">
        <v>22430</v>
      </c>
      <c r="C5728" s="358" t="s">
        <v>22431</v>
      </c>
      <c r="D5728" s="16" t="s">
        <v>6826</v>
      </c>
    </row>
    <row r="5729" spans="1:4" ht="15.95" customHeight="1" x14ac:dyDescent="0.25">
      <c r="A5729" s="25" t="s">
        <v>22432</v>
      </c>
      <c r="B5729" s="358" t="s">
        <v>22433</v>
      </c>
      <c r="C5729" s="224" t="s">
        <v>22434</v>
      </c>
      <c r="D5729" s="16" t="s">
        <v>6850</v>
      </c>
    </row>
    <row r="5730" spans="1:4" ht="15.95" customHeight="1" x14ac:dyDescent="0.25">
      <c r="A5730" s="25" t="s">
        <v>22435</v>
      </c>
      <c r="B5730" s="358" t="s">
        <v>22436</v>
      </c>
      <c r="C5730" s="358" t="s">
        <v>22437</v>
      </c>
      <c r="D5730" s="16" t="s">
        <v>6731</v>
      </c>
    </row>
    <row r="5731" spans="1:4" ht="15.95" customHeight="1" x14ac:dyDescent="0.25">
      <c r="A5731" s="25" t="s">
        <v>22438</v>
      </c>
      <c r="B5731" s="358" t="s">
        <v>22439</v>
      </c>
      <c r="C5731" s="358" t="s">
        <v>22440</v>
      </c>
      <c r="D5731" s="16" t="s">
        <v>6815</v>
      </c>
    </row>
    <row r="5732" spans="1:4" ht="15.95" customHeight="1" x14ac:dyDescent="0.25">
      <c r="A5732" s="25" t="s">
        <v>22441</v>
      </c>
      <c r="B5732" s="358" t="s">
        <v>22442</v>
      </c>
      <c r="C5732" s="358" t="s">
        <v>22443</v>
      </c>
      <c r="D5732" s="16" t="s">
        <v>6814</v>
      </c>
    </row>
    <row r="5733" spans="1:4" ht="15.95" customHeight="1" x14ac:dyDescent="0.25">
      <c r="A5733" s="25" t="s">
        <v>22444</v>
      </c>
      <c r="B5733" s="358" t="s">
        <v>22445</v>
      </c>
      <c r="C5733" s="358" t="s">
        <v>22446</v>
      </c>
      <c r="D5733" s="16" t="s">
        <v>6784</v>
      </c>
    </row>
    <row r="5734" spans="1:4" ht="15.95" customHeight="1" x14ac:dyDescent="0.25">
      <c r="A5734" s="25" t="s">
        <v>22447</v>
      </c>
      <c r="B5734" s="358" t="s">
        <v>1982</v>
      </c>
      <c r="C5734" s="358" t="s">
        <v>22448</v>
      </c>
      <c r="D5734" s="16" t="s">
        <v>7003</v>
      </c>
    </row>
    <row r="5735" spans="1:4" ht="15.95" customHeight="1" x14ac:dyDescent="0.25">
      <c r="A5735" s="25" t="s">
        <v>22449</v>
      </c>
      <c r="B5735" s="358" t="s">
        <v>22450</v>
      </c>
      <c r="C5735" s="358" t="s">
        <v>22451</v>
      </c>
      <c r="D5735" s="16" t="s">
        <v>6998</v>
      </c>
    </row>
    <row r="5736" spans="1:4" ht="15.95" customHeight="1" x14ac:dyDescent="0.25">
      <c r="A5736" s="25" t="s">
        <v>22452</v>
      </c>
      <c r="B5736" s="358" t="s">
        <v>22453</v>
      </c>
      <c r="C5736" s="358" t="s">
        <v>22454</v>
      </c>
      <c r="D5736" s="16" t="s">
        <v>6799</v>
      </c>
    </row>
    <row r="5737" spans="1:4" ht="15.95" customHeight="1" x14ac:dyDescent="0.25">
      <c r="A5737" s="25" t="s">
        <v>22455</v>
      </c>
      <c r="B5737" s="358" t="s">
        <v>22456</v>
      </c>
      <c r="C5737" s="358" t="s">
        <v>22457</v>
      </c>
      <c r="D5737" s="16" t="s">
        <v>6830</v>
      </c>
    </row>
    <row r="5738" spans="1:4" ht="15.95" customHeight="1" x14ac:dyDescent="0.25">
      <c r="A5738" s="25" t="s">
        <v>22458</v>
      </c>
      <c r="B5738" s="358" t="s">
        <v>738</v>
      </c>
      <c r="C5738" s="358" t="s">
        <v>22459</v>
      </c>
      <c r="D5738" s="16" t="s">
        <v>6946</v>
      </c>
    </row>
    <row r="5739" spans="1:4" ht="15.95" customHeight="1" x14ac:dyDescent="0.25">
      <c r="A5739" s="25" t="s">
        <v>22460</v>
      </c>
      <c r="B5739" s="358" t="s">
        <v>739</v>
      </c>
      <c r="C5739" s="358" t="s">
        <v>22461</v>
      </c>
      <c r="D5739" s="16" t="s">
        <v>6952</v>
      </c>
    </row>
    <row r="5740" spans="1:4" ht="15.95" customHeight="1" x14ac:dyDescent="0.25">
      <c r="A5740" s="25" t="s">
        <v>22462</v>
      </c>
      <c r="B5740" s="358" t="s">
        <v>22463</v>
      </c>
      <c r="C5740" s="358" t="s">
        <v>22464</v>
      </c>
      <c r="D5740" s="16" t="s">
        <v>6978</v>
      </c>
    </row>
    <row r="5741" spans="1:4" ht="15.95" customHeight="1" x14ac:dyDescent="0.25">
      <c r="A5741" s="25" t="s">
        <v>22465</v>
      </c>
      <c r="B5741" s="358" t="s">
        <v>775</v>
      </c>
      <c r="C5741" s="358" t="s">
        <v>22466</v>
      </c>
      <c r="D5741" s="16" t="s">
        <v>6664</v>
      </c>
    </row>
    <row r="5742" spans="1:4" ht="15.95" customHeight="1" x14ac:dyDescent="0.25">
      <c r="A5742" s="25" t="s">
        <v>22467</v>
      </c>
      <c r="B5742" s="358" t="s">
        <v>261</v>
      </c>
      <c r="C5742" s="358" t="s">
        <v>22468</v>
      </c>
      <c r="D5742" s="16" t="s">
        <v>6835</v>
      </c>
    </row>
    <row r="5743" spans="1:4" ht="15.95" customHeight="1" x14ac:dyDescent="0.25">
      <c r="A5743" s="25" t="s">
        <v>22469</v>
      </c>
      <c r="B5743" s="358" t="s">
        <v>1756</v>
      </c>
      <c r="C5743" s="358" t="s">
        <v>22470</v>
      </c>
      <c r="D5743" s="16" t="s">
        <v>6711</v>
      </c>
    </row>
    <row r="5744" spans="1:4" ht="15.95" customHeight="1" x14ac:dyDescent="0.25">
      <c r="A5744" s="25" t="s">
        <v>22471</v>
      </c>
      <c r="B5744" s="358" t="s">
        <v>3533</v>
      </c>
      <c r="C5744" s="358" t="s">
        <v>22472</v>
      </c>
      <c r="D5744" s="16" t="s">
        <v>6663</v>
      </c>
    </row>
    <row r="5745" spans="1:4" ht="15.95" customHeight="1" x14ac:dyDescent="0.25">
      <c r="A5745" s="25" t="s">
        <v>22473</v>
      </c>
      <c r="B5745" s="358" t="s">
        <v>22474</v>
      </c>
      <c r="C5745" s="358" t="s">
        <v>22475</v>
      </c>
      <c r="D5745" s="16" t="s">
        <v>6663</v>
      </c>
    </row>
    <row r="5746" spans="1:4" ht="15.95" customHeight="1" x14ac:dyDescent="0.25">
      <c r="A5746" s="25" t="s">
        <v>22476</v>
      </c>
      <c r="B5746" s="358" t="s">
        <v>22477</v>
      </c>
      <c r="C5746" s="358" t="s">
        <v>22478</v>
      </c>
      <c r="D5746" s="16" t="s">
        <v>6663</v>
      </c>
    </row>
    <row r="5747" spans="1:4" ht="15.95" customHeight="1" x14ac:dyDescent="0.25">
      <c r="A5747" s="25" t="s">
        <v>22479</v>
      </c>
      <c r="B5747" s="358" t="s">
        <v>22480</v>
      </c>
      <c r="C5747" s="224" t="s">
        <v>22481</v>
      </c>
      <c r="D5747" s="16" t="s">
        <v>6663</v>
      </c>
    </row>
    <row r="5748" spans="1:4" ht="15.95" customHeight="1" x14ac:dyDescent="0.25">
      <c r="A5748" s="25" t="s">
        <v>22482</v>
      </c>
      <c r="B5748" s="358" t="s">
        <v>22483</v>
      </c>
      <c r="C5748" s="358" t="s">
        <v>22484</v>
      </c>
      <c r="D5748" s="16" t="s">
        <v>6663</v>
      </c>
    </row>
    <row r="5749" spans="1:4" ht="15.95" customHeight="1" x14ac:dyDescent="0.25">
      <c r="A5749" s="25" t="s">
        <v>22485</v>
      </c>
      <c r="B5749" s="358" t="s">
        <v>22486</v>
      </c>
      <c r="C5749" s="358" t="s">
        <v>22487</v>
      </c>
      <c r="D5749" s="16" t="s">
        <v>6663</v>
      </c>
    </row>
    <row r="5750" spans="1:4" ht="15.95" customHeight="1" x14ac:dyDescent="0.25">
      <c r="A5750" s="25" t="s">
        <v>22488</v>
      </c>
      <c r="B5750" s="358" t="s">
        <v>22489</v>
      </c>
      <c r="C5750" s="358" t="s">
        <v>22490</v>
      </c>
      <c r="D5750" s="16" t="s">
        <v>6663</v>
      </c>
    </row>
    <row r="5751" spans="1:4" ht="15.95" customHeight="1" x14ac:dyDescent="0.25">
      <c r="A5751" s="25" t="s">
        <v>22491</v>
      </c>
      <c r="B5751" s="358" t="s">
        <v>22492</v>
      </c>
      <c r="C5751" s="358" t="s">
        <v>22493</v>
      </c>
      <c r="D5751" s="16" t="s">
        <v>6663</v>
      </c>
    </row>
    <row r="5752" spans="1:4" ht="15.95" customHeight="1" x14ac:dyDescent="0.25">
      <c r="A5752" s="25" t="s">
        <v>22494</v>
      </c>
      <c r="B5752" s="358" t="s">
        <v>22495</v>
      </c>
      <c r="C5752" s="358" t="s">
        <v>22496</v>
      </c>
      <c r="D5752" s="16" t="s">
        <v>6663</v>
      </c>
    </row>
    <row r="5753" spans="1:4" ht="15.95" customHeight="1" x14ac:dyDescent="0.25">
      <c r="A5753" s="25" t="s">
        <v>22497</v>
      </c>
      <c r="B5753" s="358" t="s">
        <v>22498</v>
      </c>
      <c r="C5753" s="358" t="s">
        <v>22499</v>
      </c>
      <c r="D5753" s="16" t="s">
        <v>6663</v>
      </c>
    </row>
    <row r="5754" spans="1:4" ht="15.95" customHeight="1" x14ac:dyDescent="0.25">
      <c r="A5754" s="25" t="s">
        <v>22500</v>
      </c>
      <c r="B5754" s="358" t="s">
        <v>22501</v>
      </c>
      <c r="C5754" s="358" t="s">
        <v>22502</v>
      </c>
      <c r="D5754" s="16" t="s">
        <v>6663</v>
      </c>
    </row>
    <row r="5755" spans="1:4" ht="15.95" customHeight="1" x14ac:dyDescent="0.25">
      <c r="A5755" s="25" t="s">
        <v>22503</v>
      </c>
      <c r="B5755" s="358" t="s">
        <v>22504</v>
      </c>
      <c r="C5755" s="358" t="s">
        <v>22505</v>
      </c>
      <c r="D5755" s="16" t="s">
        <v>6663</v>
      </c>
    </row>
    <row r="5756" spans="1:4" ht="15.95" customHeight="1" x14ac:dyDescent="0.25">
      <c r="A5756" s="25" t="s">
        <v>22506</v>
      </c>
      <c r="B5756" s="358" t="s">
        <v>22507</v>
      </c>
      <c r="C5756" s="358" t="s">
        <v>22508</v>
      </c>
      <c r="D5756" s="16" t="s">
        <v>6663</v>
      </c>
    </row>
    <row r="5757" spans="1:4" ht="15.95" customHeight="1" x14ac:dyDescent="0.25">
      <c r="A5757" s="25" t="s">
        <v>22509</v>
      </c>
      <c r="B5757" s="358" t="s">
        <v>22510</v>
      </c>
      <c r="C5757" s="358" t="s">
        <v>22511</v>
      </c>
      <c r="D5757" s="16" t="s">
        <v>6663</v>
      </c>
    </row>
    <row r="5758" spans="1:4" ht="15.95" customHeight="1" x14ac:dyDescent="0.25">
      <c r="A5758" s="25" t="s">
        <v>22512</v>
      </c>
      <c r="B5758" s="358" t="s">
        <v>22513</v>
      </c>
      <c r="C5758" s="358" t="s">
        <v>22514</v>
      </c>
      <c r="D5758" s="16" t="s">
        <v>6663</v>
      </c>
    </row>
    <row r="5759" spans="1:4" ht="15.95" customHeight="1" x14ac:dyDescent="0.25">
      <c r="A5759" s="25" t="s">
        <v>22515</v>
      </c>
      <c r="B5759" s="358" t="s">
        <v>22516</v>
      </c>
      <c r="C5759" s="358" t="s">
        <v>22517</v>
      </c>
      <c r="D5759" s="16" t="s">
        <v>6663</v>
      </c>
    </row>
    <row r="5760" spans="1:4" ht="15.95" customHeight="1" x14ac:dyDescent="0.25">
      <c r="A5760" s="25" t="s">
        <v>22518</v>
      </c>
      <c r="B5760" s="358" t="s">
        <v>22519</v>
      </c>
      <c r="C5760" s="358" t="s">
        <v>22520</v>
      </c>
      <c r="D5760" s="16" t="s">
        <v>6663</v>
      </c>
    </row>
    <row r="5761" spans="1:4" ht="15.95" customHeight="1" x14ac:dyDescent="0.25">
      <c r="A5761" s="25" t="s">
        <v>22521</v>
      </c>
      <c r="B5761" s="358" t="s">
        <v>22522</v>
      </c>
      <c r="C5761" s="358" t="s">
        <v>22523</v>
      </c>
      <c r="D5761" s="16" t="s">
        <v>6663</v>
      </c>
    </row>
    <row r="5762" spans="1:4" ht="15.95" customHeight="1" x14ac:dyDescent="0.25">
      <c r="A5762" s="25" t="s">
        <v>22524</v>
      </c>
      <c r="B5762" s="358" t="s">
        <v>22525</v>
      </c>
      <c r="C5762" s="358" t="s">
        <v>22526</v>
      </c>
      <c r="D5762" s="16" t="s">
        <v>6663</v>
      </c>
    </row>
    <row r="5763" spans="1:4" ht="15.95" customHeight="1" x14ac:dyDescent="0.25">
      <c r="A5763" s="25" t="s">
        <v>22527</v>
      </c>
      <c r="B5763" s="358" t="s">
        <v>22528</v>
      </c>
      <c r="C5763" s="358" t="s">
        <v>22529</v>
      </c>
      <c r="D5763" s="16" t="s">
        <v>6663</v>
      </c>
    </row>
    <row r="5764" spans="1:4" ht="15.95" customHeight="1" x14ac:dyDescent="0.25">
      <c r="A5764" s="25" t="s">
        <v>22530</v>
      </c>
      <c r="B5764" s="358" t="s">
        <v>22531</v>
      </c>
      <c r="C5764" s="358" t="s">
        <v>22532</v>
      </c>
      <c r="D5764" s="16" t="s">
        <v>6663</v>
      </c>
    </row>
    <row r="5765" spans="1:4" ht="15.95" customHeight="1" x14ac:dyDescent="0.25">
      <c r="A5765" s="25" t="s">
        <v>22533</v>
      </c>
      <c r="B5765" s="358" t="s">
        <v>22534</v>
      </c>
      <c r="C5765" s="358" t="s">
        <v>22535</v>
      </c>
      <c r="D5765" s="16" t="s">
        <v>6663</v>
      </c>
    </row>
    <row r="5766" spans="1:4" ht="15.95" customHeight="1" x14ac:dyDescent="0.25">
      <c r="A5766" s="25" t="s">
        <v>22536</v>
      </c>
      <c r="B5766" s="358" t="s">
        <v>22537</v>
      </c>
      <c r="C5766" s="358" t="s">
        <v>22538</v>
      </c>
      <c r="D5766" s="16" t="s">
        <v>6663</v>
      </c>
    </row>
    <row r="5767" spans="1:4" ht="15.95" customHeight="1" x14ac:dyDescent="0.25">
      <c r="A5767" s="25" t="s">
        <v>22539</v>
      </c>
      <c r="B5767" s="358" t="s">
        <v>22540</v>
      </c>
      <c r="C5767" s="358" t="s">
        <v>22541</v>
      </c>
      <c r="D5767" s="16" t="s">
        <v>6663</v>
      </c>
    </row>
    <row r="5768" spans="1:4" ht="15.95" customHeight="1" x14ac:dyDescent="0.25">
      <c r="A5768" s="25" t="s">
        <v>22542</v>
      </c>
      <c r="B5768" s="358" t="s">
        <v>22543</v>
      </c>
      <c r="C5768" s="358" t="s">
        <v>22544</v>
      </c>
      <c r="D5768" s="16" t="s">
        <v>6663</v>
      </c>
    </row>
    <row r="5769" spans="1:4" ht="15.95" customHeight="1" x14ac:dyDescent="0.25">
      <c r="A5769" s="25" t="s">
        <v>22545</v>
      </c>
      <c r="B5769" s="358" t="s">
        <v>22546</v>
      </c>
      <c r="C5769" s="358" t="s">
        <v>22547</v>
      </c>
      <c r="D5769" s="16" t="s">
        <v>6663</v>
      </c>
    </row>
    <row r="5770" spans="1:4" ht="15.95" customHeight="1" x14ac:dyDescent="0.25">
      <c r="A5770" s="25" t="s">
        <v>22548</v>
      </c>
      <c r="B5770" s="358" t="s">
        <v>22549</v>
      </c>
      <c r="C5770" s="358" t="s">
        <v>22550</v>
      </c>
      <c r="D5770" s="16" t="s">
        <v>6663</v>
      </c>
    </row>
    <row r="5771" spans="1:4" ht="15.95" customHeight="1" x14ac:dyDescent="0.25">
      <c r="A5771" s="25" t="s">
        <v>22551</v>
      </c>
      <c r="B5771" s="358" t="s">
        <v>22552</v>
      </c>
      <c r="C5771" s="358" t="s">
        <v>22553</v>
      </c>
      <c r="D5771" s="16" t="s">
        <v>6663</v>
      </c>
    </row>
    <row r="5772" spans="1:4" ht="15.95" customHeight="1" x14ac:dyDescent="0.25">
      <c r="A5772" s="25" t="s">
        <v>22554</v>
      </c>
      <c r="B5772" s="358" t="s">
        <v>22555</v>
      </c>
      <c r="C5772" s="358" t="s">
        <v>22556</v>
      </c>
      <c r="D5772" s="16" t="s">
        <v>6663</v>
      </c>
    </row>
    <row r="5773" spans="1:4" ht="15.95" customHeight="1" x14ac:dyDescent="0.25">
      <c r="A5773" s="25" t="s">
        <v>22557</v>
      </c>
      <c r="B5773" s="358" t="s">
        <v>22558</v>
      </c>
      <c r="C5773" s="358" t="s">
        <v>22559</v>
      </c>
      <c r="D5773" s="16" t="s">
        <v>6663</v>
      </c>
    </row>
    <row r="5774" spans="1:4" ht="15.95" customHeight="1" x14ac:dyDescent="0.25">
      <c r="A5774" s="25" t="s">
        <v>22560</v>
      </c>
      <c r="B5774" s="358" t="s">
        <v>22561</v>
      </c>
      <c r="C5774" s="358" t="s">
        <v>22562</v>
      </c>
      <c r="D5774" s="16" t="s">
        <v>6663</v>
      </c>
    </row>
    <row r="5775" spans="1:4" ht="15.95" customHeight="1" x14ac:dyDescent="0.25">
      <c r="A5775" s="25" t="s">
        <v>22563</v>
      </c>
      <c r="B5775" s="358" t="s">
        <v>22564</v>
      </c>
      <c r="C5775" s="358" t="s">
        <v>22565</v>
      </c>
      <c r="D5775" s="16" t="s">
        <v>6663</v>
      </c>
    </row>
    <row r="5776" spans="1:4" ht="15.95" customHeight="1" x14ac:dyDescent="0.25">
      <c r="A5776" s="25" t="s">
        <v>22566</v>
      </c>
      <c r="B5776" s="358" t="s">
        <v>22567</v>
      </c>
      <c r="C5776" s="358" t="s">
        <v>22568</v>
      </c>
      <c r="D5776" s="16" t="s">
        <v>6663</v>
      </c>
    </row>
    <row r="5777" spans="1:4" ht="15.95" customHeight="1" x14ac:dyDescent="0.25">
      <c r="A5777" s="25" t="s">
        <v>22569</v>
      </c>
      <c r="B5777" s="358" t="s">
        <v>22570</v>
      </c>
      <c r="C5777" s="358" t="s">
        <v>22571</v>
      </c>
      <c r="D5777" s="16" t="s">
        <v>6663</v>
      </c>
    </row>
    <row r="5778" spans="1:4" ht="15.95" customHeight="1" x14ac:dyDescent="0.25">
      <c r="A5778" s="25" t="s">
        <v>22572</v>
      </c>
      <c r="B5778" s="358" t="s">
        <v>22573</v>
      </c>
      <c r="C5778" s="358" t="s">
        <v>22574</v>
      </c>
      <c r="D5778" s="16" t="s">
        <v>6770</v>
      </c>
    </row>
    <row r="5779" spans="1:4" ht="15.95" customHeight="1" x14ac:dyDescent="0.25">
      <c r="A5779" s="25" t="s">
        <v>22575</v>
      </c>
      <c r="B5779" s="358" t="s">
        <v>22576</v>
      </c>
      <c r="C5779" s="358" t="s">
        <v>22577</v>
      </c>
      <c r="D5779" s="16" t="s">
        <v>6737</v>
      </c>
    </row>
    <row r="5780" spans="1:4" ht="15.95" customHeight="1" x14ac:dyDescent="0.25">
      <c r="A5780" s="25" t="s">
        <v>22578</v>
      </c>
      <c r="B5780" s="358" t="s">
        <v>1816</v>
      </c>
      <c r="C5780" s="358" t="s">
        <v>22579</v>
      </c>
      <c r="D5780" s="16" t="s">
        <v>6953</v>
      </c>
    </row>
    <row r="5781" spans="1:4" ht="15.95" customHeight="1" x14ac:dyDescent="0.25">
      <c r="A5781" s="25" t="s">
        <v>22580</v>
      </c>
      <c r="B5781" s="358" t="s">
        <v>22581</v>
      </c>
      <c r="C5781" s="358" t="s">
        <v>22582</v>
      </c>
      <c r="D5781" s="16" t="s">
        <v>6663</v>
      </c>
    </row>
    <row r="5782" spans="1:4" ht="15.95" customHeight="1" x14ac:dyDescent="0.25">
      <c r="A5782" s="25" t="s">
        <v>22583</v>
      </c>
      <c r="B5782" s="358" t="s">
        <v>22584</v>
      </c>
      <c r="C5782" s="358" t="s">
        <v>22585</v>
      </c>
      <c r="D5782" s="16" t="s">
        <v>6777</v>
      </c>
    </row>
    <row r="5783" spans="1:4" ht="15.95" customHeight="1" x14ac:dyDescent="0.25">
      <c r="A5783" s="25" t="s">
        <v>22586</v>
      </c>
      <c r="B5783" s="358" t="s">
        <v>22587</v>
      </c>
      <c r="C5783" s="358" t="s">
        <v>22588</v>
      </c>
      <c r="D5783" s="16" t="s">
        <v>6663</v>
      </c>
    </row>
    <row r="5784" spans="1:4" ht="15.95" customHeight="1" x14ac:dyDescent="0.25">
      <c r="A5784" s="25" t="s">
        <v>22589</v>
      </c>
      <c r="B5784" s="358" t="s">
        <v>22590</v>
      </c>
      <c r="C5784" s="358" t="s">
        <v>22591</v>
      </c>
      <c r="D5784" s="16" t="s">
        <v>6663</v>
      </c>
    </row>
    <row r="5785" spans="1:4" ht="15.95" customHeight="1" x14ac:dyDescent="0.25">
      <c r="A5785" s="25" t="s">
        <v>22592</v>
      </c>
      <c r="B5785" s="358" t="s">
        <v>1985</v>
      </c>
      <c r="C5785" s="358" t="s">
        <v>22593</v>
      </c>
      <c r="D5785" s="16" t="s">
        <v>6969</v>
      </c>
    </row>
    <row r="5786" spans="1:4" ht="15.95" customHeight="1" x14ac:dyDescent="0.25">
      <c r="A5786" s="25" t="s">
        <v>22594</v>
      </c>
      <c r="B5786" s="358" t="s">
        <v>1987</v>
      </c>
      <c r="C5786" s="358" t="s">
        <v>22595</v>
      </c>
      <c r="D5786" s="16" t="s">
        <v>6954</v>
      </c>
    </row>
    <row r="5787" spans="1:4" ht="15.95" customHeight="1" x14ac:dyDescent="0.25">
      <c r="A5787" s="25" t="s">
        <v>22596</v>
      </c>
      <c r="B5787" s="358" t="s">
        <v>22597</v>
      </c>
      <c r="C5787" s="358" t="s">
        <v>22598</v>
      </c>
      <c r="D5787" s="16" t="s">
        <v>6775</v>
      </c>
    </row>
    <row r="5788" spans="1:4" ht="15.95" customHeight="1" x14ac:dyDescent="0.25">
      <c r="A5788" s="25" t="s">
        <v>22599</v>
      </c>
      <c r="B5788" s="358" t="s">
        <v>22600</v>
      </c>
      <c r="C5788" s="358" t="s">
        <v>22601</v>
      </c>
      <c r="D5788" s="16" t="s">
        <v>6775</v>
      </c>
    </row>
    <row r="5789" spans="1:4" ht="15.95" customHeight="1" x14ac:dyDescent="0.25">
      <c r="A5789" s="25" t="s">
        <v>22602</v>
      </c>
      <c r="B5789" s="358" t="s">
        <v>22603</v>
      </c>
      <c r="C5789" s="358" t="s">
        <v>22604</v>
      </c>
      <c r="D5789" s="16" t="s">
        <v>6775</v>
      </c>
    </row>
    <row r="5790" spans="1:4" ht="15.95" customHeight="1" x14ac:dyDescent="0.25">
      <c r="A5790" s="25" t="s">
        <v>22605</v>
      </c>
      <c r="B5790" s="358" t="s">
        <v>22606</v>
      </c>
      <c r="C5790" s="358" t="s">
        <v>22607</v>
      </c>
      <c r="D5790" s="16" t="s">
        <v>6775</v>
      </c>
    </row>
    <row r="5791" spans="1:4" ht="15.95" customHeight="1" x14ac:dyDescent="0.25">
      <c r="A5791" s="25" t="s">
        <v>22608</v>
      </c>
      <c r="B5791" s="358" t="s">
        <v>22609</v>
      </c>
      <c r="C5791" s="358" t="s">
        <v>22610</v>
      </c>
      <c r="D5791" s="16" t="s">
        <v>6775</v>
      </c>
    </row>
    <row r="5792" spans="1:4" ht="15.95" customHeight="1" x14ac:dyDescent="0.25">
      <c r="A5792" s="25" t="s">
        <v>22611</v>
      </c>
      <c r="B5792" s="358" t="s">
        <v>22612</v>
      </c>
      <c r="C5792" s="358" t="s">
        <v>22613</v>
      </c>
      <c r="D5792" s="16" t="s">
        <v>6663</v>
      </c>
    </row>
    <row r="5793" spans="1:4" ht="15.95" customHeight="1" x14ac:dyDescent="0.25">
      <c r="A5793" s="25" t="s">
        <v>22614</v>
      </c>
      <c r="B5793" s="358" t="s">
        <v>22615</v>
      </c>
      <c r="C5793" s="358" t="s">
        <v>22616</v>
      </c>
      <c r="D5793" s="16" t="s">
        <v>6775</v>
      </c>
    </row>
    <row r="5794" spans="1:4" ht="15.95" customHeight="1" x14ac:dyDescent="0.25">
      <c r="A5794" s="25" t="s">
        <v>22617</v>
      </c>
      <c r="B5794" s="358" t="s">
        <v>22618</v>
      </c>
      <c r="C5794" s="358" t="s">
        <v>22619</v>
      </c>
      <c r="D5794" s="16" t="s">
        <v>6775</v>
      </c>
    </row>
    <row r="5795" spans="1:4" ht="15.95" customHeight="1" x14ac:dyDescent="0.25">
      <c r="A5795" s="25" t="s">
        <v>22620</v>
      </c>
      <c r="B5795" s="358" t="s">
        <v>22621</v>
      </c>
      <c r="C5795" s="358" t="s">
        <v>22622</v>
      </c>
      <c r="D5795" s="16" t="s">
        <v>6663</v>
      </c>
    </row>
    <row r="5796" spans="1:4" ht="15.95" customHeight="1" x14ac:dyDescent="0.25">
      <c r="A5796" s="25" t="s">
        <v>22623</v>
      </c>
      <c r="B5796" s="358" t="s">
        <v>22624</v>
      </c>
      <c r="C5796" s="358" t="s">
        <v>22625</v>
      </c>
      <c r="D5796" s="16" t="s">
        <v>6775</v>
      </c>
    </row>
    <row r="5797" spans="1:4" ht="15.95" customHeight="1" x14ac:dyDescent="0.25">
      <c r="A5797" s="25" t="s">
        <v>22626</v>
      </c>
      <c r="B5797" s="358" t="s">
        <v>1989</v>
      </c>
      <c r="C5797" s="358" t="s">
        <v>22627</v>
      </c>
      <c r="D5797" s="16" t="s">
        <v>6992</v>
      </c>
    </row>
    <row r="5798" spans="1:4" ht="15.95" customHeight="1" x14ac:dyDescent="0.25">
      <c r="A5798" s="25" t="s">
        <v>22628</v>
      </c>
      <c r="B5798" s="358" t="s">
        <v>22629</v>
      </c>
      <c r="C5798" s="358" t="s">
        <v>22630</v>
      </c>
      <c r="D5798" s="16" t="s">
        <v>6687</v>
      </c>
    </row>
    <row r="5799" spans="1:4" ht="15.95" customHeight="1" x14ac:dyDescent="0.25">
      <c r="A5799" s="25" t="s">
        <v>22631</v>
      </c>
      <c r="B5799" s="358" t="s">
        <v>22632</v>
      </c>
      <c r="C5799" s="358" t="s">
        <v>22633</v>
      </c>
      <c r="D5799" s="16" t="s">
        <v>6663</v>
      </c>
    </row>
    <row r="5800" spans="1:4" ht="15.95" customHeight="1" x14ac:dyDescent="0.25">
      <c r="A5800" s="25" t="s">
        <v>22634</v>
      </c>
      <c r="B5800" s="358" t="s">
        <v>22635</v>
      </c>
      <c r="C5800" s="358" t="s">
        <v>22636</v>
      </c>
      <c r="D5800" s="16" t="s">
        <v>6663</v>
      </c>
    </row>
    <row r="5801" spans="1:4" ht="15.95" customHeight="1" x14ac:dyDescent="0.25">
      <c r="A5801" s="25" t="s">
        <v>22637</v>
      </c>
      <c r="B5801" s="358" t="s">
        <v>22638</v>
      </c>
      <c r="C5801" s="358" t="s">
        <v>22639</v>
      </c>
      <c r="D5801" s="16" t="s">
        <v>6774</v>
      </c>
    </row>
    <row r="5802" spans="1:4" ht="15.95" customHeight="1" x14ac:dyDescent="0.25">
      <c r="A5802" s="25" t="s">
        <v>22640</v>
      </c>
      <c r="B5802" s="358" t="s">
        <v>22641</v>
      </c>
      <c r="C5802" s="358" t="s">
        <v>22642</v>
      </c>
      <c r="D5802" s="16" t="s">
        <v>6777</v>
      </c>
    </row>
    <row r="5803" spans="1:4" ht="15.95" customHeight="1" x14ac:dyDescent="0.25">
      <c r="A5803" s="25" t="s">
        <v>22643</v>
      </c>
      <c r="B5803" s="358" t="s">
        <v>22644</v>
      </c>
      <c r="C5803" s="358" t="s">
        <v>22645</v>
      </c>
      <c r="D5803" s="16" t="s">
        <v>6777</v>
      </c>
    </row>
    <row r="5804" spans="1:4" ht="15.95" customHeight="1" x14ac:dyDescent="0.25">
      <c r="A5804" s="25" t="s">
        <v>22646</v>
      </c>
      <c r="B5804" s="358" t="s">
        <v>22647</v>
      </c>
      <c r="C5804" s="358" t="s">
        <v>22648</v>
      </c>
      <c r="D5804" s="16" t="s">
        <v>6777</v>
      </c>
    </row>
    <row r="5805" spans="1:4" ht="15.95" customHeight="1" x14ac:dyDescent="0.25">
      <c r="A5805" s="25" t="s">
        <v>22649</v>
      </c>
      <c r="B5805" s="358" t="s">
        <v>22650</v>
      </c>
      <c r="C5805" s="358" t="s">
        <v>22651</v>
      </c>
      <c r="D5805" s="16" t="s">
        <v>6777</v>
      </c>
    </row>
    <row r="5806" spans="1:4" ht="15.95" customHeight="1" x14ac:dyDescent="0.25">
      <c r="A5806" s="25" t="s">
        <v>22652</v>
      </c>
      <c r="B5806" s="358" t="s">
        <v>22653</v>
      </c>
      <c r="C5806" s="358" t="s">
        <v>22654</v>
      </c>
      <c r="D5806" s="16" t="s">
        <v>6663</v>
      </c>
    </row>
    <row r="5807" spans="1:4" ht="15.95" customHeight="1" x14ac:dyDescent="0.25">
      <c r="A5807" s="25" t="s">
        <v>22655</v>
      </c>
      <c r="B5807" s="358" t="s">
        <v>22656</v>
      </c>
      <c r="C5807" s="358" t="s">
        <v>22657</v>
      </c>
      <c r="D5807" s="16" t="s">
        <v>6777</v>
      </c>
    </row>
    <row r="5808" spans="1:4" ht="15.95" customHeight="1" x14ac:dyDescent="0.25">
      <c r="A5808" s="25" t="s">
        <v>22658</v>
      </c>
      <c r="B5808" s="358" t="s">
        <v>22659</v>
      </c>
      <c r="C5808" s="358" t="s">
        <v>22660</v>
      </c>
      <c r="D5808" s="16" t="s">
        <v>6777</v>
      </c>
    </row>
    <row r="5809" spans="1:4" ht="15.95" customHeight="1" x14ac:dyDescent="0.25">
      <c r="A5809" s="25" t="s">
        <v>22661</v>
      </c>
      <c r="B5809" s="358" t="s">
        <v>22662</v>
      </c>
      <c r="C5809" s="358" t="s">
        <v>22663</v>
      </c>
      <c r="D5809" s="16" t="s">
        <v>6777</v>
      </c>
    </row>
    <row r="5810" spans="1:4" ht="15.95" customHeight="1" x14ac:dyDescent="0.25">
      <c r="A5810" s="25" t="s">
        <v>22664</v>
      </c>
      <c r="B5810" s="358" t="s">
        <v>22665</v>
      </c>
      <c r="C5810" s="358" t="s">
        <v>22666</v>
      </c>
      <c r="D5810" s="16" t="s">
        <v>6777</v>
      </c>
    </row>
    <row r="5811" spans="1:4" ht="15.95" customHeight="1" x14ac:dyDescent="0.25">
      <c r="A5811" s="25" t="s">
        <v>22667</v>
      </c>
      <c r="B5811" s="358" t="s">
        <v>22668</v>
      </c>
      <c r="C5811" s="358" t="s">
        <v>22669</v>
      </c>
      <c r="D5811" s="16" t="s">
        <v>6777</v>
      </c>
    </row>
    <row r="5812" spans="1:4" ht="15.95" customHeight="1" x14ac:dyDescent="0.25">
      <c r="A5812" s="25" t="s">
        <v>22670</v>
      </c>
      <c r="B5812" s="358" t="s">
        <v>22671</v>
      </c>
      <c r="C5812" s="358" t="s">
        <v>22672</v>
      </c>
      <c r="D5812" s="16" t="s">
        <v>6777</v>
      </c>
    </row>
    <row r="5813" spans="1:4" ht="15.95" customHeight="1" x14ac:dyDescent="0.25">
      <c r="A5813" s="25" t="s">
        <v>22673</v>
      </c>
      <c r="B5813" s="358" t="s">
        <v>3538</v>
      </c>
      <c r="C5813" s="358" t="s">
        <v>22674</v>
      </c>
      <c r="D5813" s="16" t="s">
        <v>6777</v>
      </c>
    </row>
    <row r="5814" spans="1:4" ht="15.95" customHeight="1" x14ac:dyDescent="0.25">
      <c r="A5814" s="25" t="s">
        <v>22675</v>
      </c>
      <c r="B5814" s="358" t="s">
        <v>22676</v>
      </c>
      <c r="C5814" s="358" t="s">
        <v>22677</v>
      </c>
      <c r="D5814" s="16" t="s">
        <v>6777</v>
      </c>
    </row>
    <row r="5815" spans="1:4" ht="15.95" customHeight="1" x14ac:dyDescent="0.25">
      <c r="A5815" s="25" t="s">
        <v>22678</v>
      </c>
      <c r="B5815" s="358" t="s">
        <v>1991</v>
      </c>
      <c r="C5815" s="358" t="s">
        <v>22679</v>
      </c>
      <c r="D5815" s="16" t="s">
        <v>6941</v>
      </c>
    </row>
    <row r="5816" spans="1:4" ht="15.95" customHeight="1" x14ac:dyDescent="0.25">
      <c r="A5816" s="25" t="s">
        <v>22680</v>
      </c>
      <c r="B5816" s="358" t="s">
        <v>22681</v>
      </c>
      <c r="C5816" s="358" t="s">
        <v>22682</v>
      </c>
      <c r="D5816" s="16" t="s">
        <v>6928</v>
      </c>
    </row>
    <row r="5817" spans="1:4" ht="15.95" customHeight="1" x14ac:dyDescent="0.25">
      <c r="A5817" s="25" t="s">
        <v>22683</v>
      </c>
      <c r="B5817" s="358" t="s">
        <v>22684</v>
      </c>
      <c r="C5817" s="358" t="s">
        <v>22685</v>
      </c>
      <c r="D5817" s="16" t="s">
        <v>6733</v>
      </c>
    </row>
    <row r="5818" spans="1:4" ht="15.95" customHeight="1" x14ac:dyDescent="0.25">
      <c r="A5818" s="25" t="s">
        <v>22686</v>
      </c>
      <c r="B5818" s="358" t="s">
        <v>22687</v>
      </c>
      <c r="C5818" s="358" t="s">
        <v>22688</v>
      </c>
      <c r="D5818" s="16" t="s">
        <v>6668</v>
      </c>
    </row>
    <row r="5819" spans="1:4" ht="15.95" customHeight="1" x14ac:dyDescent="0.25">
      <c r="A5819" s="25" t="s">
        <v>22689</v>
      </c>
      <c r="B5819" s="358" t="s">
        <v>22690</v>
      </c>
      <c r="C5819" s="358" t="s">
        <v>22691</v>
      </c>
      <c r="D5819" s="16" t="s">
        <v>6813</v>
      </c>
    </row>
    <row r="5820" spans="1:4" ht="15.95" customHeight="1" x14ac:dyDescent="0.25">
      <c r="A5820" s="25" t="s">
        <v>22692</v>
      </c>
      <c r="B5820" s="358" t="s">
        <v>22693</v>
      </c>
      <c r="C5820" s="358" t="s">
        <v>22694</v>
      </c>
      <c r="D5820" s="16" t="s">
        <v>6813</v>
      </c>
    </row>
    <row r="5821" spans="1:4" ht="15.95" customHeight="1" x14ac:dyDescent="0.25">
      <c r="A5821" s="25" t="s">
        <v>22695</v>
      </c>
      <c r="B5821" s="358" t="s">
        <v>22696</v>
      </c>
      <c r="C5821" s="358" t="s">
        <v>22697</v>
      </c>
      <c r="D5821" s="16" t="s">
        <v>6813</v>
      </c>
    </row>
    <row r="5822" spans="1:4" ht="15.95" customHeight="1" x14ac:dyDescent="0.25">
      <c r="A5822" s="25" t="s">
        <v>22698</v>
      </c>
      <c r="B5822" s="358" t="s">
        <v>22699</v>
      </c>
      <c r="C5822" s="358" t="s">
        <v>22700</v>
      </c>
      <c r="D5822" s="16" t="s">
        <v>6813</v>
      </c>
    </row>
    <row r="5823" spans="1:4" ht="15.95" customHeight="1" x14ac:dyDescent="0.25">
      <c r="A5823" s="25" t="s">
        <v>22701</v>
      </c>
      <c r="B5823" s="358" t="s">
        <v>22702</v>
      </c>
      <c r="C5823" s="358" t="s">
        <v>22703</v>
      </c>
      <c r="D5823" s="16" t="s">
        <v>6663</v>
      </c>
    </row>
    <row r="5824" spans="1:4" ht="15.95" customHeight="1" x14ac:dyDescent="0.25">
      <c r="A5824" s="25" t="s">
        <v>22704</v>
      </c>
      <c r="B5824" s="358" t="s">
        <v>22705</v>
      </c>
      <c r="C5824" s="358" t="s">
        <v>22706</v>
      </c>
      <c r="D5824" s="16" t="s">
        <v>6813</v>
      </c>
    </row>
    <row r="5825" spans="1:4" ht="15.95" customHeight="1" x14ac:dyDescent="0.25">
      <c r="A5825" s="25" t="s">
        <v>22707</v>
      </c>
      <c r="B5825" s="358" t="s">
        <v>22708</v>
      </c>
      <c r="C5825" s="358" t="s">
        <v>22709</v>
      </c>
      <c r="D5825" s="16" t="s">
        <v>6814</v>
      </c>
    </row>
    <row r="5826" spans="1:4" ht="15.95" customHeight="1" x14ac:dyDescent="0.25">
      <c r="A5826" s="25" t="s">
        <v>22710</v>
      </c>
      <c r="B5826" s="358" t="s">
        <v>22711</v>
      </c>
      <c r="C5826" s="358" t="s">
        <v>22712</v>
      </c>
      <c r="D5826" s="16" t="s">
        <v>6830</v>
      </c>
    </row>
    <row r="5827" spans="1:4" ht="15.95" customHeight="1" x14ac:dyDescent="0.25">
      <c r="A5827" s="25" t="s">
        <v>22713</v>
      </c>
      <c r="B5827" s="358" t="s">
        <v>1992</v>
      </c>
      <c r="C5827" s="358" t="s">
        <v>22714</v>
      </c>
      <c r="D5827" s="16" t="s">
        <v>6990</v>
      </c>
    </row>
    <row r="5828" spans="1:4" ht="15.95" customHeight="1" x14ac:dyDescent="0.25">
      <c r="A5828" s="25" t="s">
        <v>22715</v>
      </c>
      <c r="B5828" s="358" t="s">
        <v>22716</v>
      </c>
      <c r="C5828" s="358" t="s">
        <v>22717</v>
      </c>
      <c r="D5828" s="16" t="s">
        <v>6726</v>
      </c>
    </row>
    <row r="5829" spans="1:4" ht="15.95" customHeight="1" x14ac:dyDescent="0.25">
      <c r="A5829" s="25" t="s">
        <v>22718</v>
      </c>
      <c r="B5829" s="358" t="s">
        <v>22719</v>
      </c>
      <c r="C5829" s="358" t="s">
        <v>22720</v>
      </c>
      <c r="D5829" s="16" t="s">
        <v>6889</v>
      </c>
    </row>
    <row r="5830" spans="1:4" ht="15.95" customHeight="1" x14ac:dyDescent="0.25">
      <c r="A5830" s="25" t="s">
        <v>22721</v>
      </c>
      <c r="B5830" s="358" t="s">
        <v>1994</v>
      </c>
      <c r="C5830" s="358" t="s">
        <v>22722</v>
      </c>
      <c r="D5830" s="16" t="s">
        <v>6968</v>
      </c>
    </row>
    <row r="5831" spans="1:4" ht="15.95" customHeight="1" x14ac:dyDescent="0.25">
      <c r="A5831" s="25" t="s">
        <v>22723</v>
      </c>
      <c r="B5831" s="358" t="s">
        <v>22724</v>
      </c>
      <c r="C5831" s="358" t="s">
        <v>22725</v>
      </c>
      <c r="D5831" s="16" t="s">
        <v>6651</v>
      </c>
    </row>
    <row r="5832" spans="1:4" ht="15.95" customHeight="1" x14ac:dyDescent="0.25">
      <c r="A5832" s="25" t="s">
        <v>22726</v>
      </c>
      <c r="B5832" s="358" t="s">
        <v>22727</v>
      </c>
      <c r="C5832" s="358" t="s">
        <v>22728</v>
      </c>
      <c r="D5832" s="16" t="s">
        <v>6652</v>
      </c>
    </row>
    <row r="5833" spans="1:4" ht="15.95" customHeight="1" x14ac:dyDescent="0.25">
      <c r="A5833" s="25" t="s">
        <v>22729</v>
      </c>
      <c r="B5833" s="358" t="s">
        <v>22730</v>
      </c>
      <c r="C5833" s="358" t="s">
        <v>22731</v>
      </c>
      <c r="D5833" s="16" t="s">
        <v>6652</v>
      </c>
    </row>
    <row r="5834" spans="1:4" ht="15.95" customHeight="1" x14ac:dyDescent="0.25">
      <c r="A5834" s="25" t="s">
        <v>22732</v>
      </c>
      <c r="B5834" s="358" t="s">
        <v>22733</v>
      </c>
      <c r="C5834" s="358" t="s">
        <v>22734</v>
      </c>
      <c r="D5834" s="16" t="s">
        <v>6655</v>
      </c>
    </row>
    <row r="5835" spans="1:4" ht="15.95" customHeight="1" x14ac:dyDescent="0.25">
      <c r="A5835" s="25" t="s">
        <v>22735</v>
      </c>
      <c r="B5835" s="358" t="s">
        <v>22736</v>
      </c>
      <c r="C5835" s="358" t="s">
        <v>22737</v>
      </c>
      <c r="D5835" s="16" t="s">
        <v>6699</v>
      </c>
    </row>
    <row r="5836" spans="1:4" ht="15.95" customHeight="1" x14ac:dyDescent="0.25">
      <c r="A5836" s="25" t="s">
        <v>22738</v>
      </c>
      <c r="B5836" s="358" t="s">
        <v>22739</v>
      </c>
      <c r="C5836" s="358" t="s">
        <v>22740</v>
      </c>
      <c r="D5836" s="16" t="s">
        <v>6652</v>
      </c>
    </row>
    <row r="5837" spans="1:4" ht="15.95" customHeight="1" x14ac:dyDescent="0.25">
      <c r="A5837" s="25" t="s">
        <v>22741</v>
      </c>
      <c r="B5837" s="358" t="s">
        <v>22742</v>
      </c>
      <c r="C5837" s="358" t="s">
        <v>22743</v>
      </c>
      <c r="D5837" s="16" t="s">
        <v>6722</v>
      </c>
    </row>
    <row r="5838" spans="1:4" ht="15.95" customHeight="1" x14ac:dyDescent="0.25">
      <c r="A5838" s="25" t="s">
        <v>22744</v>
      </c>
      <c r="B5838" s="358" t="s">
        <v>22745</v>
      </c>
      <c r="C5838" s="358" t="s">
        <v>22746</v>
      </c>
      <c r="D5838" s="16" t="s">
        <v>6726</v>
      </c>
    </row>
    <row r="5839" spans="1:4" ht="15.95" customHeight="1" x14ac:dyDescent="0.25">
      <c r="A5839" s="25" t="s">
        <v>22747</v>
      </c>
      <c r="B5839" s="358" t="s">
        <v>22748</v>
      </c>
      <c r="C5839" s="358" t="s">
        <v>22749</v>
      </c>
      <c r="D5839" s="16" t="s">
        <v>6726</v>
      </c>
    </row>
    <row r="5840" spans="1:4" ht="15.95" customHeight="1" x14ac:dyDescent="0.25">
      <c r="A5840" s="25" t="s">
        <v>22750</v>
      </c>
      <c r="B5840" s="358" t="s">
        <v>22751</v>
      </c>
      <c r="C5840" s="358" t="s">
        <v>22752</v>
      </c>
      <c r="D5840" s="16" t="s">
        <v>6738</v>
      </c>
    </row>
    <row r="5841" spans="1:4" ht="15.95" customHeight="1" x14ac:dyDescent="0.25">
      <c r="A5841" s="25" t="s">
        <v>22753</v>
      </c>
      <c r="B5841" s="358" t="s">
        <v>22754</v>
      </c>
      <c r="C5841" s="358" t="s">
        <v>22755</v>
      </c>
      <c r="D5841" s="16" t="s">
        <v>6758</v>
      </c>
    </row>
    <row r="5842" spans="1:4" ht="15.95" customHeight="1" x14ac:dyDescent="0.25">
      <c r="A5842" s="25" t="s">
        <v>22756</v>
      </c>
      <c r="B5842" s="358" t="s">
        <v>22757</v>
      </c>
      <c r="C5842" s="358" t="s">
        <v>22758</v>
      </c>
      <c r="D5842" s="16" t="s">
        <v>6768</v>
      </c>
    </row>
    <row r="5843" spans="1:4" ht="15.95" customHeight="1" x14ac:dyDescent="0.25">
      <c r="A5843" s="25" t="s">
        <v>22759</v>
      </c>
      <c r="B5843" s="358" t="s">
        <v>22760</v>
      </c>
      <c r="C5843" s="358" t="s">
        <v>22761</v>
      </c>
      <c r="D5843" s="16" t="s">
        <v>6780</v>
      </c>
    </row>
    <row r="5844" spans="1:4" ht="15.95" customHeight="1" x14ac:dyDescent="0.25">
      <c r="A5844" s="25" t="s">
        <v>22762</v>
      </c>
      <c r="B5844" s="358" t="s">
        <v>22763</v>
      </c>
      <c r="C5844" s="358" t="s">
        <v>22764</v>
      </c>
      <c r="D5844" s="16" t="s">
        <v>6780</v>
      </c>
    </row>
    <row r="5845" spans="1:4" ht="15.95" customHeight="1" x14ac:dyDescent="0.25">
      <c r="A5845" s="25" t="s">
        <v>22765</v>
      </c>
      <c r="B5845" s="358" t="s">
        <v>22766</v>
      </c>
      <c r="C5845" s="358" t="s">
        <v>22767</v>
      </c>
      <c r="D5845" s="16" t="s">
        <v>6787</v>
      </c>
    </row>
    <row r="5846" spans="1:4" ht="15.95" customHeight="1" x14ac:dyDescent="0.25">
      <c r="A5846" s="25" t="s">
        <v>22768</v>
      </c>
      <c r="B5846" s="358" t="s">
        <v>22769</v>
      </c>
      <c r="C5846" s="358" t="s">
        <v>22770</v>
      </c>
      <c r="D5846" s="16" t="s">
        <v>6816</v>
      </c>
    </row>
    <row r="5847" spans="1:4" ht="15.95" customHeight="1" x14ac:dyDescent="0.25">
      <c r="A5847" s="25" t="s">
        <v>22771</v>
      </c>
      <c r="B5847" s="358" t="s">
        <v>22772</v>
      </c>
      <c r="C5847" s="358" t="s">
        <v>22773</v>
      </c>
      <c r="D5847" s="16" t="s">
        <v>6817</v>
      </c>
    </row>
    <row r="5848" spans="1:4" ht="15.95" customHeight="1" x14ac:dyDescent="0.25">
      <c r="A5848" s="25" t="s">
        <v>22774</v>
      </c>
      <c r="B5848" s="358" t="s">
        <v>22775</v>
      </c>
      <c r="C5848" s="358" t="s">
        <v>22776</v>
      </c>
      <c r="D5848" s="16" t="s">
        <v>6702</v>
      </c>
    </row>
    <row r="5849" spans="1:4" ht="15.95" customHeight="1" x14ac:dyDescent="0.25">
      <c r="A5849" s="25" t="s">
        <v>22777</v>
      </c>
      <c r="B5849" s="358" t="s">
        <v>22778</v>
      </c>
      <c r="C5849" s="358" t="s">
        <v>22779</v>
      </c>
      <c r="D5849" s="16" t="s">
        <v>6726</v>
      </c>
    </row>
    <row r="5850" spans="1:4" ht="15.95" customHeight="1" x14ac:dyDescent="0.25">
      <c r="A5850" s="25" t="s">
        <v>22780</v>
      </c>
      <c r="B5850" s="358" t="s">
        <v>22781</v>
      </c>
      <c r="C5850" s="358" t="s">
        <v>22782</v>
      </c>
      <c r="D5850" s="16" t="s">
        <v>6854</v>
      </c>
    </row>
    <row r="5851" spans="1:4" ht="15.95" customHeight="1" x14ac:dyDescent="0.25">
      <c r="A5851" s="25" t="s">
        <v>22783</v>
      </c>
      <c r="B5851" s="358" t="s">
        <v>22784</v>
      </c>
      <c r="C5851" s="358" t="s">
        <v>22785</v>
      </c>
      <c r="D5851" s="16" t="s">
        <v>6858</v>
      </c>
    </row>
    <row r="5852" spans="1:4" ht="15.95" customHeight="1" x14ac:dyDescent="0.25">
      <c r="A5852" s="25" t="s">
        <v>22786</v>
      </c>
      <c r="B5852" s="358" t="s">
        <v>22787</v>
      </c>
      <c r="C5852" s="358" t="s">
        <v>22788</v>
      </c>
      <c r="D5852" s="16" t="s">
        <v>6861</v>
      </c>
    </row>
    <row r="5853" spans="1:4" ht="15.95" customHeight="1" x14ac:dyDescent="0.25">
      <c r="A5853" s="25" t="s">
        <v>22789</v>
      </c>
      <c r="B5853" s="358" t="s">
        <v>22790</v>
      </c>
      <c r="C5853" s="358" t="s">
        <v>22791</v>
      </c>
      <c r="D5853" s="16" t="s">
        <v>6869</v>
      </c>
    </row>
    <row r="5854" spans="1:4" ht="15.95" customHeight="1" x14ac:dyDescent="0.25">
      <c r="A5854" s="25" t="s">
        <v>22792</v>
      </c>
      <c r="B5854" s="358" t="s">
        <v>22793</v>
      </c>
      <c r="C5854" s="358" t="s">
        <v>22794</v>
      </c>
      <c r="D5854" s="16" t="s">
        <v>6874</v>
      </c>
    </row>
    <row r="5855" spans="1:4" ht="15.95" customHeight="1" x14ac:dyDescent="0.25">
      <c r="A5855" s="25" t="s">
        <v>22795</v>
      </c>
      <c r="B5855" s="358" t="s">
        <v>22796</v>
      </c>
      <c r="C5855" s="358" t="s">
        <v>22797</v>
      </c>
      <c r="D5855" s="16" t="s">
        <v>6726</v>
      </c>
    </row>
    <row r="5856" spans="1:4" ht="15.95" customHeight="1" x14ac:dyDescent="0.25">
      <c r="A5856" s="25" t="s">
        <v>22798</v>
      </c>
      <c r="B5856" s="358" t="s">
        <v>22799</v>
      </c>
      <c r="C5856" s="358" t="s">
        <v>22800</v>
      </c>
      <c r="D5856" s="16" t="s">
        <v>6650</v>
      </c>
    </row>
    <row r="5857" spans="1:4" ht="15.95" customHeight="1" x14ac:dyDescent="0.25">
      <c r="A5857" s="25" t="s">
        <v>22801</v>
      </c>
      <c r="B5857" s="358" t="s">
        <v>22802</v>
      </c>
      <c r="C5857" s="358" t="s">
        <v>22803</v>
      </c>
      <c r="D5857" s="16" t="s">
        <v>6924</v>
      </c>
    </row>
    <row r="5858" spans="1:4" ht="15.95" customHeight="1" x14ac:dyDescent="0.25">
      <c r="A5858" s="25" t="s">
        <v>22804</v>
      </c>
      <c r="B5858" s="358" t="s">
        <v>1996</v>
      </c>
      <c r="C5858" s="358" t="s">
        <v>22805</v>
      </c>
      <c r="D5858" s="16" t="s">
        <v>7005</v>
      </c>
    </row>
    <row r="5859" spans="1:4" ht="15.95" customHeight="1" x14ac:dyDescent="0.25">
      <c r="A5859" s="25" t="s">
        <v>22806</v>
      </c>
      <c r="B5859" s="358" t="s">
        <v>22807</v>
      </c>
      <c r="C5859" s="358" t="s">
        <v>22808</v>
      </c>
      <c r="D5859" s="16" t="s">
        <v>6652</v>
      </c>
    </row>
    <row r="5860" spans="1:4" ht="15.95" customHeight="1" x14ac:dyDescent="0.25">
      <c r="A5860" s="25" t="s">
        <v>22809</v>
      </c>
      <c r="B5860" s="358" t="s">
        <v>22810</v>
      </c>
      <c r="C5860" s="358" t="s">
        <v>22811</v>
      </c>
      <c r="D5860" s="16" t="s">
        <v>6895</v>
      </c>
    </row>
    <row r="5861" spans="1:4" ht="15.95" customHeight="1" x14ac:dyDescent="0.25">
      <c r="A5861" s="25" t="s">
        <v>22812</v>
      </c>
      <c r="B5861" s="358" t="s">
        <v>22813</v>
      </c>
      <c r="C5861" s="358" t="s">
        <v>22814</v>
      </c>
      <c r="D5861" s="16" t="s">
        <v>6649</v>
      </c>
    </row>
    <row r="5862" spans="1:4" ht="15.95" customHeight="1" x14ac:dyDescent="0.25">
      <c r="A5862" s="25" t="s">
        <v>22815</v>
      </c>
      <c r="B5862" s="358" t="s">
        <v>22816</v>
      </c>
      <c r="C5862" s="358" t="s">
        <v>22817</v>
      </c>
      <c r="D5862" s="16" t="s">
        <v>6658</v>
      </c>
    </row>
    <row r="5863" spans="1:4" ht="15.95" customHeight="1" x14ac:dyDescent="0.25">
      <c r="A5863" s="25" t="s">
        <v>22818</v>
      </c>
      <c r="B5863" s="358" t="s">
        <v>22819</v>
      </c>
      <c r="C5863" s="358" t="s">
        <v>22820</v>
      </c>
      <c r="D5863" s="16" t="s">
        <v>6665</v>
      </c>
    </row>
    <row r="5864" spans="1:4" ht="15.95" customHeight="1" x14ac:dyDescent="0.25">
      <c r="A5864" s="25" t="s">
        <v>22821</v>
      </c>
      <c r="B5864" s="358" t="s">
        <v>22822</v>
      </c>
      <c r="C5864" s="358" t="s">
        <v>22823</v>
      </c>
      <c r="D5864" s="16" t="s">
        <v>6678</v>
      </c>
    </row>
    <row r="5865" spans="1:4" ht="15.95" customHeight="1" x14ac:dyDescent="0.25">
      <c r="A5865" s="25" t="s">
        <v>22824</v>
      </c>
      <c r="B5865" s="358" t="s">
        <v>22825</v>
      </c>
      <c r="C5865" s="358" t="s">
        <v>22826</v>
      </c>
      <c r="D5865" s="16" t="s">
        <v>6686</v>
      </c>
    </row>
    <row r="5866" spans="1:4" ht="15.95" customHeight="1" x14ac:dyDescent="0.25">
      <c r="A5866" s="25" t="s">
        <v>22827</v>
      </c>
      <c r="B5866" s="358" t="s">
        <v>22828</v>
      </c>
      <c r="C5866" s="358" t="s">
        <v>22829</v>
      </c>
      <c r="D5866" s="16" t="s">
        <v>6686</v>
      </c>
    </row>
    <row r="5867" spans="1:4" ht="15.95" customHeight="1" x14ac:dyDescent="0.25">
      <c r="A5867" s="25" t="s">
        <v>22830</v>
      </c>
      <c r="B5867" s="358" t="s">
        <v>22831</v>
      </c>
      <c r="C5867" s="358" t="s">
        <v>22832</v>
      </c>
      <c r="D5867" s="16" t="s">
        <v>6686</v>
      </c>
    </row>
    <row r="5868" spans="1:4" ht="15.95" customHeight="1" x14ac:dyDescent="0.25">
      <c r="A5868" s="25" t="s">
        <v>22833</v>
      </c>
      <c r="B5868" s="358" t="s">
        <v>22834</v>
      </c>
      <c r="C5868" s="358" t="s">
        <v>22835</v>
      </c>
      <c r="D5868" s="16" t="s">
        <v>6703</v>
      </c>
    </row>
    <row r="5869" spans="1:4" ht="15.95" customHeight="1" x14ac:dyDescent="0.25">
      <c r="A5869" s="25" t="s">
        <v>22836</v>
      </c>
      <c r="B5869" s="358" t="s">
        <v>22837</v>
      </c>
      <c r="C5869" s="358" t="s">
        <v>22838</v>
      </c>
      <c r="D5869" s="16" t="s">
        <v>6709</v>
      </c>
    </row>
    <row r="5870" spans="1:4" ht="15.95" customHeight="1" x14ac:dyDescent="0.25">
      <c r="A5870" s="25" t="s">
        <v>22839</v>
      </c>
      <c r="B5870" s="358" t="s">
        <v>22840</v>
      </c>
      <c r="C5870" s="358" t="s">
        <v>22841</v>
      </c>
      <c r="D5870" s="16" t="s">
        <v>6719</v>
      </c>
    </row>
    <row r="5871" spans="1:4" ht="15.95" customHeight="1" x14ac:dyDescent="0.25">
      <c r="A5871" s="25" t="s">
        <v>22842</v>
      </c>
      <c r="B5871" s="358" t="s">
        <v>22843</v>
      </c>
      <c r="C5871" s="358" t="s">
        <v>22844</v>
      </c>
      <c r="D5871" s="16" t="s">
        <v>6723</v>
      </c>
    </row>
    <row r="5872" spans="1:4" ht="15.95" customHeight="1" x14ac:dyDescent="0.25">
      <c r="A5872" s="25" t="s">
        <v>22845</v>
      </c>
      <c r="B5872" s="358" t="s">
        <v>22846</v>
      </c>
      <c r="C5872" s="358" t="s">
        <v>22847</v>
      </c>
      <c r="D5872" s="16" t="s">
        <v>6730</v>
      </c>
    </row>
    <row r="5873" spans="1:4" ht="15.95" customHeight="1" x14ac:dyDescent="0.25">
      <c r="A5873" s="25" t="s">
        <v>22848</v>
      </c>
      <c r="B5873" s="358" t="s">
        <v>22849</v>
      </c>
      <c r="C5873" s="358" t="s">
        <v>22850</v>
      </c>
      <c r="D5873" s="16" t="s">
        <v>6733</v>
      </c>
    </row>
    <row r="5874" spans="1:4" ht="15.95" customHeight="1" x14ac:dyDescent="0.25">
      <c r="A5874" s="25" t="s">
        <v>22851</v>
      </c>
      <c r="B5874" s="358" t="s">
        <v>22852</v>
      </c>
      <c r="C5874" s="358" t="s">
        <v>22853</v>
      </c>
      <c r="D5874" s="16" t="s">
        <v>6733</v>
      </c>
    </row>
    <row r="5875" spans="1:4" ht="15.95" customHeight="1" x14ac:dyDescent="0.25">
      <c r="A5875" s="25" t="s">
        <v>22854</v>
      </c>
      <c r="B5875" s="358" t="s">
        <v>22855</v>
      </c>
      <c r="C5875" s="358" t="s">
        <v>22856</v>
      </c>
      <c r="D5875" s="16" t="s">
        <v>6733</v>
      </c>
    </row>
    <row r="5876" spans="1:4" ht="15.95" customHeight="1" x14ac:dyDescent="0.25">
      <c r="A5876" s="25" t="s">
        <v>22857</v>
      </c>
      <c r="B5876" s="358" t="s">
        <v>22858</v>
      </c>
      <c r="C5876" s="358" t="s">
        <v>22859</v>
      </c>
      <c r="D5876" s="16" t="s">
        <v>6734</v>
      </c>
    </row>
    <row r="5877" spans="1:4" ht="15.95" customHeight="1" x14ac:dyDescent="0.25">
      <c r="A5877" s="25" t="s">
        <v>22860</v>
      </c>
      <c r="B5877" s="358" t="s">
        <v>22861</v>
      </c>
      <c r="C5877" s="358" t="s">
        <v>22862</v>
      </c>
      <c r="D5877" s="16" t="s">
        <v>6739</v>
      </c>
    </row>
    <row r="5878" spans="1:4" ht="15.95" customHeight="1" x14ac:dyDescent="0.25">
      <c r="A5878" s="25" t="s">
        <v>22863</v>
      </c>
      <c r="B5878" s="358" t="s">
        <v>22864</v>
      </c>
      <c r="C5878" s="358" t="s">
        <v>22865</v>
      </c>
      <c r="D5878" s="16" t="s">
        <v>6756</v>
      </c>
    </row>
    <row r="5879" spans="1:4" ht="15.95" customHeight="1" x14ac:dyDescent="0.25">
      <c r="A5879" s="25" t="s">
        <v>22866</v>
      </c>
      <c r="B5879" s="358" t="s">
        <v>22867</v>
      </c>
      <c r="C5879" s="358" t="s">
        <v>22868</v>
      </c>
      <c r="D5879" s="16" t="s">
        <v>6762</v>
      </c>
    </row>
    <row r="5880" spans="1:4" ht="15.95" customHeight="1" x14ac:dyDescent="0.25">
      <c r="A5880" s="25" t="s">
        <v>22869</v>
      </c>
      <c r="B5880" s="358" t="s">
        <v>22870</v>
      </c>
      <c r="C5880" s="358" t="s">
        <v>22871</v>
      </c>
      <c r="D5880" s="16" t="s">
        <v>6782</v>
      </c>
    </row>
    <row r="5881" spans="1:4" ht="15.95" customHeight="1" x14ac:dyDescent="0.25">
      <c r="A5881" s="25" t="s">
        <v>22872</v>
      </c>
      <c r="B5881" s="358" t="s">
        <v>22873</v>
      </c>
      <c r="C5881" s="358" t="s">
        <v>22874</v>
      </c>
      <c r="D5881" s="16" t="s">
        <v>6784</v>
      </c>
    </row>
    <row r="5882" spans="1:4" ht="15.95" customHeight="1" x14ac:dyDescent="0.25">
      <c r="A5882" s="25" t="s">
        <v>22875</v>
      </c>
      <c r="B5882" s="358" t="s">
        <v>22876</v>
      </c>
      <c r="C5882" s="358" t="s">
        <v>22877</v>
      </c>
      <c r="D5882" s="16" t="s">
        <v>6784</v>
      </c>
    </row>
    <row r="5883" spans="1:4" ht="15.95" customHeight="1" x14ac:dyDescent="0.25">
      <c r="A5883" s="25" t="s">
        <v>22878</v>
      </c>
      <c r="B5883" s="358" t="s">
        <v>22879</v>
      </c>
      <c r="C5883" s="358" t="s">
        <v>22880</v>
      </c>
      <c r="D5883" s="16" t="s">
        <v>6788</v>
      </c>
    </row>
    <row r="5884" spans="1:4" ht="15.95" customHeight="1" x14ac:dyDescent="0.25">
      <c r="A5884" s="25" t="s">
        <v>22881</v>
      </c>
      <c r="B5884" s="358" t="s">
        <v>22882</v>
      </c>
      <c r="C5884" s="358" t="s">
        <v>22883</v>
      </c>
      <c r="D5884" s="16" t="s">
        <v>6789</v>
      </c>
    </row>
    <row r="5885" spans="1:4" ht="15.95" customHeight="1" x14ac:dyDescent="0.25">
      <c r="A5885" s="25" t="s">
        <v>22884</v>
      </c>
      <c r="B5885" s="358" t="s">
        <v>22885</v>
      </c>
      <c r="C5885" s="358" t="s">
        <v>22886</v>
      </c>
      <c r="D5885" s="16" t="s">
        <v>6790</v>
      </c>
    </row>
    <row r="5886" spans="1:4" ht="15.95" customHeight="1" x14ac:dyDescent="0.25">
      <c r="A5886" s="25" t="s">
        <v>22887</v>
      </c>
      <c r="B5886" s="358" t="s">
        <v>22888</v>
      </c>
      <c r="C5886" s="358" t="s">
        <v>22889</v>
      </c>
      <c r="D5886" s="16" t="s">
        <v>6879</v>
      </c>
    </row>
    <row r="5887" spans="1:4" ht="15.95" customHeight="1" x14ac:dyDescent="0.25">
      <c r="A5887" s="25" t="s">
        <v>22890</v>
      </c>
      <c r="B5887" s="358" t="s">
        <v>22891</v>
      </c>
      <c r="C5887" s="358" t="s">
        <v>22892</v>
      </c>
      <c r="D5887" s="16" t="s">
        <v>6811</v>
      </c>
    </row>
    <row r="5888" spans="1:4" ht="15.95" customHeight="1" x14ac:dyDescent="0.25">
      <c r="A5888" s="25" t="s">
        <v>22893</v>
      </c>
      <c r="B5888" s="358" t="s">
        <v>22894</v>
      </c>
      <c r="C5888" s="358" t="s">
        <v>22895</v>
      </c>
      <c r="D5888" s="16" t="s">
        <v>6812</v>
      </c>
    </row>
    <row r="5889" spans="1:4" ht="15.95" customHeight="1" x14ac:dyDescent="0.25">
      <c r="A5889" s="25" t="s">
        <v>22896</v>
      </c>
      <c r="B5889" s="358" t="s">
        <v>22897</v>
      </c>
      <c r="C5889" s="358" t="s">
        <v>22898</v>
      </c>
      <c r="D5889" s="16" t="s">
        <v>6811</v>
      </c>
    </row>
    <row r="5890" spans="1:4" ht="15.95" customHeight="1" x14ac:dyDescent="0.25">
      <c r="A5890" s="25" t="s">
        <v>22899</v>
      </c>
      <c r="B5890" s="358" t="s">
        <v>22900</v>
      </c>
      <c r="C5890" s="358" t="s">
        <v>22901</v>
      </c>
      <c r="D5890" s="16" t="s">
        <v>6817</v>
      </c>
    </row>
    <row r="5891" spans="1:4" ht="15.95" customHeight="1" x14ac:dyDescent="0.25">
      <c r="A5891" s="25" t="s">
        <v>22902</v>
      </c>
      <c r="B5891" s="358" t="s">
        <v>22903</v>
      </c>
      <c r="C5891" s="358" t="s">
        <v>22904</v>
      </c>
      <c r="D5891" s="16" t="s">
        <v>6829</v>
      </c>
    </row>
    <row r="5892" spans="1:4" ht="15.95" customHeight="1" x14ac:dyDescent="0.25">
      <c r="A5892" s="25" t="s">
        <v>22905</v>
      </c>
      <c r="B5892" s="358" t="s">
        <v>22906</v>
      </c>
      <c r="C5892" s="358" t="s">
        <v>22907</v>
      </c>
      <c r="D5892" s="16" t="s">
        <v>6829</v>
      </c>
    </row>
    <row r="5893" spans="1:4" ht="15.95" customHeight="1" x14ac:dyDescent="0.25">
      <c r="A5893" s="25" t="s">
        <v>22908</v>
      </c>
      <c r="B5893" s="358" t="s">
        <v>22909</v>
      </c>
      <c r="C5893" s="358" t="s">
        <v>22910</v>
      </c>
      <c r="D5893" s="16" t="s">
        <v>6829</v>
      </c>
    </row>
    <row r="5894" spans="1:4" ht="15.95" customHeight="1" x14ac:dyDescent="0.25">
      <c r="A5894" s="25" t="s">
        <v>22911</v>
      </c>
      <c r="B5894" s="358" t="s">
        <v>22912</v>
      </c>
      <c r="C5894" s="358" t="s">
        <v>22913</v>
      </c>
      <c r="D5894" s="16" t="s">
        <v>6833</v>
      </c>
    </row>
    <row r="5895" spans="1:4" ht="15.95" customHeight="1" x14ac:dyDescent="0.25">
      <c r="A5895" s="25" t="s">
        <v>22914</v>
      </c>
      <c r="B5895" s="358" t="s">
        <v>22915</v>
      </c>
      <c r="C5895" s="358" t="s">
        <v>22916</v>
      </c>
      <c r="D5895" s="16" t="s">
        <v>6870</v>
      </c>
    </row>
    <row r="5896" spans="1:4" ht="15.95" customHeight="1" x14ac:dyDescent="0.25">
      <c r="A5896" s="25" t="s">
        <v>22917</v>
      </c>
      <c r="B5896" s="358" t="s">
        <v>22918</v>
      </c>
      <c r="C5896" s="358" t="s">
        <v>22919</v>
      </c>
      <c r="D5896" s="16" t="s">
        <v>6871</v>
      </c>
    </row>
    <row r="5897" spans="1:4" ht="15.95" customHeight="1" x14ac:dyDescent="0.25">
      <c r="A5897" s="25" t="s">
        <v>22920</v>
      </c>
      <c r="B5897" s="358" t="s">
        <v>22921</v>
      </c>
      <c r="C5897" s="358" t="s">
        <v>22922</v>
      </c>
      <c r="D5897" s="16" t="s">
        <v>6878</v>
      </c>
    </row>
    <row r="5898" spans="1:4" ht="15.95" customHeight="1" x14ac:dyDescent="0.25">
      <c r="A5898" s="25" t="s">
        <v>22923</v>
      </c>
      <c r="B5898" s="358" t="s">
        <v>22924</v>
      </c>
      <c r="C5898" s="358" t="s">
        <v>22925</v>
      </c>
      <c r="D5898" s="16" t="s">
        <v>6879</v>
      </c>
    </row>
    <row r="5899" spans="1:4" ht="15.95" customHeight="1" x14ac:dyDescent="0.25">
      <c r="A5899" s="25" t="s">
        <v>22926</v>
      </c>
      <c r="B5899" s="358" t="s">
        <v>22927</v>
      </c>
      <c r="C5899" s="358" t="s">
        <v>22928</v>
      </c>
      <c r="D5899" s="16" t="s">
        <v>6829</v>
      </c>
    </row>
    <row r="5900" spans="1:4" ht="15.95" customHeight="1" x14ac:dyDescent="0.25">
      <c r="A5900" s="25" t="s">
        <v>22929</v>
      </c>
      <c r="B5900" s="358" t="s">
        <v>22930</v>
      </c>
      <c r="C5900" s="358" t="s">
        <v>22931</v>
      </c>
      <c r="D5900" s="16" t="s">
        <v>6829</v>
      </c>
    </row>
    <row r="5901" spans="1:4" ht="15.95" customHeight="1" x14ac:dyDescent="0.25">
      <c r="A5901" s="25" t="s">
        <v>22932</v>
      </c>
      <c r="B5901" s="358" t="s">
        <v>22933</v>
      </c>
      <c r="C5901" s="358" t="s">
        <v>22934</v>
      </c>
      <c r="D5901" s="16" t="s">
        <v>6894</v>
      </c>
    </row>
    <row r="5902" spans="1:4" ht="15.95" customHeight="1" x14ac:dyDescent="0.25">
      <c r="A5902" s="25" t="s">
        <v>22935</v>
      </c>
      <c r="B5902" s="358" t="s">
        <v>22936</v>
      </c>
      <c r="C5902" s="358" t="s">
        <v>22937</v>
      </c>
      <c r="D5902" s="16" t="s">
        <v>6663</v>
      </c>
    </row>
    <row r="5903" spans="1:4" ht="15.95" customHeight="1" x14ac:dyDescent="0.25">
      <c r="A5903" s="25" t="s">
        <v>22938</v>
      </c>
      <c r="B5903" s="358" t="s">
        <v>22939</v>
      </c>
      <c r="C5903" s="358" t="s">
        <v>22940</v>
      </c>
      <c r="D5903" s="16" t="s">
        <v>6898</v>
      </c>
    </row>
    <row r="5904" spans="1:4" ht="15.95" customHeight="1" x14ac:dyDescent="0.25">
      <c r="A5904" s="25" t="s">
        <v>22941</v>
      </c>
      <c r="B5904" s="358" t="s">
        <v>22942</v>
      </c>
      <c r="C5904" s="358" t="s">
        <v>22943</v>
      </c>
      <c r="D5904" s="16" t="s">
        <v>6904</v>
      </c>
    </row>
    <row r="5905" spans="1:4" ht="15.95" customHeight="1" x14ac:dyDescent="0.25">
      <c r="A5905" s="25" t="s">
        <v>22944</v>
      </c>
      <c r="B5905" s="358" t="s">
        <v>22945</v>
      </c>
      <c r="C5905" s="358" t="s">
        <v>22946</v>
      </c>
      <c r="D5905" s="16" t="s">
        <v>6909</v>
      </c>
    </row>
    <row r="5906" spans="1:4" ht="15.95" customHeight="1" x14ac:dyDescent="0.25">
      <c r="A5906" s="25" t="s">
        <v>22947</v>
      </c>
      <c r="B5906" s="358" t="s">
        <v>22948</v>
      </c>
      <c r="C5906" s="358" t="s">
        <v>22949</v>
      </c>
      <c r="D5906" s="16" t="s">
        <v>6914</v>
      </c>
    </row>
    <row r="5907" spans="1:4" ht="15.95" customHeight="1" x14ac:dyDescent="0.25">
      <c r="A5907" s="25" t="s">
        <v>22950</v>
      </c>
      <c r="B5907" s="358" t="s">
        <v>22951</v>
      </c>
      <c r="C5907" s="358" t="s">
        <v>22952</v>
      </c>
      <c r="D5907" s="16" t="s">
        <v>6919</v>
      </c>
    </row>
    <row r="5908" spans="1:4" ht="15.95" customHeight="1" x14ac:dyDescent="0.25">
      <c r="A5908" s="25" t="s">
        <v>22953</v>
      </c>
      <c r="B5908" s="358" t="s">
        <v>22954</v>
      </c>
      <c r="C5908" s="358" t="s">
        <v>22955</v>
      </c>
      <c r="D5908" s="16" t="s">
        <v>6932</v>
      </c>
    </row>
    <row r="5909" spans="1:4" ht="15.95" customHeight="1" x14ac:dyDescent="0.25">
      <c r="A5909" s="25" t="s">
        <v>22956</v>
      </c>
      <c r="B5909" s="358" t="s">
        <v>22957</v>
      </c>
      <c r="C5909" s="358" t="s">
        <v>22958</v>
      </c>
      <c r="D5909" s="16" t="s">
        <v>6799</v>
      </c>
    </row>
    <row r="5910" spans="1:4" ht="15.95" customHeight="1" x14ac:dyDescent="0.25">
      <c r="A5910" s="25" t="s">
        <v>22959</v>
      </c>
      <c r="B5910" s="358" t="s">
        <v>22960</v>
      </c>
      <c r="C5910" s="358" t="s">
        <v>22961</v>
      </c>
      <c r="D5910" s="16" t="s">
        <v>6784</v>
      </c>
    </row>
    <row r="5911" spans="1:4" ht="15.95" customHeight="1" x14ac:dyDescent="0.25">
      <c r="A5911" s="25" t="s">
        <v>22962</v>
      </c>
      <c r="B5911" s="358" t="s">
        <v>1998</v>
      </c>
      <c r="C5911" s="358" t="s">
        <v>22963</v>
      </c>
      <c r="D5911" s="16" t="s">
        <v>6986</v>
      </c>
    </row>
    <row r="5912" spans="1:4" ht="15.95" customHeight="1" x14ac:dyDescent="0.25">
      <c r="A5912" s="25" t="s">
        <v>22964</v>
      </c>
      <c r="B5912" s="358" t="s">
        <v>22965</v>
      </c>
      <c r="C5912" s="358" t="s">
        <v>22966</v>
      </c>
      <c r="D5912" s="16" t="s">
        <v>6740</v>
      </c>
    </row>
    <row r="5913" spans="1:4" ht="15.95" customHeight="1" x14ac:dyDescent="0.25">
      <c r="A5913" s="25" t="s">
        <v>22967</v>
      </c>
      <c r="B5913" s="358" t="s">
        <v>22968</v>
      </c>
      <c r="C5913" s="358" t="s">
        <v>22969</v>
      </c>
      <c r="D5913" s="16" t="s">
        <v>6683</v>
      </c>
    </row>
    <row r="5914" spans="1:4" ht="15.95" customHeight="1" x14ac:dyDescent="0.25">
      <c r="A5914" s="25" t="s">
        <v>22970</v>
      </c>
      <c r="B5914" s="358" t="s">
        <v>3592</v>
      </c>
      <c r="C5914" s="358" t="s">
        <v>22971</v>
      </c>
      <c r="D5914" s="16" t="s">
        <v>6706</v>
      </c>
    </row>
    <row r="5915" spans="1:4" ht="15.95" customHeight="1" x14ac:dyDescent="0.25">
      <c r="A5915" s="25" t="s">
        <v>22972</v>
      </c>
      <c r="B5915" s="358" t="s">
        <v>22973</v>
      </c>
      <c r="C5915" s="358" t="s">
        <v>22974</v>
      </c>
      <c r="D5915" s="16" t="s">
        <v>6723</v>
      </c>
    </row>
    <row r="5916" spans="1:4" ht="15.95" customHeight="1" x14ac:dyDescent="0.25">
      <c r="A5916" s="25" t="s">
        <v>22975</v>
      </c>
      <c r="B5916" s="358" t="s">
        <v>22976</v>
      </c>
      <c r="C5916" s="358" t="s">
        <v>22977</v>
      </c>
      <c r="D5916" s="16" t="s">
        <v>6879</v>
      </c>
    </row>
    <row r="5917" spans="1:4" ht="15.95" customHeight="1" x14ac:dyDescent="0.25">
      <c r="A5917" s="25" t="s">
        <v>22978</v>
      </c>
      <c r="B5917" s="358" t="s">
        <v>22979</v>
      </c>
      <c r="C5917" s="358" t="s">
        <v>22980</v>
      </c>
      <c r="D5917" s="16" t="s">
        <v>6741</v>
      </c>
    </row>
    <row r="5918" spans="1:4" ht="15.95" customHeight="1" x14ac:dyDescent="0.25">
      <c r="A5918" s="25" t="s">
        <v>22981</v>
      </c>
      <c r="B5918" s="358" t="s">
        <v>22982</v>
      </c>
      <c r="C5918" s="358" t="s">
        <v>22983</v>
      </c>
      <c r="D5918" s="16" t="s">
        <v>6900</v>
      </c>
    </row>
    <row r="5919" spans="1:4" ht="15.95" customHeight="1" x14ac:dyDescent="0.25">
      <c r="A5919" s="25" t="s">
        <v>22984</v>
      </c>
      <c r="B5919" s="358" t="s">
        <v>22985</v>
      </c>
      <c r="C5919" s="358" t="s">
        <v>22986</v>
      </c>
      <c r="D5919" s="16" t="s">
        <v>6757</v>
      </c>
    </row>
    <row r="5920" spans="1:4" ht="15.95" customHeight="1" x14ac:dyDescent="0.25">
      <c r="A5920" s="25" t="s">
        <v>22987</v>
      </c>
      <c r="B5920" s="358" t="s">
        <v>22988</v>
      </c>
      <c r="C5920" s="358" t="s">
        <v>22989</v>
      </c>
      <c r="D5920" s="16" t="s">
        <v>6793</v>
      </c>
    </row>
    <row r="5921" spans="1:4" ht="15.95" customHeight="1" x14ac:dyDescent="0.25">
      <c r="A5921" s="25" t="s">
        <v>22990</v>
      </c>
      <c r="B5921" s="358" t="s">
        <v>22991</v>
      </c>
      <c r="C5921" s="358" t="s">
        <v>22992</v>
      </c>
      <c r="D5921" s="16" t="s">
        <v>6793</v>
      </c>
    </row>
    <row r="5922" spans="1:4" ht="15.95" customHeight="1" x14ac:dyDescent="0.25">
      <c r="A5922" s="25" t="s">
        <v>22993</v>
      </c>
      <c r="B5922" s="358" t="s">
        <v>22994</v>
      </c>
      <c r="C5922" s="358" t="s">
        <v>22995</v>
      </c>
      <c r="D5922" s="16" t="s">
        <v>6697</v>
      </c>
    </row>
    <row r="5923" spans="1:4" ht="15.95" customHeight="1" x14ac:dyDescent="0.25">
      <c r="A5923" s="25" t="s">
        <v>22996</v>
      </c>
      <c r="B5923" s="358" t="s">
        <v>22997</v>
      </c>
      <c r="C5923" s="358" t="s">
        <v>22998</v>
      </c>
      <c r="D5923" s="16" t="s">
        <v>6901</v>
      </c>
    </row>
    <row r="5924" spans="1:4" ht="15.95" customHeight="1" x14ac:dyDescent="0.25">
      <c r="A5924" s="25" t="s">
        <v>22999</v>
      </c>
      <c r="B5924" s="358" t="s">
        <v>23000</v>
      </c>
      <c r="C5924" s="358" t="s">
        <v>23001</v>
      </c>
      <c r="D5924" s="16" t="s">
        <v>6884</v>
      </c>
    </row>
    <row r="5925" spans="1:4" ht="15.95" customHeight="1" x14ac:dyDescent="0.25">
      <c r="A5925" s="25" t="s">
        <v>23002</v>
      </c>
      <c r="B5925" s="358" t="s">
        <v>23003</v>
      </c>
      <c r="C5925" s="358" t="s">
        <v>23004</v>
      </c>
      <c r="D5925" s="16" t="s">
        <v>6760</v>
      </c>
    </row>
    <row r="5926" spans="1:4" ht="15.95" customHeight="1" x14ac:dyDescent="0.25">
      <c r="A5926" s="25" t="s">
        <v>23005</v>
      </c>
      <c r="B5926" s="358" t="s">
        <v>23006</v>
      </c>
      <c r="C5926" s="358" t="s">
        <v>23007</v>
      </c>
      <c r="D5926" s="16" t="s">
        <v>6917</v>
      </c>
    </row>
    <row r="5927" spans="1:4" ht="15.95" customHeight="1" x14ac:dyDescent="0.25">
      <c r="A5927" s="25" t="s">
        <v>23008</v>
      </c>
      <c r="B5927" s="358" t="s">
        <v>23009</v>
      </c>
      <c r="C5927" s="358" t="s">
        <v>23010</v>
      </c>
      <c r="D5927" s="16" t="s">
        <v>6925</v>
      </c>
    </row>
    <row r="5928" spans="1:4" ht="15.95" customHeight="1" x14ac:dyDescent="0.25">
      <c r="A5928" s="25" t="s">
        <v>23011</v>
      </c>
      <c r="B5928" s="358" t="s">
        <v>23012</v>
      </c>
      <c r="C5928" s="358" t="s">
        <v>23013</v>
      </c>
      <c r="D5928" s="16" t="s">
        <v>6931</v>
      </c>
    </row>
    <row r="5929" spans="1:4" ht="15.95" customHeight="1" x14ac:dyDescent="0.25">
      <c r="A5929" s="25" t="s">
        <v>23014</v>
      </c>
      <c r="B5929" s="358" t="s">
        <v>23015</v>
      </c>
      <c r="C5929" s="358" t="s">
        <v>23016</v>
      </c>
      <c r="D5929" s="16" t="s">
        <v>6918</v>
      </c>
    </row>
    <row r="5930" spans="1:4" ht="15.95" customHeight="1" x14ac:dyDescent="0.25">
      <c r="A5930" s="25" t="s">
        <v>23017</v>
      </c>
      <c r="B5930" s="358" t="s">
        <v>2000</v>
      </c>
      <c r="C5930" s="358" t="s">
        <v>23018</v>
      </c>
      <c r="D5930" s="16" t="s">
        <v>6989</v>
      </c>
    </row>
    <row r="5931" spans="1:4" ht="15.95" customHeight="1" x14ac:dyDescent="0.25">
      <c r="A5931" s="25" t="s">
        <v>23019</v>
      </c>
      <c r="B5931" s="358" t="s">
        <v>1818</v>
      </c>
      <c r="C5931" s="358" t="s">
        <v>23020</v>
      </c>
      <c r="D5931" s="16" t="s">
        <v>6999</v>
      </c>
    </row>
    <row r="5932" spans="1:4" ht="15.95" customHeight="1" x14ac:dyDescent="0.25">
      <c r="A5932" s="25" t="s">
        <v>23021</v>
      </c>
      <c r="B5932" s="358" t="s">
        <v>23022</v>
      </c>
      <c r="C5932" s="358" t="s">
        <v>23023</v>
      </c>
      <c r="D5932" s="16" t="s">
        <v>6672</v>
      </c>
    </row>
    <row r="5933" spans="1:4" ht="15.95" customHeight="1" x14ac:dyDescent="0.25">
      <c r="A5933" s="25" t="s">
        <v>23024</v>
      </c>
      <c r="B5933" s="358" t="s">
        <v>23025</v>
      </c>
      <c r="C5933" s="358" t="s">
        <v>23026</v>
      </c>
      <c r="D5933" s="16" t="s">
        <v>6897</v>
      </c>
    </row>
    <row r="5934" spans="1:4" ht="15.95" customHeight="1" x14ac:dyDescent="0.25">
      <c r="A5934" s="25" t="s">
        <v>23027</v>
      </c>
      <c r="B5934" s="358" t="s">
        <v>23028</v>
      </c>
      <c r="C5934" s="358" t="s">
        <v>23029</v>
      </c>
      <c r="D5934" s="16" t="s">
        <v>6679</v>
      </c>
    </row>
    <row r="5935" spans="1:4" ht="15.95" customHeight="1" x14ac:dyDescent="0.25">
      <c r="A5935" s="25" t="s">
        <v>23030</v>
      </c>
      <c r="B5935" s="358" t="s">
        <v>23031</v>
      </c>
      <c r="C5935" s="358" t="s">
        <v>23032</v>
      </c>
      <c r="D5935" s="16" t="s">
        <v>6694</v>
      </c>
    </row>
    <row r="5936" spans="1:4" ht="15.95" customHeight="1" x14ac:dyDescent="0.25">
      <c r="A5936" s="25" t="s">
        <v>23033</v>
      </c>
      <c r="B5936" s="358" t="s">
        <v>23034</v>
      </c>
      <c r="C5936" s="358" t="s">
        <v>23035</v>
      </c>
      <c r="D5936" s="16" t="s">
        <v>6693</v>
      </c>
    </row>
    <row r="5937" spans="1:4" ht="15.95" customHeight="1" x14ac:dyDescent="0.25">
      <c r="A5937" s="25" t="s">
        <v>23036</v>
      </c>
      <c r="B5937" s="358" t="s">
        <v>23037</v>
      </c>
      <c r="C5937" s="358" t="s">
        <v>23038</v>
      </c>
      <c r="D5937" s="16" t="s">
        <v>6696</v>
      </c>
    </row>
    <row r="5938" spans="1:4" ht="15.95" customHeight="1" x14ac:dyDescent="0.25">
      <c r="A5938" s="25" t="s">
        <v>23039</v>
      </c>
      <c r="B5938" s="358" t="s">
        <v>23040</v>
      </c>
      <c r="C5938" s="358" t="s">
        <v>23041</v>
      </c>
      <c r="D5938" s="16" t="s">
        <v>6701</v>
      </c>
    </row>
    <row r="5939" spans="1:4" ht="15.95" customHeight="1" x14ac:dyDescent="0.25">
      <c r="A5939" s="25" t="s">
        <v>23042</v>
      </c>
      <c r="B5939" s="358" t="s">
        <v>23043</v>
      </c>
      <c r="C5939" s="358" t="s">
        <v>23044</v>
      </c>
      <c r="D5939" s="16" t="s">
        <v>6715</v>
      </c>
    </row>
    <row r="5940" spans="1:4" ht="15.95" customHeight="1" x14ac:dyDescent="0.25">
      <c r="A5940" s="25" t="s">
        <v>23045</v>
      </c>
      <c r="B5940" s="358" t="s">
        <v>23046</v>
      </c>
      <c r="C5940" s="358" t="s">
        <v>23047</v>
      </c>
      <c r="D5940" s="16" t="s">
        <v>6743</v>
      </c>
    </row>
    <row r="5941" spans="1:4" ht="15.95" customHeight="1" x14ac:dyDescent="0.25">
      <c r="A5941" s="25" t="s">
        <v>23048</v>
      </c>
      <c r="B5941" s="358" t="s">
        <v>23049</v>
      </c>
      <c r="C5941" s="358" t="s">
        <v>23050</v>
      </c>
      <c r="D5941" s="16" t="s">
        <v>6739</v>
      </c>
    </row>
    <row r="5942" spans="1:4" ht="15.95" customHeight="1" x14ac:dyDescent="0.25">
      <c r="A5942" s="25" t="s">
        <v>23051</v>
      </c>
      <c r="B5942" s="358" t="s">
        <v>23052</v>
      </c>
      <c r="C5942" s="358" t="s">
        <v>23053</v>
      </c>
      <c r="D5942" s="16" t="s">
        <v>6743</v>
      </c>
    </row>
    <row r="5943" spans="1:4" ht="15.95" customHeight="1" x14ac:dyDescent="0.25">
      <c r="A5943" s="25" t="s">
        <v>23054</v>
      </c>
      <c r="B5943" s="358" t="s">
        <v>23055</v>
      </c>
      <c r="C5943" s="358" t="s">
        <v>23056</v>
      </c>
      <c r="D5943" s="16" t="s">
        <v>6742</v>
      </c>
    </row>
    <row r="5944" spans="1:4" ht="15.95" customHeight="1" x14ac:dyDescent="0.25">
      <c r="A5944" s="25" t="s">
        <v>23057</v>
      </c>
      <c r="B5944" s="358" t="s">
        <v>23058</v>
      </c>
      <c r="C5944" s="358" t="s">
        <v>23059</v>
      </c>
      <c r="D5944" s="16" t="s">
        <v>6764</v>
      </c>
    </row>
    <row r="5945" spans="1:4" ht="15.95" customHeight="1" x14ac:dyDescent="0.25">
      <c r="A5945" s="25" t="s">
        <v>23060</v>
      </c>
      <c r="B5945" s="358" t="s">
        <v>23061</v>
      </c>
      <c r="C5945" s="358" t="s">
        <v>23062</v>
      </c>
      <c r="D5945" s="16" t="s">
        <v>6763</v>
      </c>
    </row>
    <row r="5946" spans="1:4" ht="15.95" customHeight="1" x14ac:dyDescent="0.25">
      <c r="A5946" s="25" t="s">
        <v>23063</v>
      </c>
      <c r="B5946" s="358" t="s">
        <v>23064</v>
      </c>
      <c r="C5946" s="358" t="s">
        <v>23065</v>
      </c>
      <c r="D5946" s="16" t="s">
        <v>6771</v>
      </c>
    </row>
    <row r="5947" spans="1:4" ht="15.95" customHeight="1" x14ac:dyDescent="0.25">
      <c r="A5947" s="25" t="s">
        <v>23066</v>
      </c>
      <c r="B5947" s="358" t="s">
        <v>23067</v>
      </c>
      <c r="C5947" s="358" t="s">
        <v>23068</v>
      </c>
      <c r="D5947" s="16" t="s">
        <v>6771</v>
      </c>
    </row>
    <row r="5948" spans="1:4" ht="15.95" customHeight="1" x14ac:dyDescent="0.25">
      <c r="A5948" s="25" t="s">
        <v>23069</v>
      </c>
      <c r="B5948" s="358" t="s">
        <v>23070</v>
      </c>
      <c r="C5948" s="358" t="s">
        <v>23071</v>
      </c>
      <c r="D5948" s="16" t="s">
        <v>6773</v>
      </c>
    </row>
    <row r="5949" spans="1:4" ht="15.95" customHeight="1" x14ac:dyDescent="0.25">
      <c r="A5949" s="25" t="s">
        <v>23072</v>
      </c>
      <c r="B5949" s="358" t="s">
        <v>23073</v>
      </c>
      <c r="C5949" s="358" t="s">
        <v>23074</v>
      </c>
      <c r="D5949" s="16" t="s">
        <v>6912</v>
      </c>
    </row>
    <row r="5950" spans="1:4" ht="15.95" customHeight="1" x14ac:dyDescent="0.25">
      <c r="A5950" s="25" t="s">
        <v>23075</v>
      </c>
      <c r="B5950" s="358" t="s">
        <v>23076</v>
      </c>
      <c r="C5950" s="358" t="s">
        <v>23077</v>
      </c>
      <c r="D5950" s="16" t="s">
        <v>6790</v>
      </c>
    </row>
    <row r="5951" spans="1:4" ht="15.95" customHeight="1" x14ac:dyDescent="0.25">
      <c r="A5951" s="25" t="s">
        <v>23078</v>
      </c>
      <c r="B5951" s="358" t="s">
        <v>23079</v>
      </c>
      <c r="C5951" s="358" t="s">
        <v>23080</v>
      </c>
      <c r="D5951" s="16" t="s">
        <v>6785</v>
      </c>
    </row>
    <row r="5952" spans="1:4" ht="15.95" customHeight="1" x14ac:dyDescent="0.25">
      <c r="A5952" s="25" t="s">
        <v>23081</v>
      </c>
      <c r="B5952" s="358" t="s">
        <v>23082</v>
      </c>
      <c r="C5952" s="358" t="s">
        <v>23083</v>
      </c>
      <c r="D5952" s="16" t="s">
        <v>6786</v>
      </c>
    </row>
    <row r="5953" spans="1:4" ht="15.95" customHeight="1" x14ac:dyDescent="0.25">
      <c r="A5953" s="25" t="s">
        <v>23084</v>
      </c>
      <c r="B5953" s="358" t="s">
        <v>23085</v>
      </c>
      <c r="C5953" s="358" t="s">
        <v>23086</v>
      </c>
      <c r="D5953" s="16" t="s">
        <v>6786</v>
      </c>
    </row>
    <row r="5954" spans="1:4" ht="15.95" customHeight="1" x14ac:dyDescent="0.25">
      <c r="A5954" s="25" t="s">
        <v>23087</v>
      </c>
      <c r="B5954" s="358" t="s">
        <v>23088</v>
      </c>
      <c r="C5954" s="358" t="s">
        <v>23089</v>
      </c>
      <c r="D5954" s="16" t="s">
        <v>6796</v>
      </c>
    </row>
    <row r="5955" spans="1:4" ht="15.95" customHeight="1" x14ac:dyDescent="0.25">
      <c r="A5955" s="25" t="s">
        <v>23090</v>
      </c>
      <c r="B5955" s="358" t="s">
        <v>23091</v>
      </c>
      <c r="C5955" s="358" t="s">
        <v>23092</v>
      </c>
      <c r="D5955" s="16" t="s">
        <v>6825</v>
      </c>
    </row>
    <row r="5956" spans="1:4" ht="15.95" customHeight="1" x14ac:dyDescent="0.25">
      <c r="A5956" s="25" t="s">
        <v>23093</v>
      </c>
      <c r="B5956" s="358" t="s">
        <v>23094</v>
      </c>
      <c r="C5956" s="358" t="s">
        <v>23095</v>
      </c>
      <c r="D5956" s="16" t="s">
        <v>6828</v>
      </c>
    </row>
    <row r="5957" spans="1:4" ht="15.95" customHeight="1" x14ac:dyDescent="0.25">
      <c r="A5957" s="25" t="s">
        <v>23096</v>
      </c>
      <c r="B5957" s="358" t="s">
        <v>23097</v>
      </c>
      <c r="C5957" s="358" t="s">
        <v>23098</v>
      </c>
      <c r="D5957" s="16" t="s">
        <v>6786</v>
      </c>
    </row>
    <row r="5958" spans="1:4" ht="15.95" customHeight="1" x14ac:dyDescent="0.25">
      <c r="A5958" s="25" t="s">
        <v>23099</v>
      </c>
      <c r="B5958" s="358" t="s">
        <v>23100</v>
      </c>
      <c r="C5958" s="358" t="s">
        <v>23101</v>
      </c>
      <c r="D5958" s="16" t="s">
        <v>6843</v>
      </c>
    </row>
    <row r="5959" spans="1:4" ht="15.95" customHeight="1" x14ac:dyDescent="0.25">
      <c r="A5959" s="25" t="s">
        <v>23102</v>
      </c>
      <c r="B5959" s="358" t="s">
        <v>23103</v>
      </c>
      <c r="C5959" s="358" t="s">
        <v>23104</v>
      </c>
      <c r="D5959" s="16" t="s">
        <v>6743</v>
      </c>
    </row>
    <row r="5960" spans="1:4" ht="15.95" customHeight="1" x14ac:dyDescent="0.25">
      <c r="A5960" s="25" t="s">
        <v>23105</v>
      </c>
      <c r="B5960" s="358" t="s">
        <v>23106</v>
      </c>
      <c r="C5960" s="358" t="s">
        <v>23107</v>
      </c>
      <c r="D5960" s="16" t="s">
        <v>6692</v>
      </c>
    </row>
    <row r="5961" spans="1:4" ht="15.95" customHeight="1" x14ac:dyDescent="0.25">
      <c r="A5961" s="25" t="s">
        <v>23108</v>
      </c>
      <c r="B5961" s="358" t="s">
        <v>23109</v>
      </c>
      <c r="C5961" s="358" t="s">
        <v>23110</v>
      </c>
      <c r="D5961" s="16" t="s">
        <v>6862</v>
      </c>
    </row>
    <row r="5962" spans="1:4" ht="15.95" customHeight="1" x14ac:dyDescent="0.25">
      <c r="A5962" s="25" t="s">
        <v>23111</v>
      </c>
      <c r="B5962" s="358" t="s">
        <v>23112</v>
      </c>
      <c r="C5962" s="358" t="s">
        <v>23113</v>
      </c>
      <c r="D5962" s="16" t="s">
        <v>6888</v>
      </c>
    </row>
    <row r="5963" spans="1:4" ht="15.95" customHeight="1" x14ac:dyDescent="0.25">
      <c r="A5963" s="25" t="s">
        <v>23114</v>
      </c>
      <c r="B5963" s="358" t="s">
        <v>2001</v>
      </c>
      <c r="C5963" s="358" t="s">
        <v>23115</v>
      </c>
      <c r="D5963" s="16" t="s">
        <v>6988</v>
      </c>
    </row>
    <row r="5964" spans="1:4" ht="15.95" customHeight="1" x14ac:dyDescent="0.25">
      <c r="A5964" s="25" t="s">
        <v>23116</v>
      </c>
      <c r="B5964" s="358" t="s">
        <v>23117</v>
      </c>
      <c r="C5964" s="358" t="s">
        <v>23118</v>
      </c>
      <c r="D5964" s="16" t="s">
        <v>6903</v>
      </c>
    </row>
    <row r="5965" spans="1:4" ht="15.95" customHeight="1" x14ac:dyDescent="0.25">
      <c r="A5965" s="25" t="s">
        <v>23119</v>
      </c>
      <c r="B5965" s="358" t="s">
        <v>23120</v>
      </c>
      <c r="C5965" s="358" t="s">
        <v>23121</v>
      </c>
      <c r="D5965" s="16" t="s">
        <v>6908</v>
      </c>
    </row>
    <row r="5966" spans="1:4" ht="15.95" customHeight="1" x14ac:dyDescent="0.25">
      <c r="A5966" s="25" t="s">
        <v>23122</v>
      </c>
      <c r="B5966" s="358" t="s">
        <v>23123</v>
      </c>
      <c r="C5966" s="358" t="s">
        <v>23124</v>
      </c>
      <c r="D5966" s="16" t="s">
        <v>6743</v>
      </c>
    </row>
    <row r="5967" spans="1:4" ht="15.95" customHeight="1" x14ac:dyDescent="0.25">
      <c r="A5967" s="25" t="s">
        <v>23125</v>
      </c>
      <c r="B5967" s="358" t="s">
        <v>23126</v>
      </c>
      <c r="C5967" s="358" t="s">
        <v>23127</v>
      </c>
      <c r="D5967" s="16" t="s">
        <v>6930</v>
      </c>
    </row>
    <row r="5968" spans="1:4" ht="15.95" customHeight="1" x14ac:dyDescent="0.25">
      <c r="A5968" s="25" t="s">
        <v>23128</v>
      </c>
      <c r="B5968" s="358" t="s">
        <v>23129</v>
      </c>
      <c r="C5968" s="358" t="s">
        <v>23130</v>
      </c>
      <c r="D5968" s="16" t="s">
        <v>6887</v>
      </c>
    </row>
    <row r="5969" spans="1:4" ht="15.95" customHeight="1" x14ac:dyDescent="0.25">
      <c r="A5969" s="25" t="s">
        <v>23131</v>
      </c>
      <c r="B5969" s="358" t="s">
        <v>2003</v>
      </c>
      <c r="C5969" s="358" t="s">
        <v>23132</v>
      </c>
      <c r="D5969" s="16" t="s">
        <v>6991</v>
      </c>
    </row>
    <row r="5970" spans="1:4" ht="15.95" customHeight="1" x14ac:dyDescent="0.25">
      <c r="A5970" s="25" t="s">
        <v>23133</v>
      </c>
      <c r="B5970" s="358" t="s">
        <v>13845</v>
      </c>
      <c r="C5970" s="358" t="s">
        <v>23134</v>
      </c>
      <c r="D5970" s="16" t="s">
        <v>6659</v>
      </c>
    </row>
    <row r="5971" spans="1:4" ht="15.95" customHeight="1" x14ac:dyDescent="0.25">
      <c r="A5971" s="25" t="s">
        <v>23135</v>
      </c>
      <c r="B5971" s="358" t="s">
        <v>23136</v>
      </c>
      <c r="C5971" s="358" t="s">
        <v>23137</v>
      </c>
      <c r="D5971" s="16" t="s">
        <v>6766</v>
      </c>
    </row>
    <row r="5972" spans="1:4" ht="15.95" customHeight="1" x14ac:dyDescent="0.25">
      <c r="A5972" s="25" t="s">
        <v>23138</v>
      </c>
      <c r="B5972" s="358" t="s">
        <v>23139</v>
      </c>
      <c r="C5972" s="358" t="s">
        <v>23140</v>
      </c>
      <c r="D5972" s="16" t="s">
        <v>6673</v>
      </c>
    </row>
    <row r="5973" spans="1:4" ht="15.95" customHeight="1" x14ac:dyDescent="0.25">
      <c r="A5973" s="25" t="s">
        <v>23141</v>
      </c>
      <c r="B5973" s="358" t="s">
        <v>23142</v>
      </c>
      <c r="C5973" s="358" t="s">
        <v>23143</v>
      </c>
      <c r="D5973" s="16" t="s">
        <v>6689</v>
      </c>
    </row>
    <row r="5974" spans="1:4" ht="15.95" customHeight="1" x14ac:dyDescent="0.25">
      <c r="A5974" s="25" t="s">
        <v>23144</v>
      </c>
      <c r="B5974" s="358" t="s">
        <v>23145</v>
      </c>
      <c r="C5974" s="358" t="s">
        <v>23146</v>
      </c>
      <c r="D5974" s="16" t="s">
        <v>6761</v>
      </c>
    </row>
    <row r="5975" spans="1:4" ht="15.95" customHeight="1" x14ac:dyDescent="0.25">
      <c r="A5975" s="25" t="s">
        <v>23147</v>
      </c>
      <c r="B5975" s="358" t="s">
        <v>23148</v>
      </c>
      <c r="C5975" s="358" t="s">
        <v>23149</v>
      </c>
      <c r="D5975" s="16" t="s">
        <v>6899</v>
      </c>
    </row>
    <row r="5976" spans="1:4" ht="15.95" customHeight="1" x14ac:dyDescent="0.25">
      <c r="A5976" s="25" t="s">
        <v>23150</v>
      </c>
      <c r="B5976" s="358" t="s">
        <v>23151</v>
      </c>
      <c r="C5976" s="358" t="s">
        <v>23152</v>
      </c>
      <c r="D5976" s="16" t="s">
        <v>6766</v>
      </c>
    </row>
    <row r="5977" spans="1:4" ht="15.95" customHeight="1" x14ac:dyDescent="0.25">
      <c r="A5977" s="25" t="s">
        <v>23153</v>
      </c>
      <c r="B5977" s="358" t="s">
        <v>23154</v>
      </c>
      <c r="C5977" s="358" t="s">
        <v>23155</v>
      </c>
      <c r="D5977" s="16" t="s">
        <v>6766</v>
      </c>
    </row>
    <row r="5978" spans="1:4" ht="15.95" customHeight="1" x14ac:dyDescent="0.25">
      <c r="A5978" s="25" t="s">
        <v>23156</v>
      </c>
      <c r="B5978" s="358" t="s">
        <v>23157</v>
      </c>
      <c r="C5978" s="358" t="s">
        <v>23158</v>
      </c>
      <c r="D5978" s="16" t="s">
        <v>6766</v>
      </c>
    </row>
    <row r="5979" spans="1:4" ht="15.95" customHeight="1" x14ac:dyDescent="0.25">
      <c r="A5979" s="25" t="s">
        <v>23159</v>
      </c>
      <c r="B5979" s="358" t="s">
        <v>23160</v>
      </c>
      <c r="C5979" s="358" t="s">
        <v>23161</v>
      </c>
      <c r="D5979" s="16" t="s">
        <v>6776</v>
      </c>
    </row>
    <row r="5980" spans="1:4" ht="15.95" customHeight="1" x14ac:dyDescent="0.25">
      <c r="A5980" s="25" t="s">
        <v>23162</v>
      </c>
      <c r="B5980" s="358" t="s">
        <v>23163</v>
      </c>
      <c r="C5980" s="358" t="s">
        <v>23164</v>
      </c>
      <c r="D5980" s="16" t="s">
        <v>6829</v>
      </c>
    </row>
    <row r="5981" spans="1:4" ht="15.95" customHeight="1" x14ac:dyDescent="0.25">
      <c r="A5981" s="25" t="s">
        <v>23165</v>
      </c>
      <c r="B5981" s="358" t="s">
        <v>23166</v>
      </c>
      <c r="C5981" s="358" t="s">
        <v>23167</v>
      </c>
      <c r="D5981" s="16" t="s">
        <v>6826</v>
      </c>
    </row>
    <row r="5982" spans="1:4" ht="15.95" customHeight="1" x14ac:dyDescent="0.25">
      <c r="A5982" s="25" t="s">
        <v>23168</v>
      </c>
      <c r="B5982" s="358" t="s">
        <v>23169</v>
      </c>
      <c r="C5982" s="358" t="s">
        <v>23170</v>
      </c>
      <c r="D5982" s="16" t="s">
        <v>6830</v>
      </c>
    </row>
    <row r="5983" spans="1:4" ht="15.95" customHeight="1" x14ac:dyDescent="0.25">
      <c r="A5983" s="25" t="s">
        <v>23171</v>
      </c>
      <c r="B5983" s="358" t="s">
        <v>23172</v>
      </c>
      <c r="C5983" s="358" t="s">
        <v>23173</v>
      </c>
      <c r="D5983" s="16" t="s">
        <v>6830</v>
      </c>
    </row>
    <row r="5984" spans="1:4" ht="15.95" customHeight="1" x14ac:dyDescent="0.25">
      <c r="A5984" s="25" t="s">
        <v>23174</v>
      </c>
      <c r="B5984" s="358" t="s">
        <v>23175</v>
      </c>
      <c r="C5984" s="358" t="s">
        <v>23176</v>
      </c>
      <c r="D5984" s="16" t="s">
        <v>6830</v>
      </c>
    </row>
    <row r="5985" spans="1:4" ht="15.95" customHeight="1" x14ac:dyDescent="0.25">
      <c r="A5985" s="25" t="s">
        <v>23177</v>
      </c>
      <c r="B5985" s="358" t="s">
        <v>23178</v>
      </c>
      <c r="C5985" s="358" t="s">
        <v>23179</v>
      </c>
      <c r="D5985" s="16" t="s">
        <v>6830</v>
      </c>
    </row>
    <row r="5986" spans="1:4" ht="15.95" customHeight="1" x14ac:dyDescent="0.25">
      <c r="A5986" s="25" t="s">
        <v>23180</v>
      </c>
      <c r="B5986" s="358" t="s">
        <v>23181</v>
      </c>
      <c r="C5986" s="358" t="s">
        <v>23182</v>
      </c>
      <c r="D5986" s="16" t="s">
        <v>6830</v>
      </c>
    </row>
    <row r="5987" spans="1:4" ht="15.95" customHeight="1" x14ac:dyDescent="0.25">
      <c r="A5987" s="25" t="s">
        <v>23183</v>
      </c>
      <c r="B5987" s="358" t="s">
        <v>23184</v>
      </c>
      <c r="C5987" s="358" t="s">
        <v>23185</v>
      </c>
      <c r="D5987" s="16" t="s">
        <v>6830</v>
      </c>
    </row>
    <row r="5988" spans="1:4" ht="15.95" customHeight="1" x14ac:dyDescent="0.25">
      <c r="A5988" s="25" t="s">
        <v>23186</v>
      </c>
      <c r="B5988" s="358" t="s">
        <v>23187</v>
      </c>
      <c r="C5988" s="358" t="s">
        <v>23188</v>
      </c>
      <c r="D5988" s="16" t="s">
        <v>6718</v>
      </c>
    </row>
    <row r="5989" spans="1:4" ht="15.95" customHeight="1" x14ac:dyDescent="0.25">
      <c r="A5989" s="25" t="s">
        <v>23189</v>
      </c>
      <c r="B5989" s="358" t="s">
        <v>23190</v>
      </c>
      <c r="C5989" s="358" t="s">
        <v>23191</v>
      </c>
      <c r="D5989" s="16" t="s">
        <v>6718</v>
      </c>
    </row>
    <row r="5990" spans="1:4" ht="15.95" customHeight="1" x14ac:dyDescent="0.25">
      <c r="A5990" s="25" t="s">
        <v>23192</v>
      </c>
      <c r="B5990" s="358" t="s">
        <v>23193</v>
      </c>
      <c r="C5990" s="358" t="s">
        <v>23194</v>
      </c>
      <c r="D5990" s="16" t="s">
        <v>6826</v>
      </c>
    </row>
    <row r="5991" spans="1:4" ht="15.95" customHeight="1" x14ac:dyDescent="0.25">
      <c r="A5991" s="25" t="s">
        <v>23195</v>
      </c>
      <c r="B5991" s="358" t="s">
        <v>23196</v>
      </c>
      <c r="C5991" s="358" t="s">
        <v>23197</v>
      </c>
      <c r="D5991" s="16" t="s">
        <v>6850</v>
      </c>
    </row>
    <row r="5992" spans="1:4" ht="15.95" customHeight="1" x14ac:dyDescent="0.25">
      <c r="A5992" s="25" t="s">
        <v>23198</v>
      </c>
      <c r="B5992" s="358" t="s">
        <v>23199</v>
      </c>
      <c r="C5992" s="358" t="s">
        <v>23200</v>
      </c>
      <c r="D5992" s="16" t="s">
        <v>6830</v>
      </c>
    </row>
    <row r="5993" spans="1:4" ht="15.95" customHeight="1" x14ac:dyDescent="0.25">
      <c r="A5993" s="25" t="s">
        <v>23201</v>
      </c>
      <c r="B5993" s="358" t="s">
        <v>23202</v>
      </c>
      <c r="C5993" s="358" t="s">
        <v>23203</v>
      </c>
      <c r="D5993" s="16" t="s">
        <v>6830</v>
      </c>
    </row>
    <row r="5994" spans="1:4" ht="15.95" customHeight="1" x14ac:dyDescent="0.25">
      <c r="A5994" s="25" t="s">
        <v>23204</v>
      </c>
      <c r="B5994" s="358" t="s">
        <v>23205</v>
      </c>
      <c r="C5994" s="358" t="s">
        <v>23206</v>
      </c>
      <c r="D5994" s="16" t="s">
        <v>6830</v>
      </c>
    </row>
    <row r="5995" spans="1:4" ht="15.95" customHeight="1" x14ac:dyDescent="0.25">
      <c r="A5995" s="25" t="s">
        <v>23207</v>
      </c>
      <c r="B5995" s="358" t="s">
        <v>23208</v>
      </c>
      <c r="C5995" s="358" t="s">
        <v>23209</v>
      </c>
      <c r="D5995" s="16" t="s">
        <v>6863</v>
      </c>
    </row>
    <row r="5996" spans="1:4" ht="15.95" customHeight="1" x14ac:dyDescent="0.25">
      <c r="A5996" s="25" t="s">
        <v>23210</v>
      </c>
      <c r="B5996" s="358" t="s">
        <v>23211</v>
      </c>
      <c r="C5996" s="358" t="s">
        <v>23212</v>
      </c>
      <c r="D5996" s="16" t="s">
        <v>6873</v>
      </c>
    </row>
    <row r="5997" spans="1:4" ht="15.95" customHeight="1" x14ac:dyDescent="0.25">
      <c r="A5997" s="25" t="s">
        <v>23213</v>
      </c>
      <c r="B5997" s="358" t="s">
        <v>23214</v>
      </c>
      <c r="C5997" s="358" t="s">
        <v>23215</v>
      </c>
      <c r="D5997" s="16" t="s">
        <v>6873</v>
      </c>
    </row>
    <row r="5998" spans="1:4" ht="15.95" customHeight="1" x14ac:dyDescent="0.25">
      <c r="A5998" s="25" t="s">
        <v>23216</v>
      </c>
      <c r="B5998" s="358" t="s">
        <v>23217</v>
      </c>
      <c r="C5998" s="358" t="s">
        <v>23218</v>
      </c>
      <c r="D5998" s="16" t="s">
        <v>6873</v>
      </c>
    </row>
    <row r="5999" spans="1:4" ht="15.95" customHeight="1" x14ac:dyDescent="0.25">
      <c r="A5999" s="25" t="s">
        <v>23219</v>
      </c>
      <c r="B5999" s="358" t="s">
        <v>23220</v>
      </c>
      <c r="C5999" s="358" t="s">
        <v>23221</v>
      </c>
      <c r="D5999" s="16" t="s">
        <v>6873</v>
      </c>
    </row>
    <row r="6000" spans="1:4" ht="15.95" customHeight="1" x14ac:dyDescent="0.25">
      <c r="A6000" s="25" t="s">
        <v>23222</v>
      </c>
      <c r="B6000" s="358" t="s">
        <v>23223</v>
      </c>
      <c r="C6000" s="358" t="s">
        <v>23224</v>
      </c>
      <c r="D6000" s="16" t="s">
        <v>6826</v>
      </c>
    </row>
    <row r="6001" spans="1:4" ht="15.95" customHeight="1" x14ac:dyDescent="0.25">
      <c r="A6001" s="25" t="s">
        <v>23225</v>
      </c>
      <c r="B6001" s="358" t="s">
        <v>23226</v>
      </c>
      <c r="C6001" s="358" t="s">
        <v>23227</v>
      </c>
      <c r="D6001" s="16" t="s">
        <v>6718</v>
      </c>
    </row>
    <row r="6002" spans="1:4" ht="15.95" customHeight="1" x14ac:dyDescent="0.25">
      <c r="A6002" s="25" t="s">
        <v>23228</v>
      </c>
      <c r="B6002" s="358" t="s">
        <v>23229</v>
      </c>
      <c r="C6002" s="358" t="s">
        <v>23230</v>
      </c>
      <c r="D6002" s="16" t="s">
        <v>6766</v>
      </c>
    </row>
    <row r="6003" spans="1:4" ht="15.95" customHeight="1" x14ac:dyDescent="0.25">
      <c r="A6003" s="25" t="s">
        <v>23231</v>
      </c>
      <c r="B6003" s="358" t="s">
        <v>23232</v>
      </c>
      <c r="C6003" s="358" t="s">
        <v>23233</v>
      </c>
      <c r="D6003" s="16" t="s">
        <v>6718</v>
      </c>
    </row>
    <row r="6004" spans="1:4" ht="15.95" customHeight="1" x14ac:dyDescent="0.25">
      <c r="A6004" s="25" t="s">
        <v>23234</v>
      </c>
      <c r="B6004" s="358" t="s">
        <v>23235</v>
      </c>
      <c r="C6004" s="358" t="s">
        <v>23236</v>
      </c>
      <c r="D6004" s="16" t="s">
        <v>6899</v>
      </c>
    </row>
    <row r="6005" spans="1:4" ht="15.95" customHeight="1" x14ac:dyDescent="0.25">
      <c r="A6005" s="25" t="s">
        <v>23237</v>
      </c>
      <c r="B6005" s="358" t="s">
        <v>23238</v>
      </c>
      <c r="C6005" s="358" t="s">
        <v>23239</v>
      </c>
      <c r="D6005" s="16" t="s">
        <v>6899</v>
      </c>
    </row>
    <row r="6006" spans="1:4" ht="15.95" customHeight="1" x14ac:dyDescent="0.25">
      <c r="A6006" s="25" t="s">
        <v>23240</v>
      </c>
      <c r="B6006" s="358" t="s">
        <v>23241</v>
      </c>
      <c r="C6006" s="358" t="s">
        <v>23242</v>
      </c>
      <c r="D6006" s="16" t="s">
        <v>6912</v>
      </c>
    </row>
    <row r="6007" spans="1:4" ht="15.95" customHeight="1" x14ac:dyDescent="0.25">
      <c r="A6007" s="25" t="s">
        <v>23243</v>
      </c>
      <c r="B6007" s="358" t="s">
        <v>23244</v>
      </c>
      <c r="C6007" s="358" t="s">
        <v>23245</v>
      </c>
      <c r="D6007" s="16" t="s">
        <v>6911</v>
      </c>
    </row>
    <row r="6008" spans="1:4" ht="15.95" customHeight="1" x14ac:dyDescent="0.25">
      <c r="A6008" s="25" t="s">
        <v>23246</v>
      </c>
      <c r="B6008" s="358" t="s">
        <v>23247</v>
      </c>
      <c r="C6008" s="358" t="s">
        <v>23248</v>
      </c>
      <c r="D6008" s="16" t="s">
        <v>6899</v>
      </c>
    </row>
    <row r="6009" spans="1:4" ht="15.95" customHeight="1" x14ac:dyDescent="0.25">
      <c r="A6009" s="25" t="s">
        <v>23249</v>
      </c>
      <c r="B6009" s="358" t="s">
        <v>23250</v>
      </c>
      <c r="C6009" s="358" t="s">
        <v>23251</v>
      </c>
      <c r="D6009" s="16" t="s">
        <v>6830</v>
      </c>
    </row>
    <row r="6010" spans="1:4" ht="15.95" customHeight="1" x14ac:dyDescent="0.25">
      <c r="A6010" s="25" t="s">
        <v>23252</v>
      </c>
      <c r="B6010" s="358" t="s">
        <v>2005</v>
      </c>
      <c r="C6010" s="358" t="s">
        <v>23253</v>
      </c>
      <c r="D6010" s="16" t="s">
        <v>6987</v>
      </c>
    </row>
    <row r="6011" spans="1:4" ht="15.95" customHeight="1" x14ac:dyDescent="0.25">
      <c r="A6011" s="25" t="s">
        <v>23254</v>
      </c>
      <c r="B6011" s="358" t="s">
        <v>23255</v>
      </c>
      <c r="C6011" s="358" t="s">
        <v>23256</v>
      </c>
      <c r="D6011" s="16" t="s">
        <v>6708</v>
      </c>
    </row>
    <row r="6012" spans="1:4" ht="15.95" customHeight="1" x14ac:dyDescent="0.25">
      <c r="A6012" s="25" t="s">
        <v>23257</v>
      </c>
      <c r="B6012" s="358" t="s">
        <v>23258</v>
      </c>
      <c r="C6012" s="358" t="s">
        <v>23259</v>
      </c>
      <c r="D6012" s="16" t="s">
        <v>6792</v>
      </c>
    </row>
    <row r="6013" spans="1:4" ht="15.95" customHeight="1" x14ac:dyDescent="0.25">
      <c r="A6013" s="25" t="s">
        <v>23260</v>
      </c>
      <c r="B6013" s="358" t="s">
        <v>23261</v>
      </c>
      <c r="C6013" s="358" t="s">
        <v>23262</v>
      </c>
      <c r="D6013" s="16" t="s">
        <v>6752</v>
      </c>
    </row>
    <row r="6014" spans="1:4" ht="15.95" customHeight="1" x14ac:dyDescent="0.25">
      <c r="A6014" s="25" t="s">
        <v>23263</v>
      </c>
      <c r="B6014" s="358" t="s">
        <v>23264</v>
      </c>
      <c r="C6014" s="358" t="s">
        <v>23265</v>
      </c>
      <c r="D6014" s="16" t="s">
        <v>6755</v>
      </c>
    </row>
    <row r="6015" spans="1:4" ht="15.95" customHeight="1" x14ac:dyDescent="0.25">
      <c r="A6015" s="25" t="s">
        <v>23266</v>
      </c>
      <c r="B6015" s="358" t="s">
        <v>23267</v>
      </c>
      <c r="C6015" s="358" t="s">
        <v>23268</v>
      </c>
      <c r="D6015" s="16" t="s">
        <v>6683</v>
      </c>
    </row>
    <row r="6016" spans="1:4" ht="15.95" customHeight="1" x14ac:dyDescent="0.25">
      <c r="A6016" s="25" t="s">
        <v>23269</v>
      </c>
      <c r="B6016" s="358" t="s">
        <v>23270</v>
      </c>
      <c r="C6016" s="358" t="s">
        <v>23271</v>
      </c>
      <c r="D6016" s="16" t="s">
        <v>6799</v>
      </c>
    </row>
    <row r="6017" spans="1:4" ht="15.95" customHeight="1" x14ac:dyDescent="0.25">
      <c r="A6017" s="25" t="s">
        <v>23272</v>
      </c>
      <c r="B6017" s="358" t="s">
        <v>23273</v>
      </c>
      <c r="C6017" s="358" t="s">
        <v>23274</v>
      </c>
      <c r="D6017" s="16" t="s">
        <v>6799</v>
      </c>
    </row>
    <row r="6018" spans="1:4" ht="15.95" customHeight="1" x14ac:dyDescent="0.25">
      <c r="A6018" s="25" t="s">
        <v>23275</v>
      </c>
      <c r="B6018" s="358" t="s">
        <v>23276</v>
      </c>
      <c r="C6018" s="358" t="s">
        <v>23277</v>
      </c>
      <c r="D6018" s="16" t="s">
        <v>6914</v>
      </c>
    </row>
    <row r="6019" spans="1:4" ht="15.95" customHeight="1" x14ac:dyDescent="0.25">
      <c r="A6019" s="25" t="s">
        <v>23278</v>
      </c>
      <c r="B6019" s="358" t="s">
        <v>23279</v>
      </c>
      <c r="C6019" s="358" t="s">
        <v>23280</v>
      </c>
      <c r="D6019" s="16" t="s">
        <v>6801</v>
      </c>
    </row>
    <row r="6020" spans="1:4" ht="15.95" customHeight="1" x14ac:dyDescent="0.25">
      <c r="A6020" s="25" t="s">
        <v>23281</v>
      </c>
      <c r="B6020" s="358" t="s">
        <v>23282</v>
      </c>
      <c r="C6020" s="358" t="s">
        <v>23283</v>
      </c>
      <c r="D6020" s="16" t="s">
        <v>6802</v>
      </c>
    </row>
    <row r="6021" spans="1:4" ht="15.95" customHeight="1" x14ac:dyDescent="0.25">
      <c r="A6021" s="25" t="s">
        <v>23284</v>
      </c>
      <c r="B6021" s="358" t="s">
        <v>23285</v>
      </c>
      <c r="C6021" s="358" t="s">
        <v>23286</v>
      </c>
      <c r="D6021" s="16" t="s">
        <v>6932</v>
      </c>
    </row>
    <row r="6022" spans="1:4" ht="15.95" customHeight="1" x14ac:dyDescent="0.25">
      <c r="A6022" s="25" t="s">
        <v>23287</v>
      </c>
      <c r="B6022" s="358" t="s">
        <v>23288</v>
      </c>
      <c r="C6022" s="358" t="s">
        <v>23289</v>
      </c>
      <c r="D6022" s="16" t="s">
        <v>6832</v>
      </c>
    </row>
    <row r="6023" spans="1:4" ht="15.95" customHeight="1" x14ac:dyDescent="0.25">
      <c r="A6023" s="25" t="s">
        <v>23290</v>
      </c>
      <c r="B6023" s="358" t="s">
        <v>23291</v>
      </c>
      <c r="C6023" s="358" t="s">
        <v>23292</v>
      </c>
      <c r="D6023" s="16" t="s">
        <v>6838</v>
      </c>
    </row>
    <row r="6024" spans="1:4" ht="15.95" customHeight="1" x14ac:dyDescent="0.25">
      <c r="A6024" s="25" t="s">
        <v>23293</v>
      </c>
      <c r="B6024" s="358" t="s">
        <v>23294</v>
      </c>
      <c r="C6024" s="358" t="s">
        <v>23295</v>
      </c>
      <c r="D6024" s="16" t="s">
        <v>6844</v>
      </c>
    </row>
    <row r="6025" spans="1:4" ht="15.95" customHeight="1" x14ac:dyDescent="0.25">
      <c r="A6025" s="25" t="s">
        <v>23296</v>
      </c>
      <c r="B6025" s="358" t="s">
        <v>23297</v>
      </c>
      <c r="C6025" s="358" t="s">
        <v>23298</v>
      </c>
      <c r="D6025" s="16" t="s">
        <v>6799</v>
      </c>
    </row>
    <row r="6026" spans="1:4" ht="15.95" customHeight="1" x14ac:dyDescent="0.25">
      <c r="A6026" s="25" t="s">
        <v>23299</v>
      </c>
      <c r="B6026" s="358" t="s">
        <v>23300</v>
      </c>
      <c r="C6026" s="358" t="s">
        <v>23301</v>
      </c>
      <c r="D6026" s="16" t="s">
        <v>6867</v>
      </c>
    </row>
    <row r="6027" spans="1:4" ht="15.95" customHeight="1" x14ac:dyDescent="0.25">
      <c r="A6027" s="25" t="s">
        <v>23302</v>
      </c>
      <c r="B6027" s="358" t="s">
        <v>23303</v>
      </c>
      <c r="C6027" s="358" t="s">
        <v>23304</v>
      </c>
      <c r="D6027" s="16" t="s">
        <v>6868</v>
      </c>
    </row>
    <row r="6028" spans="1:4" ht="15.95" customHeight="1" x14ac:dyDescent="0.25">
      <c r="A6028" s="25" t="s">
        <v>23305</v>
      </c>
      <c r="B6028" s="358" t="s">
        <v>23306</v>
      </c>
      <c r="C6028" s="358" t="s">
        <v>23307</v>
      </c>
      <c r="D6028" s="16" t="s">
        <v>6880</v>
      </c>
    </row>
    <row r="6029" spans="1:4" ht="15.95" customHeight="1" x14ac:dyDescent="0.25">
      <c r="A6029" s="25" t="s">
        <v>23308</v>
      </c>
      <c r="B6029" s="358" t="s">
        <v>23309</v>
      </c>
      <c r="C6029" s="358" t="s">
        <v>23310</v>
      </c>
      <c r="D6029" s="16" t="s">
        <v>6907</v>
      </c>
    </row>
    <row r="6030" spans="1:4" ht="15.95" customHeight="1" x14ac:dyDescent="0.25">
      <c r="A6030" s="25" t="s">
        <v>23311</v>
      </c>
      <c r="B6030" s="358" t="s">
        <v>23312</v>
      </c>
      <c r="C6030" s="359" t="s">
        <v>23313</v>
      </c>
      <c r="D6030" s="16" t="s">
        <v>6910</v>
      </c>
    </row>
    <row r="6031" spans="1:4" ht="15.95" customHeight="1" x14ac:dyDescent="0.25">
      <c r="A6031" s="25" t="s">
        <v>23314</v>
      </c>
      <c r="B6031" s="358" t="s">
        <v>23315</v>
      </c>
      <c r="C6031" s="358" t="s">
        <v>23316</v>
      </c>
      <c r="D6031" s="16" t="s">
        <v>6910</v>
      </c>
    </row>
    <row r="6032" spans="1:4" ht="15.95" customHeight="1" x14ac:dyDescent="0.25">
      <c r="A6032" s="25" t="s">
        <v>23317</v>
      </c>
      <c r="B6032" s="358" t="s">
        <v>23318</v>
      </c>
      <c r="C6032" s="358" t="s">
        <v>23319</v>
      </c>
      <c r="D6032" s="16" t="s">
        <v>6875</v>
      </c>
    </row>
    <row r="6033" spans="1:4" ht="15.95" customHeight="1" x14ac:dyDescent="0.25">
      <c r="A6033" s="25" t="s">
        <v>23320</v>
      </c>
      <c r="B6033" s="358" t="s">
        <v>23321</v>
      </c>
      <c r="C6033" s="358" t="s">
        <v>23322</v>
      </c>
      <c r="D6033" s="16" t="s">
        <v>6799</v>
      </c>
    </row>
    <row r="6034" spans="1:4" ht="15.95" customHeight="1" x14ac:dyDescent="0.25">
      <c r="A6034" s="25" t="s">
        <v>23323</v>
      </c>
      <c r="B6034" s="358" t="s">
        <v>23324</v>
      </c>
      <c r="C6034" s="358" t="s">
        <v>23325</v>
      </c>
      <c r="D6034" s="16" t="s">
        <v>6754</v>
      </c>
    </row>
    <row r="6035" spans="1:4" ht="15.95" customHeight="1" x14ac:dyDescent="0.25">
      <c r="A6035" s="25" t="s">
        <v>23326</v>
      </c>
      <c r="B6035" s="358" t="s">
        <v>1819</v>
      </c>
      <c r="C6035" s="358" t="s">
        <v>23327</v>
      </c>
      <c r="D6035" s="16" t="s">
        <v>6999</v>
      </c>
    </row>
    <row r="6036" spans="1:4" ht="15.95" customHeight="1" x14ac:dyDescent="0.25">
      <c r="A6036" s="25" t="s">
        <v>23328</v>
      </c>
      <c r="B6036" s="358" t="s">
        <v>23329</v>
      </c>
      <c r="C6036" s="358" t="s">
        <v>23330</v>
      </c>
      <c r="D6036" s="16" t="s">
        <v>6656</v>
      </c>
    </row>
    <row r="6037" spans="1:4" ht="15.95" customHeight="1" x14ac:dyDescent="0.25">
      <c r="A6037" s="25" t="s">
        <v>23331</v>
      </c>
      <c r="B6037" s="358" t="s">
        <v>23332</v>
      </c>
      <c r="C6037" s="358" t="s">
        <v>23333</v>
      </c>
      <c r="D6037" s="16" t="s">
        <v>6682</v>
      </c>
    </row>
    <row r="6038" spans="1:4" ht="15.95" customHeight="1" x14ac:dyDescent="0.25">
      <c r="A6038" s="25" t="s">
        <v>23334</v>
      </c>
      <c r="B6038" s="358" t="s">
        <v>23335</v>
      </c>
      <c r="C6038" s="358" t="s">
        <v>23336</v>
      </c>
      <c r="D6038" s="16" t="s">
        <v>6681</v>
      </c>
    </row>
    <row r="6039" spans="1:4" ht="15.95" customHeight="1" x14ac:dyDescent="0.25">
      <c r="A6039" s="25" t="s">
        <v>23337</v>
      </c>
      <c r="B6039" s="358" t="s">
        <v>23338</v>
      </c>
      <c r="C6039" s="358" t="s">
        <v>23339</v>
      </c>
      <c r="D6039" s="16" t="s">
        <v>6757</v>
      </c>
    </row>
    <row r="6040" spans="1:4" ht="15.95" customHeight="1" x14ac:dyDescent="0.25">
      <c r="A6040" s="25" t="s">
        <v>23340</v>
      </c>
      <c r="B6040" s="358" t="s">
        <v>23341</v>
      </c>
      <c r="C6040" s="358" t="s">
        <v>23342</v>
      </c>
      <c r="D6040" s="16" t="s">
        <v>6680</v>
      </c>
    </row>
    <row r="6041" spans="1:4" ht="15.95" customHeight="1" x14ac:dyDescent="0.25">
      <c r="A6041" s="25" t="s">
        <v>23343</v>
      </c>
      <c r="B6041" s="358" t="s">
        <v>23344</v>
      </c>
      <c r="C6041" s="358" t="s">
        <v>23345</v>
      </c>
      <c r="D6041" s="16" t="s">
        <v>6692</v>
      </c>
    </row>
    <row r="6042" spans="1:4" ht="15.95" customHeight="1" x14ac:dyDescent="0.25">
      <c r="A6042" s="25" t="s">
        <v>23346</v>
      </c>
      <c r="B6042" s="358" t="s">
        <v>23347</v>
      </c>
      <c r="C6042" s="358" t="s">
        <v>23348</v>
      </c>
      <c r="D6042" s="16" t="s">
        <v>6691</v>
      </c>
    </row>
    <row r="6043" spans="1:4" ht="15.95" customHeight="1" x14ac:dyDescent="0.25">
      <c r="A6043" s="25" t="s">
        <v>23349</v>
      </c>
      <c r="B6043" s="358" t="s">
        <v>23350</v>
      </c>
      <c r="C6043" s="358" t="s">
        <v>23351</v>
      </c>
      <c r="D6043" s="16" t="s">
        <v>6717</v>
      </c>
    </row>
    <row r="6044" spans="1:4" ht="15.95" customHeight="1" x14ac:dyDescent="0.25">
      <c r="A6044" s="25" t="s">
        <v>23352</v>
      </c>
      <c r="B6044" s="358" t="s">
        <v>23353</v>
      </c>
      <c r="C6044" s="358" t="s">
        <v>23354</v>
      </c>
      <c r="D6044" s="16" t="s">
        <v>6727</v>
      </c>
    </row>
    <row r="6045" spans="1:4" ht="15.95" customHeight="1" x14ac:dyDescent="0.25">
      <c r="A6045" s="25" t="s">
        <v>23355</v>
      </c>
      <c r="B6045" s="358" t="s">
        <v>23356</v>
      </c>
      <c r="C6045" s="358" t="s">
        <v>23357</v>
      </c>
      <c r="D6045" s="16" t="s">
        <v>6662</v>
      </c>
    </row>
    <row r="6046" spans="1:4" ht="15.95" customHeight="1" x14ac:dyDescent="0.25">
      <c r="A6046" s="25" t="s">
        <v>23358</v>
      </c>
      <c r="B6046" s="358" t="s">
        <v>23359</v>
      </c>
      <c r="C6046" s="358" t="s">
        <v>23360</v>
      </c>
      <c r="D6046" s="16" t="s">
        <v>6729</v>
      </c>
    </row>
    <row r="6047" spans="1:4" ht="15.95" customHeight="1" x14ac:dyDescent="0.25">
      <c r="A6047" s="25" t="s">
        <v>23361</v>
      </c>
      <c r="B6047" s="358" t="s">
        <v>23362</v>
      </c>
      <c r="C6047" s="358" t="s">
        <v>23363</v>
      </c>
      <c r="D6047" s="16" t="s">
        <v>6729</v>
      </c>
    </row>
    <row r="6048" spans="1:4" ht="15.95" customHeight="1" x14ac:dyDescent="0.25">
      <c r="A6048" s="25" t="s">
        <v>23364</v>
      </c>
      <c r="B6048" s="358" t="s">
        <v>23365</v>
      </c>
      <c r="C6048" s="358" t="s">
        <v>23366</v>
      </c>
      <c r="D6048" s="16" t="s">
        <v>6732</v>
      </c>
    </row>
    <row r="6049" spans="1:4" ht="15.95" customHeight="1" x14ac:dyDescent="0.25">
      <c r="A6049" s="25" t="s">
        <v>23367</v>
      </c>
      <c r="B6049" s="358" t="s">
        <v>23368</v>
      </c>
      <c r="C6049" s="358" t="s">
        <v>23369</v>
      </c>
      <c r="D6049" s="16" t="s">
        <v>6769</v>
      </c>
    </row>
    <row r="6050" spans="1:4" ht="15.95" customHeight="1" x14ac:dyDescent="0.25">
      <c r="A6050" s="25" t="s">
        <v>23370</v>
      </c>
      <c r="B6050" s="358" t="s">
        <v>23371</v>
      </c>
      <c r="C6050" s="358" t="s">
        <v>23372</v>
      </c>
      <c r="D6050" s="16" t="s">
        <v>6794</v>
      </c>
    </row>
    <row r="6051" spans="1:4" ht="15.95" customHeight="1" x14ac:dyDescent="0.25">
      <c r="A6051" s="25" t="s">
        <v>23373</v>
      </c>
      <c r="B6051" s="358" t="s">
        <v>23374</v>
      </c>
      <c r="C6051" s="358" t="s">
        <v>23375</v>
      </c>
      <c r="D6051" s="16" t="s">
        <v>6797</v>
      </c>
    </row>
    <row r="6052" spans="1:4" ht="15.95" customHeight="1" x14ac:dyDescent="0.25">
      <c r="A6052" s="25" t="s">
        <v>23376</v>
      </c>
      <c r="B6052" s="358" t="s">
        <v>23377</v>
      </c>
      <c r="C6052" s="358" t="s">
        <v>23378</v>
      </c>
      <c r="D6052" s="16" t="s">
        <v>6798</v>
      </c>
    </row>
    <row r="6053" spans="1:4" ht="15.95" customHeight="1" x14ac:dyDescent="0.25">
      <c r="A6053" s="25" t="s">
        <v>23379</v>
      </c>
      <c r="B6053" s="358" t="s">
        <v>23380</v>
      </c>
      <c r="C6053" s="358" t="s">
        <v>23381</v>
      </c>
      <c r="D6053" s="16" t="s">
        <v>6805</v>
      </c>
    </row>
    <row r="6054" spans="1:4" ht="15.95" customHeight="1" x14ac:dyDescent="0.25">
      <c r="A6054" s="25" t="s">
        <v>23382</v>
      </c>
      <c r="B6054" s="358" t="s">
        <v>23383</v>
      </c>
      <c r="C6054" s="358" t="s">
        <v>23384</v>
      </c>
      <c r="D6054" s="16" t="s">
        <v>6806</v>
      </c>
    </row>
    <row r="6055" spans="1:4" ht="15.95" customHeight="1" x14ac:dyDescent="0.25">
      <c r="A6055" s="25" t="s">
        <v>23385</v>
      </c>
      <c r="B6055" s="358" t="s">
        <v>23386</v>
      </c>
      <c r="C6055" s="358" t="s">
        <v>23387</v>
      </c>
      <c r="D6055" s="16" t="s">
        <v>6806</v>
      </c>
    </row>
    <row r="6056" spans="1:4" ht="15.95" customHeight="1" x14ac:dyDescent="0.25">
      <c r="A6056" s="25" t="s">
        <v>23388</v>
      </c>
      <c r="B6056" s="358" t="s">
        <v>23389</v>
      </c>
      <c r="C6056" s="358" t="s">
        <v>23390</v>
      </c>
      <c r="D6056" s="16" t="s">
        <v>6806</v>
      </c>
    </row>
    <row r="6057" spans="1:4" ht="15.95" customHeight="1" x14ac:dyDescent="0.25">
      <c r="A6057" s="25" t="s">
        <v>23391</v>
      </c>
      <c r="B6057" s="358" t="s">
        <v>23392</v>
      </c>
      <c r="C6057" s="358" t="s">
        <v>23393</v>
      </c>
      <c r="D6057" s="16" t="s">
        <v>6809</v>
      </c>
    </row>
    <row r="6058" spans="1:4" ht="15.95" customHeight="1" x14ac:dyDescent="0.25">
      <c r="A6058" s="25" t="s">
        <v>23394</v>
      </c>
      <c r="B6058" s="358" t="s">
        <v>23395</v>
      </c>
      <c r="C6058" s="358" t="s">
        <v>23396</v>
      </c>
      <c r="D6058" s="16" t="s">
        <v>6827</v>
      </c>
    </row>
    <row r="6059" spans="1:4" ht="15.95" customHeight="1" x14ac:dyDescent="0.25">
      <c r="A6059" s="25" t="s">
        <v>23397</v>
      </c>
      <c r="B6059" s="358" t="s">
        <v>23398</v>
      </c>
      <c r="C6059" s="358" t="s">
        <v>23399</v>
      </c>
      <c r="D6059" s="16" t="s">
        <v>6836</v>
      </c>
    </row>
    <row r="6060" spans="1:4" ht="15.95" customHeight="1" x14ac:dyDescent="0.25">
      <c r="A6060" s="25" t="s">
        <v>23400</v>
      </c>
      <c r="B6060" s="358" t="s">
        <v>23401</v>
      </c>
      <c r="C6060" s="358" t="s">
        <v>23402</v>
      </c>
      <c r="D6060" s="16" t="s">
        <v>6851</v>
      </c>
    </row>
    <row r="6061" spans="1:4" ht="15.95" customHeight="1" x14ac:dyDescent="0.25">
      <c r="A6061" s="25" t="s">
        <v>23403</v>
      </c>
      <c r="B6061" s="358" t="s">
        <v>23404</v>
      </c>
      <c r="C6061" s="359" t="s">
        <v>23405</v>
      </c>
      <c r="D6061" s="16" t="s">
        <v>6853</v>
      </c>
    </row>
    <row r="6062" spans="1:4" ht="15.95" customHeight="1" x14ac:dyDescent="0.25">
      <c r="A6062" s="25" t="s">
        <v>23406</v>
      </c>
      <c r="B6062" s="358" t="s">
        <v>23407</v>
      </c>
      <c r="C6062" s="359" t="s">
        <v>23408</v>
      </c>
      <c r="D6062" s="16" t="s">
        <v>6864</v>
      </c>
    </row>
    <row r="6063" spans="1:4" ht="15.95" customHeight="1" x14ac:dyDescent="0.25">
      <c r="A6063" s="25" t="s">
        <v>23409</v>
      </c>
      <c r="B6063" s="358" t="s">
        <v>23410</v>
      </c>
      <c r="C6063" s="358" t="s">
        <v>23411</v>
      </c>
      <c r="D6063" s="16" t="s">
        <v>6865</v>
      </c>
    </row>
    <row r="6064" spans="1:4" ht="15.95" customHeight="1" x14ac:dyDescent="0.25">
      <c r="A6064" s="25" t="s">
        <v>23412</v>
      </c>
      <c r="B6064" s="358" t="s">
        <v>23413</v>
      </c>
      <c r="C6064" s="358" t="s">
        <v>23414</v>
      </c>
      <c r="D6064" s="16" t="s">
        <v>6866</v>
      </c>
    </row>
    <row r="6065" spans="1:4" ht="15.95" customHeight="1" x14ac:dyDescent="0.25">
      <c r="A6065" s="25" t="s">
        <v>23415</v>
      </c>
      <c r="B6065" s="358" t="s">
        <v>23416</v>
      </c>
      <c r="C6065" s="358" t="s">
        <v>23417</v>
      </c>
      <c r="D6065" s="16" t="s">
        <v>6751</v>
      </c>
    </row>
    <row r="6066" spans="1:4" ht="15.95" customHeight="1" x14ac:dyDescent="0.25">
      <c r="A6066" s="25" t="s">
        <v>23418</v>
      </c>
      <c r="B6066" s="358" t="s">
        <v>23419</v>
      </c>
      <c r="C6066" s="359" t="s">
        <v>23420</v>
      </c>
      <c r="D6066" s="16" t="s">
        <v>6872</v>
      </c>
    </row>
    <row r="6067" spans="1:4" ht="15.95" customHeight="1" x14ac:dyDescent="0.25">
      <c r="A6067" s="25" t="s">
        <v>23421</v>
      </c>
      <c r="B6067" s="358" t="s">
        <v>23422</v>
      </c>
      <c r="C6067" s="358" t="s">
        <v>23423</v>
      </c>
      <c r="D6067" s="16" t="s">
        <v>6881</v>
      </c>
    </row>
    <row r="6068" spans="1:4" ht="15.95" customHeight="1" x14ac:dyDescent="0.25">
      <c r="A6068" s="25" t="s">
        <v>23424</v>
      </c>
      <c r="B6068" s="358" t="s">
        <v>23425</v>
      </c>
      <c r="C6068" s="359" t="s">
        <v>23426</v>
      </c>
      <c r="D6068" s="16" t="s">
        <v>6824</v>
      </c>
    </row>
    <row r="6069" spans="1:4" x14ac:dyDescent="0.25">
      <c r="A6069" s="203" t="s">
        <v>23427</v>
      </c>
      <c r="B6069" s="368" t="s">
        <v>23428</v>
      </c>
      <c r="C6069" s="368" t="s">
        <v>23429</v>
      </c>
      <c r="D6069" s="16" t="s">
        <v>6748</v>
      </c>
    </row>
    <row r="6070" spans="1:4" x14ac:dyDescent="0.25">
      <c r="A6070" s="203" t="s">
        <v>23430</v>
      </c>
      <c r="B6070" s="368" t="s">
        <v>23431</v>
      </c>
      <c r="C6070" s="368" t="s">
        <v>23432</v>
      </c>
      <c r="D6070" s="16" t="s">
        <v>6896</v>
      </c>
    </row>
    <row r="6071" spans="1:4" x14ac:dyDescent="0.25">
      <c r="A6071" s="203" t="s">
        <v>23433</v>
      </c>
      <c r="B6071" s="368" t="s">
        <v>23434</v>
      </c>
      <c r="C6071" s="368" t="s">
        <v>23435</v>
      </c>
      <c r="D6071" s="16" t="s">
        <v>6915</v>
      </c>
    </row>
    <row r="6072" spans="1:4" x14ac:dyDescent="0.25">
      <c r="A6072" s="203" t="s">
        <v>23436</v>
      </c>
      <c r="B6072" s="368" t="s">
        <v>23437</v>
      </c>
      <c r="C6072" s="368" t="s">
        <v>23438</v>
      </c>
      <c r="D6072" s="16" t="s">
        <v>6902</v>
      </c>
    </row>
    <row r="6073" spans="1:4" x14ac:dyDescent="0.25">
      <c r="A6073" s="203" t="s">
        <v>23439</v>
      </c>
      <c r="B6073" s="368" t="s">
        <v>23440</v>
      </c>
      <c r="C6073" s="368" t="s">
        <v>23441</v>
      </c>
      <c r="D6073" s="16" t="s">
        <v>6882</v>
      </c>
    </row>
    <row r="6074" spans="1:4" x14ac:dyDescent="0.25">
      <c r="A6074" s="203" t="s">
        <v>23442</v>
      </c>
      <c r="B6074" s="368" t="s">
        <v>23443</v>
      </c>
      <c r="C6074" s="368" t="s">
        <v>23444</v>
      </c>
      <c r="D6074" s="16" t="s">
        <v>6852</v>
      </c>
    </row>
    <row r="6075" spans="1:4" x14ac:dyDescent="0.25">
      <c r="A6075" s="203" t="s">
        <v>23445</v>
      </c>
      <c r="B6075" s="368" t="s">
        <v>23446</v>
      </c>
      <c r="C6075" s="368" t="s">
        <v>23447</v>
      </c>
      <c r="D6075" s="16" t="s">
        <v>6842</v>
      </c>
    </row>
    <row r="6076" spans="1:4" x14ac:dyDescent="0.25">
      <c r="A6076" s="203" t="s">
        <v>23448</v>
      </c>
      <c r="B6076" s="368" t="s">
        <v>23449</v>
      </c>
      <c r="C6076" s="368" t="s">
        <v>23450</v>
      </c>
      <c r="D6076" s="16" t="s">
        <v>6843</v>
      </c>
    </row>
    <row r="6077" spans="1:4" x14ac:dyDescent="0.25">
      <c r="A6077" s="203" t="s">
        <v>23451</v>
      </c>
      <c r="B6077" s="368" t="s">
        <v>23452</v>
      </c>
      <c r="C6077" s="368" t="s">
        <v>23453</v>
      </c>
      <c r="D6077" s="16" t="s">
        <v>6666</v>
      </c>
    </row>
    <row r="6078" spans="1:4" x14ac:dyDescent="0.25">
      <c r="A6078" s="25" t="s">
        <v>23454</v>
      </c>
      <c r="B6078" s="358" t="s">
        <v>23455</v>
      </c>
      <c r="C6078" s="359" t="s">
        <v>23456</v>
      </c>
      <c r="D6078" s="16" t="s">
        <v>6667</v>
      </c>
    </row>
    <row r="6079" spans="1:4" x14ac:dyDescent="0.25">
      <c r="A6079" s="221" t="s">
        <v>23457</v>
      </c>
      <c r="B6079" s="369" t="s">
        <v>23458</v>
      </c>
      <c r="C6079" s="369" t="s">
        <v>23459</v>
      </c>
      <c r="D6079" s="222" t="s">
        <v>6671</v>
      </c>
    </row>
    <row r="6080" spans="1:4" x14ac:dyDescent="0.25">
      <c r="A6080" s="221" t="s">
        <v>23460</v>
      </c>
      <c r="B6080" s="369" t="s">
        <v>23461</v>
      </c>
      <c r="C6080" s="369" t="s">
        <v>23462</v>
      </c>
      <c r="D6080" s="222" t="s">
        <v>6674</v>
      </c>
    </row>
    <row r="6081" spans="1:4" x14ac:dyDescent="0.25">
      <c r="A6081" s="221" t="s">
        <v>23463</v>
      </c>
      <c r="B6081" s="369" t="s">
        <v>23464</v>
      </c>
      <c r="C6081" s="369" t="s">
        <v>23465</v>
      </c>
      <c r="D6081" s="222" t="s">
        <v>6688</v>
      </c>
    </row>
    <row r="6082" spans="1:4" x14ac:dyDescent="0.25">
      <c r="A6082" s="221" t="s">
        <v>23466</v>
      </c>
      <c r="B6082" s="369" t="s">
        <v>12493</v>
      </c>
      <c r="C6082" s="369" t="s">
        <v>23467</v>
      </c>
      <c r="D6082" s="222" t="s">
        <v>6698</v>
      </c>
    </row>
    <row r="6083" spans="1:4" x14ac:dyDescent="0.25">
      <c r="A6083" s="221" t="s">
        <v>23468</v>
      </c>
      <c r="B6083" s="369" t="s">
        <v>23469</v>
      </c>
      <c r="C6083" s="369" t="s">
        <v>23470</v>
      </c>
      <c r="D6083" s="222" t="s">
        <v>6813</v>
      </c>
    </row>
    <row r="6084" spans="1:4" x14ac:dyDescent="0.25">
      <c r="A6084" s="221" t="s">
        <v>23471</v>
      </c>
      <c r="B6084" s="369" t="s">
        <v>23472</v>
      </c>
      <c r="C6084" s="369" t="s">
        <v>23473</v>
      </c>
      <c r="D6084" s="222" t="s">
        <v>6710</v>
      </c>
    </row>
    <row r="6085" spans="1:4" x14ac:dyDescent="0.25">
      <c r="A6085" s="221" t="s">
        <v>23474</v>
      </c>
      <c r="B6085" s="369" t="s">
        <v>23475</v>
      </c>
      <c r="C6085" s="369" t="s">
        <v>23476</v>
      </c>
      <c r="D6085" s="222" t="s">
        <v>6716</v>
      </c>
    </row>
    <row r="6086" spans="1:4" x14ac:dyDescent="0.25">
      <c r="A6086" s="221" t="s">
        <v>23477</v>
      </c>
      <c r="B6086" s="369" t="s">
        <v>23478</v>
      </c>
      <c r="C6086" s="369" t="s">
        <v>23479</v>
      </c>
      <c r="D6086" s="222" t="s">
        <v>6720</v>
      </c>
    </row>
    <row r="6087" spans="1:4" x14ac:dyDescent="0.25">
      <c r="A6087" s="221" t="s">
        <v>23480</v>
      </c>
      <c r="B6087" s="369" t="s">
        <v>23481</v>
      </c>
      <c r="C6087" s="369" t="s">
        <v>23482</v>
      </c>
      <c r="D6087" s="222" t="s">
        <v>6721</v>
      </c>
    </row>
    <row r="6088" spans="1:4" x14ac:dyDescent="0.25">
      <c r="A6088" s="221" t="s">
        <v>23483</v>
      </c>
      <c r="B6088" s="369" t="s">
        <v>23484</v>
      </c>
      <c r="C6088" s="369" t="s">
        <v>23485</v>
      </c>
      <c r="D6088" s="222" t="s">
        <v>6669</v>
      </c>
    </row>
    <row r="6089" spans="1:4" x14ac:dyDescent="0.25">
      <c r="A6089" s="221" t="s">
        <v>23486</v>
      </c>
      <c r="B6089" s="369" t="s">
        <v>23487</v>
      </c>
      <c r="C6089" s="369" t="s">
        <v>23488</v>
      </c>
      <c r="D6089" s="222" t="s">
        <v>6753</v>
      </c>
    </row>
    <row r="6090" spans="1:4" x14ac:dyDescent="0.25">
      <c r="A6090" s="221" t="s">
        <v>23489</v>
      </c>
      <c r="B6090" s="369" t="s">
        <v>23490</v>
      </c>
      <c r="C6090" s="369" t="s">
        <v>23491</v>
      </c>
      <c r="D6090" s="222" t="s">
        <v>6727</v>
      </c>
    </row>
    <row r="6091" spans="1:4" x14ac:dyDescent="0.25">
      <c r="A6091" s="221" t="s">
        <v>23492</v>
      </c>
      <c r="B6091" s="369" t="s">
        <v>23493</v>
      </c>
      <c r="C6091" s="369" t="s">
        <v>23494</v>
      </c>
      <c r="D6091" s="222" t="s">
        <v>6779</v>
      </c>
    </row>
    <row r="6092" spans="1:4" x14ac:dyDescent="0.25">
      <c r="A6092" s="221" t="s">
        <v>23495</v>
      </c>
      <c r="B6092" s="369" t="s">
        <v>23496</v>
      </c>
      <c r="C6092" s="369" t="s">
        <v>23497</v>
      </c>
      <c r="D6092" s="222" t="s">
        <v>6765</v>
      </c>
    </row>
    <row r="6093" spans="1:4" x14ac:dyDescent="0.25">
      <c r="A6093" s="221" t="s">
        <v>23498</v>
      </c>
      <c r="B6093" s="369" t="s">
        <v>23499</v>
      </c>
      <c r="C6093" s="369" t="s">
        <v>23500</v>
      </c>
      <c r="D6093" s="222" t="s">
        <v>6795</v>
      </c>
    </row>
    <row r="6094" spans="1:4" x14ac:dyDescent="0.25">
      <c r="A6094" s="221" t="s">
        <v>23501</v>
      </c>
      <c r="B6094" s="369" t="s">
        <v>23502</v>
      </c>
      <c r="C6094" s="369" t="s">
        <v>23503</v>
      </c>
      <c r="D6094" s="222" t="s">
        <v>6803</v>
      </c>
    </row>
    <row r="6095" spans="1:4" x14ac:dyDescent="0.25">
      <c r="A6095" s="221" t="s">
        <v>23504</v>
      </c>
      <c r="B6095" s="369" t="s">
        <v>23505</v>
      </c>
      <c r="C6095" s="369" t="s">
        <v>23506</v>
      </c>
      <c r="D6095" s="222" t="s">
        <v>6804</v>
      </c>
    </row>
    <row r="6096" spans="1:4" x14ac:dyDescent="0.25">
      <c r="A6096" s="221" t="s">
        <v>23507</v>
      </c>
      <c r="B6096" s="369" t="s">
        <v>23508</v>
      </c>
      <c r="C6096" s="369" t="s">
        <v>23509</v>
      </c>
      <c r="D6096" s="222" t="s">
        <v>6815</v>
      </c>
    </row>
    <row r="6097" spans="1:4" x14ac:dyDescent="0.25">
      <c r="A6097" s="221" t="s">
        <v>23510</v>
      </c>
      <c r="B6097" s="369" t="s">
        <v>23511</v>
      </c>
      <c r="C6097" s="369" t="s">
        <v>23512</v>
      </c>
      <c r="D6097" s="222" t="s">
        <v>6820</v>
      </c>
    </row>
    <row r="6098" spans="1:4" x14ac:dyDescent="0.25">
      <c r="A6098" s="221" t="s">
        <v>23513</v>
      </c>
      <c r="B6098" s="369" t="s">
        <v>23514</v>
      </c>
      <c r="C6098" s="369" t="s">
        <v>23515</v>
      </c>
      <c r="D6098" s="222" t="s">
        <v>6821</v>
      </c>
    </row>
    <row r="6099" spans="1:4" x14ac:dyDescent="0.25">
      <c r="A6099" s="221" t="s">
        <v>23516</v>
      </c>
      <c r="B6099" s="369" t="s">
        <v>23517</v>
      </c>
      <c r="C6099" s="369" t="s">
        <v>23518</v>
      </c>
      <c r="D6099" s="222" t="s">
        <v>6847</v>
      </c>
    </row>
    <row r="6100" spans="1:4" x14ac:dyDescent="0.25">
      <c r="A6100" s="221" t="s">
        <v>23519</v>
      </c>
      <c r="B6100" s="369" t="s">
        <v>23520</v>
      </c>
      <c r="C6100" s="369" t="s">
        <v>23521</v>
      </c>
      <c r="D6100" s="222" t="s">
        <v>6847</v>
      </c>
    </row>
    <row r="6101" spans="1:4" x14ac:dyDescent="0.25">
      <c r="A6101" s="221" t="s">
        <v>23522</v>
      </c>
      <c r="B6101" s="369" t="s">
        <v>23523</v>
      </c>
      <c r="C6101" s="369" t="s">
        <v>23524</v>
      </c>
      <c r="D6101" s="222" t="s">
        <v>6849</v>
      </c>
    </row>
    <row r="6102" spans="1:4" x14ac:dyDescent="0.25">
      <c r="A6102" s="221" t="s">
        <v>23525</v>
      </c>
      <c r="B6102" s="369" t="s">
        <v>23526</v>
      </c>
      <c r="C6102" s="369" t="s">
        <v>23527</v>
      </c>
      <c r="D6102" s="222" t="s">
        <v>6877</v>
      </c>
    </row>
    <row r="6103" spans="1:4" x14ac:dyDescent="0.25">
      <c r="A6103" s="221" t="s">
        <v>23528</v>
      </c>
      <c r="B6103" s="369" t="s">
        <v>23529</v>
      </c>
      <c r="C6103" s="369" t="s">
        <v>23530</v>
      </c>
      <c r="D6103" s="222" t="s">
        <v>6813</v>
      </c>
    </row>
    <row r="6104" spans="1:4" x14ac:dyDescent="0.25">
      <c r="A6104" s="221" t="s">
        <v>23531</v>
      </c>
      <c r="B6104" s="369" t="s">
        <v>23532</v>
      </c>
      <c r="C6104" s="369" t="s">
        <v>23533</v>
      </c>
      <c r="D6104" s="222" t="s">
        <v>6890</v>
      </c>
    </row>
    <row r="6105" spans="1:4" x14ac:dyDescent="0.25">
      <c r="A6105" s="221" t="s">
        <v>23534</v>
      </c>
      <c r="B6105" s="369" t="s">
        <v>23535</v>
      </c>
      <c r="C6105" s="369" t="s">
        <v>23536</v>
      </c>
      <c r="D6105" s="222" t="s">
        <v>6891</v>
      </c>
    </row>
    <row r="6106" spans="1:4" x14ac:dyDescent="0.25">
      <c r="A6106" s="221" t="s">
        <v>23537</v>
      </c>
      <c r="B6106" s="369" t="s">
        <v>23538</v>
      </c>
      <c r="C6106" s="369" t="s">
        <v>23539</v>
      </c>
      <c r="D6106" s="222" t="s">
        <v>6892</v>
      </c>
    </row>
    <row r="6107" spans="1:4" x14ac:dyDescent="0.25">
      <c r="A6107" s="221" t="s">
        <v>23540</v>
      </c>
      <c r="B6107" s="369" t="s">
        <v>23541</v>
      </c>
      <c r="C6107" s="369" t="s">
        <v>23542</v>
      </c>
      <c r="D6107" s="222" t="s">
        <v>6920</v>
      </c>
    </row>
    <row r="6108" spans="1:4" x14ac:dyDescent="0.25">
      <c r="A6108" s="221" t="s">
        <v>23543</v>
      </c>
      <c r="B6108" s="369" t="s">
        <v>23544</v>
      </c>
      <c r="C6108" s="369" t="s">
        <v>23545</v>
      </c>
      <c r="D6108" s="222" t="s">
        <v>6921</v>
      </c>
    </row>
    <row r="6109" spans="1:4" x14ac:dyDescent="0.25">
      <c r="A6109" s="221" t="s">
        <v>23546</v>
      </c>
      <c r="B6109" s="369" t="s">
        <v>23547</v>
      </c>
      <c r="C6109" s="369" t="s">
        <v>23548</v>
      </c>
      <c r="D6109" s="222" t="s">
        <v>6929</v>
      </c>
    </row>
    <row r="6110" spans="1:4" x14ac:dyDescent="0.25">
      <c r="A6110" s="221" t="s">
        <v>23549</v>
      </c>
      <c r="B6110" s="369" t="s">
        <v>23550</v>
      </c>
      <c r="C6110" s="369" t="s">
        <v>23551</v>
      </c>
      <c r="D6110" s="222" t="s">
        <v>6778</v>
      </c>
    </row>
    <row r="6111" spans="1:4" x14ac:dyDescent="0.25">
      <c r="A6111" s="221" t="s">
        <v>23552</v>
      </c>
      <c r="B6111" s="369" t="s">
        <v>23553</v>
      </c>
      <c r="C6111" s="369" t="s">
        <v>23554</v>
      </c>
      <c r="D6111" s="222" t="s">
        <v>6796</v>
      </c>
    </row>
    <row r="6112" spans="1:4" x14ac:dyDescent="0.25">
      <c r="A6112" s="221" t="s">
        <v>23555</v>
      </c>
      <c r="B6112" s="369" t="s">
        <v>23556</v>
      </c>
      <c r="C6112" s="369" t="s">
        <v>23557</v>
      </c>
      <c r="D6112" s="222" t="s">
        <v>6657</v>
      </c>
    </row>
    <row r="6113" spans="1:4" x14ac:dyDescent="0.25">
      <c r="A6113" s="221" t="s">
        <v>23558</v>
      </c>
      <c r="B6113" s="369" t="s">
        <v>23559</v>
      </c>
      <c r="C6113" s="369" t="s">
        <v>23560</v>
      </c>
      <c r="D6113" s="222" t="s">
        <v>6661</v>
      </c>
    </row>
    <row r="6114" spans="1:4" x14ac:dyDescent="0.25">
      <c r="A6114" s="221" t="s">
        <v>23561</v>
      </c>
      <c r="B6114" s="369" t="s">
        <v>23562</v>
      </c>
      <c r="C6114" s="369" t="s">
        <v>23563</v>
      </c>
      <c r="D6114" s="222" t="s">
        <v>6662</v>
      </c>
    </row>
    <row r="6115" spans="1:4" x14ac:dyDescent="0.25">
      <c r="A6115" s="221" t="s">
        <v>23564</v>
      </c>
      <c r="B6115" s="369" t="s">
        <v>23565</v>
      </c>
      <c r="C6115" s="369" t="s">
        <v>23566</v>
      </c>
      <c r="D6115" s="222" t="s">
        <v>6908</v>
      </c>
    </row>
    <row r="6116" spans="1:4" x14ac:dyDescent="0.25">
      <c r="A6116" s="221" t="s">
        <v>23567</v>
      </c>
      <c r="B6116" s="369" t="s">
        <v>23568</v>
      </c>
      <c r="C6116" s="369" t="s">
        <v>23569</v>
      </c>
      <c r="D6116" s="222" t="s">
        <v>6713</v>
      </c>
    </row>
    <row r="6117" spans="1:4" x14ac:dyDescent="0.25">
      <c r="A6117" s="221" t="s">
        <v>23570</v>
      </c>
      <c r="B6117" s="369" t="s">
        <v>23571</v>
      </c>
      <c r="C6117" s="369" t="s">
        <v>23572</v>
      </c>
      <c r="D6117" s="222" t="s">
        <v>6700</v>
      </c>
    </row>
    <row r="6118" spans="1:4" x14ac:dyDescent="0.25">
      <c r="A6118" s="221" t="s">
        <v>23573</v>
      </c>
      <c r="B6118" s="369" t="s">
        <v>23574</v>
      </c>
      <c r="C6118" s="369" t="s">
        <v>23575</v>
      </c>
      <c r="D6118" s="222" t="s">
        <v>6713</v>
      </c>
    </row>
    <row r="6119" spans="1:4" x14ac:dyDescent="0.25">
      <c r="A6119" s="221" t="s">
        <v>23576</v>
      </c>
      <c r="B6119" s="369" t="s">
        <v>23577</v>
      </c>
      <c r="C6119" s="369" t="s">
        <v>23578</v>
      </c>
      <c r="D6119" s="222" t="s">
        <v>6712</v>
      </c>
    </row>
    <row r="6120" spans="1:4" x14ac:dyDescent="0.25">
      <c r="A6120" s="221" t="s">
        <v>23579</v>
      </c>
      <c r="B6120" s="369" t="s">
        <v>23580</v>
      </c>
      <c r="C6120" s="369" t="s">
        <v>23581</v>
      </c>
      <c r="D6120" s="222" t="s">
        <v>6713</v>
      </c>
    </row>
    <row r="6121" spans="1:4" x14ac:dyDescent="0.25">
      <c r="A6121" s="221" t="s">
        <v>23582</v>
      </c>
      <c r="B6121" s="369" t="s">
        <v>23583</v>
      </c>
      <c r="C6121" s="369" t="s">
        <v>23584</v>
      </c>
      <c r="D6121" s="222" t="s">
        <v>6725</v>
      </c>
    </row>
    <row r="6122" spans="1:4" x14ac:dyDescent="0.25">
      <c r="A6122" s="221" t="s">
        <v>23585</v>
      </c>
      <c r="B6122" s="369" t="s">
        <v>23586</v>
      </c>
      <c r="C6122" s="369" t="s">
        <v>23587</v>
      </c>
      <c r="D6122" s="222" t="s">
        <v>6728</v>
      </c>
    </row>
    <row r="6123" spans="1:4" x14ac:dyDescent="0.25">
      <c r="A6123" s="221" t="s">
        <v>23588</v>
      </c>
      <c r="B6123" s="369" t="s">
        <v>23589</v>
      </c>
      <c r="C6123" s="369" t="s">
        <v>23590</v>
      </c>
      <c r="D6123" s="222" t="s">
        <v>6836</v>
      </c>
    </row>
    <row r="6124" spans="1:4" x14ac:dyDescent="0.25">
      <c r="A6124" s="221" t="s">
        <v>23591</v>
      </c>
      <c r="B6124" s="369" t="s">
        <v>23592</v>
      </c>
      <c r="C6124" s="369" t="s">
        <v>23593</v>
      </c>
      <c r="D6124" s="222" t="s">
        <v>6896</v>
      </c>
    </row>
    <row r="6125" spans="1:4" x14ac:dyDescent="0.25">
      <c r="A6125" s="221" t="s">
        <v>23594</v>
      </c>
      <c r="B6125" s="369" t="s">
        <v>23595</v>
      </c>
      <c r="C6125" s="369" t="s">
        <v>23596</v>
      </c>
      <c r="D6125" s="222" t="s">
        <v>6747</v>
      </c>
    </row>
    <row r="6126" spans="1:4" x14ac:dyDescent="0.25">
      <c r="A6126" s="221" t="s">
        <v>23597</v>
      </c>
      <c r="B6126" s="369" t="s">
        <v>23598</v>
      </c>
      <c r="C6126" s="369" t="s">
        <v>23599</v>
      </c>
      <c r="D6126" s="222" t="s">
        <v>6750</v>
      </c>
    </row>
    <row r="6127" spans="1:4" x14ac:dyDescent="0.25">
      <c r="A6127" s="221" t="s">
        <v>23600</v>
      </c>
      <c r="B6127" s="369" t="s">
        <v>16529</v>
      </c>
      <c r="C6127" s="369" t="s">
        <v>23601</v>
      </c>
      <c r="D6127" s="222" t="s">
        <v>6759</v>
      </c>
    </row>
    <row r="6128" spans="1:4" x14ac:dyDescent="0.25">
      <c r="A6128" s="221" t="s">
        <v>23602</v>
      </c>
      <c r="B6128" s="369" t="s">
        <v>23603</v>
      </c>
      <c r="C6128" s="369" t="s">
        <v>23604</v>
      </c>
      <c r="D6128" s="222" t="s">
        <v>6772</v>
      </c>
    </row>
    <row r="6129" spans="1:4" x14ac:dyDescent="0.25">
      <c r="A6129" s="221" t="s">
        <v>23605</v>
      </c>
      <c r="B6129" s="369" t="s">
        <v>23606</v>
      </c>
      <c r="C6129" s="369" t="s">
        <v>23607</v>
      </c>
      <c r="D6129" s="222" t="s">
        <v>6834</v>
      </c>
    </row>
    <row r="6130" spans="1:4" x14ac:dyDescent="0.25">
      <c r="A6130" s="221" t="s">
        <v>23608</v>
      </c>
      <c r="B6130" s="369" t="s">
        <v>23609</v>
      </c>
      <c r="C6130" s="369" t="s">
        <v>23610</v>
      </c>
      <c r="D6130" s="222" t="s">
        <v>6807</v>
      </c>
    </row>
    <row r="6131" spans="1:4" x14ac:dyDescent="0.25">
      <c r="A6131" s="221" t="s">
        <v>23611</v>
      </c>
      <c r="B6131" s="369" t="s">
        <v>23612</v>
      </c>
      <c r="C6131" s="369" t="s">
        <v>23613</v>
      </c>
      <c r="D6131" s="222" t="s">
        <v>6808</v>
      </c>
    </row>
    <row r="6132" spans="1:4" x14ac:dyDescent="0.25">
      <c r="A6132" s="221" t="s">
        <v>23614</v>
      </c>
      <c r="B6132" s="369" t="s">
        <v>23615</v>
      </c>
      <c r="C6132" s="369" t="s">
        <v>23616</v>
      </c>
      <c r="D6132" s="222" t="s">
        <v>6810</v>
      </c>
    </row>
    <row r="6133" spans="1:4" x14ac:dyDescent="0.25">
      <c r="A6133" s="221" t="s">
        <v>23617</v>
      </c>
      <c r="B6133" s="369" t="s">
        <v>23618</v>
      </c>
      <c r="C6133" s="369" t="s">
        <v>23619</v>
      </c>
      <c r="D6133" s="222" t="s">
        <v>6848</v>
      </c>
    </row>
    <row r="6134" spans="1:4" x14ac:dyDescent="0.25">
      <c r="A6134" s="221" t="s">
        <v>23620</v>
      </c>
      <c r="B6134" s="369" t="s">
        <v>23621</v>
      </c>
      <c r="C6134" s="369" t="s">
        <v>23622</v>
      </c>
      <c r="D6134" s="222" t="s">
        <v>6818</v>
      </c>
    </row>
    <row r="6135" spans="1:4" x14ac:dyDescent="0.25">
      <c r="A6135" s="221" t="s">
        <v>23623</v>
      </c>
      <c r="B6135" s="369" t="s">
        <v>23624</v>
      </c>
      <c r="C6135" s="369" t="s">
        <v>23625</v>
      </c>
      <c r="D6135" s="222" t="s">
        <v>6823</v>
      </c>
    </row>
    <row r="6136" spans="1:4" x14ac:dyDescent="0.25">
      <c r="A6136" s="221" t="s">
        <v>23626</v>
      </c>
      <c r="B6136" s="369" t="s">
        <v>23627</v>
      </c>
      <c r="C6136" s="369" t="s">
        <v>23628</v>
      </c>
      <c r="D6136" s="222" t="s">
        <v>6775</v>
      </c>
    </row>
    <row r="6137" spans="1:4" x14ac:dyDescent="0.25">
      <c r="A6137" s="221" t="s">
        <v>23629</v>
      </c>
      <c r="B6137" s="369" t="s">
        <v>23630</v>
      </c>
      <c r="C6137" s="369" t="s">
        <v>23631</v>
      </c>
      <c r="D6137" s="222" t="s">
        <v>6824</v>
      </c>
    </row>
    <row r="6138" spans="1:4" x14ac:dyDescent="0.25">
      <c r="A6138" s="221" t="s">
        <v>23632</v>
      </c>
      <c r="B6138" s="369" t="s">
        <v>23633</v>
      </c>
      <c r="C6138" s="369" t="s">
        <v>23634</v>
      </c>
      <c r="D6138" s="222" t="s">
        <v>6834</v>
      </c>
    </row>
    <row r="6139" spans="1:4" x14ac:dyDescent="0.25">
      <c r="A6139" s="221" t="s">
        <v>23635</v>
      </c>
      <c r="B6139" s="369" t="s">
        <v>23636</v>
      </c>
      <c r="C6139" s="369" t="s">
        <v>23637</v>
      </c>
      <c r="D6139" s="222" t="s">
        <v>6834</v>
      </c>
    </row>
    <row r="6140" spans="1:4" x14ac:dyDescent="0.25">
      <c r="A6140" s="221" t="s">
        <v>23638</v>
      </c>
      <c r="B6140" s="369" t="s">
        <v>23639</v>
      </c>
      <c r="C6140" s="369" t="s">
        <v>23640</v>
      </c>
      <c r="D6140" s="222" t="s">
        <v>6781</v>
      </c>
    </row>
    <row r="6141" spans="1:4" x14ac:dyDescent="0.25">
      <c r="A6141" s="221" t="s">
        <v>23641</v>
      </c>
      <c r="B6141" s="369" t="s">
        <v>23642</v>
      </c>
      <c r="C6141" s="369" t="s">
        <v>23643</v>
      </c>
      <c r="D6141" s="222" t="s">
        <v>6834</v>
      </c>
    </row>
    <row r="6142" spans="1:4" x14ac:dyDescent="0.25">
      <c r="A6142" s="221" t="s">
        <v>23644</v>
      </c>
      <c r="B6142" s="369" t="s">
        <v>23645</v>
      </c>
      <c r="C6142" s="369" t="s">
        <v>23646</v>
      </c>
      <c r="D6142" s="222" t="s">
        <v>6834</v>
      </c>
    </row>
    <row r="6143" spans="1:4" x14ac:dyDescent="0.25">
      <c r="A6143" s="221" t="s">
        <v>23647</v>
      </c>
      <c r="B6143" s="369" t="s">
        <v>23648</v>
      </c>
      <c r="C6143" s="369" t="s">
        <v>23649</v>
      </c>
      <c r="D6143" s="222" t="s">
        <v>6837</v>
      </c>
    </row>
    <row r="6144" spans="1:4" x14ac:dyDescent="0.25">
      <c r="A6144" s="221" t="s">
        <v>23650</v>
      </c>
      <c r="B6144" s="369" t="s">
        <v>23651</v>
      </c>
      <c r="C6144" s="369" t="s">
        <v>23652</v>
      </c>
      <c r="D6144" s="222" t="s">
        <v>6842</v>
      </c>
    </row>
    <row r="6145" spans="1:4" x14ac:dyDescent="0.25">
      <c r="A6145" s="221" t="s">
        <v>23653</v>
      </c>
      <c r="B6145" s="369" t="s">
        <v>23654</v>
      </c>
      <c r="C6145" s="369" t="s">
        <v>23655</v>
      </c>
      <c r="D6145" s="222" t="s">
        <v>6855</v>
      </c>
    </row>
    <row r="6146" spans="1:4" x14ac:dyDescent="0.25">
      <c r="A6146" s="221" t="s">
        <v>23656</v>
      </c>
      <c r="B6146" s="369" t="s">
        <v>23657</v>
      </c>
      <c r="C6146" s="369" t="s">
        <v>23658</v>
      </c>
      <c r="D6146" s="222" t="s">
        <v>6856</v>
      </c>
    </row>
    <row r="6147" spans="1:4" x14ac:dyDescent="0.25">
      <c r="A6147" s="221" t="s">
        <v>23659</v>
      </c>
      <c r="B6147" s="369" t="s">
        <v>23660</v>
      </c>
      <c r="C6147" s="369" t="s">
        <v>23661</v>
      </c>
      <c r="D6147" s="222" t="s">
        <v>6859</v>
      </c>
    </row>
    <row r="6148" spans="1:4" x14ac:dyDescent="0.25">
      <c r="A6148" s="221" t="s">
        <v>23662</v>
      </c>
      <c r="B6148" s="369" t="s">
        <v>23663</v>
      </c>
      <c r="C6148" s="369" t="s">
        <v>23664</v>
      </c>
      <c r="D6148" s="222" t="s">
        <v>6885</v>
      </c>
    </row>
    <row r="6149" spans="1:4" x14ac:dyDescent="0.25">
      <c r="A6149" s="221" t="s">
        <v>23665</v>
      </c>
      <c r="B6149" s="369" t="s">
        <v>23666</v>
      </c>
      <c r="C6149" s="369" t="s">
        <v>23667</v>
      </c>
      <c r="D6149" s="222" t="s">
        <v>6886</v>
      </c>
    </row>
    <row r="6150" spans="1:4" x14ac:dyDescent="0.25">
      <c r="A6150" s="221" t="s">
        <v>23668</v>
      </c>
      <c r="B6150" s="369" t="s">
        <v>23669</v>
      </c>
      <c r="C6150" s="369" t="s">
        <v>23670</v>
      </c>
      <c r="D6150" s="222" t="s">
        <v>6905</v>
      </c>
    </row>
    <row r="6151" spans="1:4" x14ac:dyDescent="0.25">
      <c r="A6151" s="221" t="s">
        <v>23671</v>
      </c>
      <c r="B6151" s="369" t="s">
        <v>23672</v>
      </c>
      <c r="C6151" s="369" t="s">
        <v>23673</v>
      </c>
      <c r="D6151" s="222" t="s">
        <v>6915</v>
      </c>
    </row>
    <row r="6152" spans="1:4" x14ac:dyDescent="0.25">
      <c r="A6152" s="221" t="s">
        <v>23674</v>
      </c>
      <c r="B6152" s="369" t="s">
        <v>23675</v>
      </c>
      <c r="C6152" s="369" t="s">
        <v>23676</v>
      </c>
      <c r="D6152" s="222" t="s">
        <v>6927</v>
      </c>
    </row>
    <row r="6153" spans="1:4" x14ac:dyDescent="0.25">
      <c r="A6153" s="221" t="s">
        <v>23677</v>
      </c>
      <c r="B6153" s="369" t="s">
        <v>23678</v>
      </c>
      <c r="C6153" s="369" t="s">
        <v>23679</v>
      </c>
      <c r="D6153" s="222" t="s">
        <v>6775</v>
      </c>
    </row>
    <row r="6154" spans="1:4" x14ac:dyDescent="0.25">
      <c r="A6154" s="221" t="s">
        <v>23680</v>
      </c>
      <c r="B6154" s="369" t="s">
        <v>23681</v>
      </c>
      <c r="C6154" s="369" t="s">
        <v>23682</v>
      </c>
      <c r="D6154" s="222" t="s">
        <v>6714</v>
      </c>
    </row>
    <row r="6155" spans="1:4" x14ac:dyDescent="0.25">
      <c r="A6155" s="221" t="s">
        <v>23683</v>
      </c>
      <c r="B6155" s="369" t="s">
        <v>23684</v>
      </c>
      <c r="C6155" s="369" t="s">
        <v>23685</v>
      </c>
      <c r="D6155" s="222" t="s">
        <v>6670</v>
      </c>
    </row>
    <row r="6156" spans="1:4" x14ac:dyDescent="0.25">
      <c r="A6156" s="221" t="s">
        <v>23686</v>
      </c>
      <c r="B6156" s="369" t="s">
        <v>23687</v>
      </c>
      <c r="C6156" s="369" t="s">
        <v>23688</v>
      </c>
      <c r="D6156" s="222" t="s">
        <v>6660</v>
      </c>
    </row>
    <row r="6157" spans="1:4" x14ac:dyDescent="0.25">
      <c r="A6157" s="221" t="s">
        <v>23689</v>
      </c>
      <c r="B6157" s="369" t="s">
        <v>2007</v>
      </c>
      <c r="C6157" s="369" t="s">
        <v>23690</v>
      </c>
      <c r="D6157" s="222" t="s">
        <v>6985</v>
      </c>
    </row>
    <row r="6158" spans="1:4" x14ac:dyDescent="0.25">
      <c r="A6158" s="221" t="s">
        <v>23691</v>
      </c>
      <c r="B6158" s="369" t="s">
        <v>23692</v>
      </c>
      <c r="C6158" s="369" t="s">
        <v>23693</v>
      </c>
      <c r="D6158" s="222" t="s">
        <v>6686</v>
      </c>
    </row>
    <row r="6159" spans="1:4" x14ac:dyDescent="0.25">
      <c r="A6159" s="221" t="s">
        <v>23694</v>
      </c>
      <c r="B6159" s="369" t="s">
        <v>23695</v>
      </c>
      <c r="C6159" s="369" t="s">
        <v>23696</v>
      </c>
      <c r="D6159" s="222" t="s">
        <v>6660</v>
      </c>
    </row>
    <row r="6160" spans="1:4" x14ac:dyDescent="0.25">
      <c r="A6160" s="221" t="s">
        <v>23697</v>
      </c>
      <c r="B6160" s="369" t="s">
        <v>23698</v>
      </c>
      <c r="C6160" s="369" t="s">
        <v>23699</v>
      </c>
      <c r="D6160" s="222" t="s">
        <v>6677</v>
      </c>
    </row>
    <row r="6161" spans="1:4" x14ac:dyDescent="0.25">
      <c r="A6161" s="221" t="s">
        <v>23700</v>
      </c>
      <c r="B6161" s="369" t="s">
        <v>23701</v>
      </c>
      <c r="C6161" s="369" t="s">
        <v>23702</v>
      </c>
      <c r="D6161" s="222" t="s">
        <v>6685</v>
      </c>
    </row>
    <row r="6162" spans="1:4" x14ac:dyDescent="0.25">
      <c r="A6162" s="221" t="s">
        <v>23703</v>
      </c>
      <c r="B6162" s="369" t="s">
        <v>23704</v>
      </c>
      <c r="C6162" s="369" t="s">
        <v>23705</v>
      </c>
      <c r="D6162" s="222" t="s">
        <v>6690</v>
      </c>
    </row>
    <row r="6163" spans="1:4" x14ac:dyDescent="0.25">
      <c r="A6163" s="221" t="s">
        <v>23706</v>
      </c>
      <c r="B6163" s="369" t="s">
        <v>23707</v>
      </c>
      <c r="C6163" s="369" t="s">
        <v>23708</v>
      </c>
      <c r="D6163" s="222" t="s">
        <v>6695</v>
      </c>
    </row>
    <row r="6164" spans="1:4" x14ac:dyDescent="0.25">
      <c r="A6164" s="221" t="s">
        <v>23709</v>
      </c>
      <c r="B6164" s="369" t="s">
        <v>23710</v>
      </c>
      <c r="C6164" s="369" t="s">
        <v>23711</v>
      </c>
      <c r="D6164" s="222" t="s">
        <v>6705</v>
      </c>
    </row>
    <row r="6165" spans="1:4" x14ac:dyDescent="0.25">
      <c r="A6165" s="221" t="s">
        <v>23712</v>
      </c>
      <c r="B6165" s="369" t="s">
        <v>23713</v>
      </c>
      <c r="C6165" s="369" t="s">
        <v>23714</v>
      </c>
      <c r="D6165" s="222" t="s">
        <v>6714</v>
      </c>
    </row>
    <row r="6166" spans="1:4" x14ac:dyDescent="0.25">
      <c r="A6166" s="221" t="s">
        <v>23715</v>
      </c>
      <c r="B6166" s="369" t="s">
        <v>23716</v>
      </c>
      <c r="C6166" s="369" t="s">
        <v>23717</v>
      </c>
      <c r="D6166" s="222" t="s">
        <v>6724</v>
      </c>
    </row>
    <row r="6167" spans="1:4" x14ac:dyDescent="0.25">
      <c r="A6167" s="221" t="s">
        <v>23718</v>
      </c>
      <c r="B6167" s="369" t="s">
        <v>23719</v>
      </c>
      <c r="C6167" s="369" t="s">
        <v>23720</v>
      </c>
      <c r="D6167" s="222" t="s">
        <v>6749</v>
      </c>
    </row>
    <row r="6168" spans="1:4" x14ac:dyDescent="0.25">
      <c r="A6168" s="221" t="s">
        <v>23721</v>
      </c>
      <c r="B6168" s="369" t="s">
        <v>23722</v>
      </c>
      <c r="C6168" s="369" t="s">
        <v>23723</v>
      </c>
      <c r="D6168" s="222" t="s">
        <v>6670</v>
      </c>
    </row>
    <row r="6169" spans="1:4" x14ac:dyDescent="0.25">
      <c r="A6169" s="221" t="s">
        <v>23724</v>
      </c>
      <c r="B6169" s="369" t="s">
        <v>23725</v>
      </c>
      <c r="C6169" s="369" t="s">
        <v>23726</v>
      </c>
      <c r="D6169" s="222" t="s">
        <v>6767</v>
      </c>
    </row>
    <row r="6170" spans="1:4" x14ac:dyDescent="0.25">
      <c r="A6170" s="221" t="s">
        <v>23727</v>
      </c>
      <c r="B6170" s="369" t="s">
        <v>23728</v>
      </c>
      <c r="C6170" s="369" t="s">
        <v>23729</v>
      </c>
      <c r="D6170" s="222" t="s">
        <v>6767</v>
      </c>
    </row>
    <row r="6171" spans="1:4" x14ac:dyDescent="0.25">
      <c r="A6171" s="221" t="s">
        <v>23730</v>
      </c>
      <c r="B6171" s="369" t="s">
        <v>23731</v>
      </c>
      <c r="C6171" s="369" t="s">
        <v>23732</v>
      </c>
      <c r="D6171" s="222" t="s">
        <v>6767</v>
      </c>
    </row>
    <row r="6172" spans="1:4" x14ac:dyDescent="0.25">
      <c r="A6172" s="221" t="s">
        <v>23733</v>
      </c>
      <c r="B6172" s="369" t="s">
        <v>23734</v>
      </c>
      <c r="C6172" s="369" t="s">
        <v>23735</v>
      </c>
      <c r="D6172" s="222" t="s">
        <v>6660</v>
      </c>
    </row>
    <row r="6173" spans="1:4" x14ac:dyDescent="0.25">
      <c r="A6173" s="221" t="s">
        <v>23736</v>
      </c>
      <c r="B6173" s="369" t="s">
        <v>23737</v>
      </c>
      <c r="C6173" s="369" t="s">
        <v>23738</v>
      </c>
      <c r="D6173" s="222" t="s">
        <v>6791</v>
      </c>
    </row>
    <row r="6174" spans="1:4" x14ac:dyDescent="0.25">
      <c r="A6174" s="221" t="s">
        <v>23739</v>
      </c>
      <c r="B6174" s="369" t="s">
        <v>23740</v>
      </c>
      <c r="C6174" s="369" t="s">
        <v>23741</v>
      </c>
      <c r="D6174" s="222" t="s">
        <v>6906</v>
      </c>
    </row>
    <row r="6175" spans="1:4" x14ac:dyDescent="0.25">
      <c r="A6175" s="221" t="s">
        <v>23742</v>
      </c>
      <c r="B6175" s="369" t="s">
        <v>23743</v>
      </c>
      <c r="C6175" s="369" t="s">
        <v>23744</v>
      </c>
      <c r="D6175" s="222" t="s">
        <v>6822</v>
      </c>
    </row>
    <row r="6176" spans="1:4" x14ac:dyDescent="0.25">
      <c r="A6176" s="221" t="s">
        <v>23745</v>
      </c>
      <c r="B6176" s="369" t="s">
        <v>23746</v>
      </c>
      <c r="C6176" s="369" t="s">
        <v>23747</v>
      </c>
      <c r="D6176" s="222" t="s">
        <v>6848</v>
      </c>
    </row>
    <row r="6177" spans="1:4" x14ac:dyDescent="0.25">
      <c r="A6177" s="221" t="s">
        <v>23748</v>
      </c>
      <c r="B6177" s="369" t="s">
        <v>23749</v>
      </c>
      <c r="C6177" s="369" t="s">
        <v>23750</v>
      </c>
      <c r="D6177" s="222" t="s">
        <v>6795</v>
      </c>
    </row>
    <row r="6178" spans="1:4" x14ac:dyDescent="0.25">
      <c r="A6178" s="221" t="s">
        <v>23751</v>
      </c>
      <c r="B6178" s="369" t="s">
        <v>23752</v>
      </c>
      <c r="C6178" s="369" t="s">
        <v>23753</v>
      </c>
      <c r="D6178" s="222" t="s">
        <v>6839</v>
      </c>
    </row>
    <row r="6179" spans="1:4" x14ac:dyDescent="0.25">
      <c r="A6179" s="221" t="s">
        <v>23754</v>
      </c>
      <c r="B6179" s="369" t="s">
        <v>23755</v>
      </c>
      <c r="C6179" s="369" t="s">
        <v>23756</v>
      </c>
      <c r="D6179" s="222" t="s">
        <v>6840</v>
      </c>
    </row>
    <row r="6180" spans="1:4" x14ac:dyDescent="0.25">
      <c r="A6180" s="221" t="s">
        <v>23757</v>
      </c>
      <c r="B6180" s="369" t="s">
        <v>23758</v>
      </c>
      <c r="C6180" s="369" t="s">
        <v>23759</v>
      </c>
      <c r="D6180" s="222" t="s">
        <v>6841</v>
      </c>
    </row>
    <row r="6181" spans="1:4" x14ac:dyDescent="0.25">
      <c r="A6181" s="221" t="s">
        <v>23760</v>
      </c>
      <c r="B6181" s="369" t="s">
        <v>23761</v>
      </c>
      <c r="C6181" s="369" t="s">
        <v>23762</v>
      </c>
      <c r="D6181" s="222" t="s">
        <v>6704</v>
      </c>
    </row>
    <row r="6182" spans="1:4" x14ac:dyDescent="0.25">
      <c r="A6182" s="221" t="s">
        <v>23763</v>
      </c>
      <c r="B6182" s="369" t="s">
        <v>23764</v>
      </c>
      <c r="C6182" s="369" t="s">
        <v>23765</v>
      </c>
      <c r="D6182" s="222" t="s">
        <v>6684</v>
      </c>
    </row>
    <row r="6183" spans="1:4" x14ac:dyDescent="0.25">
      <c r="A6183" s="221" t="s">
        <v>23766</v>
      </c>
      <c r="B6183" s="369" t="s">
        <v>23767</v>
      </c>
      <c r="C6183" s="369" t="s">
        <v>23768</v>
      </c>
      <c r="D6183" s="222" t="s">
        <v>6860</v>
      </c>
    </row>
    <row r="6184" spans="1:4" x14ac:dyDescent="0.25">
      <c r="A6184" s="221" t="s">
        <v>23769</v>
      </c>
      <c r="B6184" s="369" t="s">
        <v>23770</v>
      </c>
      <c r="C6184" s="369" t="s">
        <v>23771</v>
      </c>
      <c r="D6184" s="222" t="s">
        <v>6878</v>
      </c>
    </row>
    <row r="6185" spans="1:4" x14ac:dyDescent="0.25">
      <c r="A6185" s="221" t="s">
        <v>23772</v>
      </c>
      <c r="B6185" s="369" t="s">
        <v>23773</v>
      </c>
      <c r="C6185" s="369" t="s">
        <v>23774</v>
      </c>
      <c r="D6185" s="222" t="s">
        <v>6878</v>
      </c>
    </row>
    <row r="6186" spans="1:4" x14ac:dyDescent="0.25">
      <c r="A6186" s="221" t="s">
        <v>23775</v>
      </c>
      <c r="B6186" s="369" t="s">
        <v>23776</v>
      </c>
      <c r="C6186" s="369" t="s">
        <v>23777</v>
      </c>
      <c r="D6186" s="222" t="s">
        <v>6883</v>
      </c>
    </row>
    <row r="6187" spans="1:4" x14ac:dyDescent="0.25">
      <c r="A6187" s="221" t="s">
        <v>23778</v>
      </c>
      <c r="B6187" s="369" t="s">
        <v>23779</v>
      </c>
      <c r="C6187" s="369" t="s">
        <v>23780</v>
      </c>
      <c r="D6187" s="222" t="s">
        <v>6906</v>
      </c>
    </row>
    <row r="6188" spans="1:4" x14ac:dyDescent="0.25">
      <c r="A6188" s="221" t="s">
        <v>23781</v>
      </c>
      <c r="B6188" s="369" t="s">
        <v>23782</v>
      </c>
      <c r="C6188" s="369" t="s">
        <v>23783</v>
      </c>
      <c r="D6188" s="222" t="s">
        <v>6906</v>
      </c>
    </row>
    <row r="6189" spans="1:4" x14ac:dyDescent="0.25">
      <c r="A6189" s="221" t="s">
        <v>23784</v>
      </c>
      <c r="B6189" s="369" t="s">
        <v>23785</v>
      </c>
      <c r="C6189" s="369" t="s">
        <v>23786</v>
      </c>
      <c r="D6189" s="222" t="s">
        <v>6913</v>
      </c>
    </row>
    <row r="6190" spans="1:4" x14ac:dyDescent="0.25">
      <c r="A6190" s="221" t="s">
        <v>23787</v>
      </c>
      <c r="B6190" s="369" t="s">
        <v>23788</v>
      </c>
      <c r="C6190" s="369" t="s">
        <v>23789</v>
      </c>
      <c r="D6190" s="222" t="s">
        <v>6839</v>
      </c>
    </row>
    <row r="6191" spans="1:4" x14ac:dyDescent="0.25">
      <c r="A6191" s="221" t="s">
        <v>23790</v>
      </c>
      <c r="B6191" s="369" t="s">
        <v>23791</v>
      </c>
      <c r="C6191" s="369" t="s">
        <v>23792</v>
      </c>
      <c r="D6191" s="222" t="s">
        <v>6916</v>
      </c>
    </row>
    <row r="6192" spans="1:4" x14ac:dyDescent="0.25">
      <c r="A6192" s="221" t="s">
        <v>23793</v>
      </c>
      <c r="B6192" s="369" t="s">
        <v>23794</v>
      </c>
      <c r="C6192" s="369" t="s">
        <v>23795</v>
      </c>
      <c r="D6192" s="222" t="s">
        <v>6922</v>
      </c>
    </row>
    <row r="6193" spans="1:4" x14ac:dyDescent="0.25">
      <c r="A6193" s="221" t="s">
        <v>23796</v>
      </c>
      <c r="B6193" s="369" t="s">
        <v>23797</v>
      </c>
      <c r="C6193" s="369" t="s">
        <v>23798</v>
      </c>
      <c r="D6193" s="222" t="s">
        <v>6923</v>
      </c>
    </row>
    <row r="6194" spans="1:4" x14ac:dyDescent="0.25">
      <c r="A6194" s="221" t="s">
        <v>23799</v>
      </c>
      <c r="B6194" s="369" t="s">
        <v>23800</v>
      </c>
      <c r="C6194" s="369" t="s">
        <v>23801</v>
      </c>
      <c r="D6194" s="222" t="s">
        <v>6660</v>
      </c>
    </row>
    <row r="6195" spans="1:4" x14ac:dyDescent="0.25">
      <c r="A6195" s="221" t="s">
        <v>23802</v>
      </c>
      <c r="B6195" s="369" t="s">
        <v>23803</v>
      </c>
      <c r="C6195" s="369" t="s">
        <v>23804</v>
      </c>
      <c r="D6195" s="222" t="s">
        <v>6849</v>
      </c>
    </row>
    <row r="6196" spans="1:4" x14ac:dyDescent="0.25">
      <c r="A6196" s="221" t="s">
        <v>23805</v>
      </c>
      <c r="B6196" s="369" t="s">
        <v>23806</v>
      </c>
      <c r="C6196" s="369" t="s">
        <v>23807</v>
      </c>
      <c r="D6196" s="222" t="s">
        <v>6720</v>
      </c>
    </row>
    <row r="6197" spans="1:4" x14ac:dyDescent="0.25">
      <c r="A6197" s="221" t="s">
        <v>23808</v>
      </c>
      <c r="B6197" s="369" t="s">
        <v>23809</v>
      </c>
      <c r="C6197" s="369" t="s">
        <v>23810</v>
      </c>
      <c r="D6197" s="222" t="s">
        <v>6690</v>
      </c>
    </row>
    <row r="6198" spans="1:4" x14ac:dyDescent="0.25">
      <c r="A6198" s="221" t="s">
        <v>23811</v>
      </c>
      <c r="B6198" s="369" t="s">
        <v>23812</v>
      </c>
      <c r="C6198" s="369" t="s">
        <v>23813</v>
      </c>
      <c r="D6198" s="222" t="s">
        <v>6906</v>
      </c>
    </row>
    <row r="6199" spans="1:4" x14ac:dyDescent="0.25">
      <c r="A6199" s="221" t="s">
        <v>23814</v>
      </c>
      <c r="B6199" s="369" t="s">
        <v>23815</v>
      </c>
      <c r="C6199" s="369" t="s">
        <v>23816</v>
      </c>
      <c r="D6199" s="222" t="s">
        <v>6913</v>
      </c>
    </row>
    <row r="6200" spans="1:4" x14ac:dyDescent="0.25">
      <c r="A6200" s="221" t="s">
        <v>23817</v>
      </c>
      <c r="B6200" s="369" t="s">
        <v>23818</v>
      </c>
      <c r="C6200" s="369" t="s">
        <v>23819</v>
      </c>
      <c r="D6200" s="222" t="s">
        <v>6910</v>
      </c>
    </row>
    <row r="6201" spans="1:4" x14ac:dyDescent="0.25">
      <c r="A6201" s="221" t="s">
        <v>23820</v>
      </c>
      <c r="B6201" s="369" t="s">
        <v>23821</v>
      </c>
      <c r="C6201" s="369" t="s">
        <v>23822</v>
      </c>
      <c r="D6201" s="222" t="s">
        <v>6671</v>
      </c>
    </row>
    <row r="6202" spans="1:4" x14ac:dyDescent="0.25">
      <c r="A6202" s="221" t="s">
        <v>23823</v>
      </c>
      <c r="B6202" s="369" t="s">
        <v>23824</v>
      </c>
      <c r="C6202" s="369" t="s">
        <v>23825</v>
      </c>
      <c r="D6202" s="222" t="s">
        <v>6721</v>
      </c>
    </row>
    <row r="6203" spans="1:4" x14ac:dyDescent="0.25">
      <c r="A6203" s="221" t="s">
        <v>23826</v>
      </c>
      <c r="B6203" s="369" t="s">
        <v>23827</v>
      </c>
      <c r="C6203" s="369" t="s">
        <v>23828</v>
      </c>
      <c r="D6203" s="222" t="s">
        <v>6779</v>
      </c>
    </row>
    <row r="6204" spans="1:4" x14ac:dyDescent="0.25">
      <c r="A6204" s="221" t="s">
        <v>23829</v>
      </c>
      <c r="B6204" s="369" t="s">
        <v>23830</v>
      </c>
      <c r="C6204" s="369" t="s">
        <v>23831</v>
      </c>
      <c r="D6204" s="222" t="s">
        <v>6706</v>
      </c>
    </row>
    <row r="6205" spans="1:4" x14ac:dyDescent="0.25">
      <c r="A6205" s="221" t="s">
        <v>23832</v>
      </c>
      <c r="B6205" s="369" t="s">
        <v>23833</v>
      </c>
      <c r="C6205" s="369" t="s">
        <v>23834</v>
      </c>
      <c r="D6205" s="222" t="s">
        <v>6803</v>
      </c>
    </row>
    <row r="6206" spans="1:4" x14ac:dyDescent="0.25">
      <c r="A6206" s="221" t="s">
        <v>23835</v>
      </c>
      <c r="B6206" s="369" t="s">
        <v>23836</v>
      </c>
      <c r="C6206" s="369" t="s">
        <v>23837</v>
      </c>
      <c r="D6206" s="222" t="s">
        <v>6669</v>
      </c>
    </row>
    <row r="6207" spans="1:4" x14ac:dyDescent="0.25">
      <c r="A6207" s="221" t="s">
        <v>23838</v>
      </c>
      <c r="B6207" s="369" t="s">
        <v>4444</v>
      </c>
      <c r="C6207" s="369" t="s">
        <v>23839</v>
      </c>
      <c r="D6207" s="222" t="s">
        <v>4963</v>
      </c>
    </row>
    <row r="6208" spans="1:4" x14ac:dyDescent="0.25">
      <c r="A6208" s="221" t="s">
        <v>23840</v>
      </c>
      <c r="B6208" s="369" t="s">
        <v>23841</v>
      </c>
      <c r="C6208" s="369" t="s">
        <v>23842</v>
      </c>
      <c r="D6208" s="222" t="s">
        <v>6004</v>
      </c>
    </row>
    <row r="6209" spans="1:4" x14ac:dyDescent="0.25">
      <c r="A6209" s="221" t="s">
        <v>23843</v>
      </c>
      <c r="B6209" s="369" t="s">
        <v>23844</v>
      </c>
      <c r="C6209" s="369" t="s">
        <v>23845</v>
      </c>
      <c r="D6209" s="222" t="s">
        <v>4542</v>
      </c>
    </row>
    <row r="6210" spans="1:4" x14ac:dyDescent="0.25">
      <c r="A6210" s="221" t="s">
        <v>23846</v>
      </c>
      <c r="B6210" s="369" t="s">
        <v>23847</v>
      </c>
      <c r="C6210" s="369" t="s">
        <v>23848</v>
      </c>
      <c r="D6210" s="222" t="s">
        <v>4560</v>
      </c>
    </row>
    <row r="6211" spans="1:4" x14ac:dyDescent="0.25">
      <c r="A6211" s="221" t="s">
        <v>23849</v>
      </c>
      <c r="B6211" s="369" t="s">
        <v>23850</v>
      </c>
      <c r="C6211" s="369" t="s">
        <v>23851</v>
      </c>
      <c r="D6211" s="222" t="s">
        <v>4591</v>
      </c>
    </row>
    <row r="6212" spans="1:4" x14ac:dyDescent="0.25">
      <c r="A6212" s="221" t="s">
        <v>23852</v>
      </c>
      <c r="B6212" s="369" t="s">
        <v>23853</v>
      </c>
      <c r="C6212" s="369" t="s">
        <v>23854</v>
      </c>
      <c r="D6212" s="222" t="s">
        <v>4553</v>
      </c>
    </row>
    <row r="6213" spans="1:4" x14ac:dyDescent="0.25">
      <c r="A6213" s="221" t="s">
        <v>23855</v>
      </c>
      <c r="B6213" s="369" t="s">
        <v>23856</v>
      </c>
      <c r="C6213" s="369" t="s">
        <v>23857</v>
      </c>
      <c r="D6213" s="222" t="s">
        <v>4504</v>
      </c>
    </row>
    <row r="6214" spans="1:4" x14ac:dyDescent="0.25">
      <c r="A6214" s="221" t="s">
        <v>23858</v>
      </c>
      <c r="B6214" s="369" t="s">
        <v>23859</v>
      </c>
      <c r="C6214" s="369" t="s">
        <v>23860</v>
      </c>
      <c r="D6214" s="222" t="s">
        <v>4464</v>
      </c>
    </row>
    <row r="6215" spans="1:4" x14ac:dyDescent="0.25">
      <c r="A6215" s="221" t="s">
        <v>23861</v>
      </c>
      <c r="B6215" s="369" t="s">
        <v>23862</v>
      </c>
      <c r="C6215" s="369" t="s">
        <v>23863</v>
      </c>
      <c r="D6215" s="222" t="s">
        <v>4780</v>
      </c>
    </row>
    <row r="6216" spans="1:4" x14ac:dyDescent="0.25">
      <c r="A6216" s="221" t="s">
        <v>23864</v>
      </c>
      <c r="B6216" s="369" t="s">
        <v>23865</v>
      </c>
      <c r="C6216" s="369" t="s">
        <v>23866</v>
      </c>
      <c r="D6216" s="222" t="s">
        <v>4819</v>
      </c>
    </row>
    <row r="6217" spans="1:4" x14ac:dyDescent="0.25">
      <c r="A6217" s="221" t="s">
        <v>23867</v>
      </c>
      <c r="B6217" s="369" t="s">
        <v>23868</v>
      </c>
      <c r="C6217" s="369" t="s">
        <v>23869</v>
      </c>
      <c r="D6217" s="222" t="s">
        <v>4741</v>
      </c>
    </row>
    <row r="6218" spans="1:4" x14ac:dyDescent="0.25">
      <c r="A6218" s="221" t="s">
        <v>23870</v>
      </c>
      <c r="B6218" s="369" t="s">
        <v>23871</v>
      </c>
      <c r="C6218" s="369" t="s">
        <v>23872</v>
      </c>
      <c r="D6218" s="222" t="s">
        <v>4894</v>
      </c>
    </row>
    <row r="6219" spans="1:4" x14ac:dyDescent="0.25">
      <c r="A6219" s="221" t="s">
        <v>23873</v>
      </c>
      <c r="B6219" s="369" t="s">
        <v>23874</v>
      </c>
      <c r="C6219" s="369" t="s">
        <v>23875</v>
      </c>
      <c r="D6219" s="222" t="s">
        <v>4933</v>
      </c>
    </row>
    <row r="6220" spans="1:4" x14ac:dyDescent="0.25">
      <c r="A6220" s="221" t="s">
        <v>23876</v>
      </c>
      <c r="B6220" s="369" t="s">
        <v>23877</v>
      </c>
      <c r="C6220" s="369" t="s">
        <v>23878</v>
      </c>
      <c r="D6220" s="222" t="s">
        <v>5293</v>
      </c>
    </row>
    <row r="6221" spans="1:4" x14ac:dyDescent="0.25">
      <c r="A6221" s="221" t="s">
        <v>23879</v>
      </c>
      <c r="B6221" s="369" t="s">
        <v>23880</v>
      </c>
      <c r="C6221" s="369" t="s">
        <v>23881</v>
      </c>
      <c r="D6221" s="222" t="s">
        <v>5238</v>
      </c>
    </row>
    <row r="6222" spans="1:4" x14ac:dyDescent="0.25">
      <c r="A6222" s="221" t="s">
        <v>23882</v>
      </c>
      <c r="B6222" s="369" t="s">
        <v>23883</v>
      </c>
      <c r="C6222" s="369" t="s">
        <v>23884</v>
      </c>
      <c r="D6222" s="222" t="s">
        <v>5310</v>
      </c>
    </row>
    <row r="6223" spans="1:4" x14ac:dyDescent="0.25">
      <c r="A6223" s="221" t="s">
        <v>23885</v>
      </c>
      <c r="B6223" s="369" t="s">
        <v>23886</v>
      </c>
      <c r="C6223" s="369" t="s">
        <v>23887</v>
      </c>
      <c r="D6223" s="222" t="s">
        <v>5357</v>
      </c>
    </row>
    <row r="6224" spans="1:4" x14ac:dyDescent="0.25">
      <c r="A6224" s="221" t="s">
        <v>23888</v>
      </c>
      <c r="B6224" s="369" t="s">
        <v>23889</v>
      </c>
      <c r="C6224" s="369" t="s">
        <v>23890</v>
      </c>
      <c r="D6224" s="222" t="s">
        <v>5389</v>
      </c>
    </row>
    <row r="6225" spans="1:4" x14ac:dyDescent="0.25">
      <c r="A6225" s="221" t="s">
        <v>23891</v>
      </c>
      <c r="B6225" s="369" t="s">
        <v>23892</v>
      </c>
      <c r="C6225" s="369" t="s">
        <v>23893</v>
      </c>
      <c r="D6225" s="222" t="s">
        <v>5376</v>
      </c>
    </row>
    <row r="6226" spans="1:4" x14ac:dyDescent="0.25">
      <c r="A6226" s="221" t="s">
        <v>23894</v>
      </c>
      <c r="B6226" s="369" t="s">
        <v>23895</v>
      </c>
      <c r="C6226" s="369" t="s">
        <v>23896</v>
      </c>
      <c r="D6226" s="222" t="s">
        <v>5418</v>
      </c>
    </row>
    <row r="6227" spans="1:4" x14ac:dyDescent="0.25">
      <c r="A6227" s="221" t="s">
        <v>23897</v>
      </c>
      <c r="B6227" s="369" t="s">
        <v>23898</v>
      </c>
      <c r="C6227" s="369" t="s">
        <v>23899</v>
      </c>
      <c r="D6227" s="222" t="s">
        <v>5538</v>
      </c>
    </row>
    <row r="6228" spans="1:4" x14ac:dyDescent="0.25">
      <c r="A6228" s="221" t="s">
        <v>23900</v>
      </c>
      <c r="B6228" s="369" t="s">
        <v>23901</v>
      </c>
      <c r="C6228" s="369" t="s">
        <v>23902</v>
      </c>
      <c r="D6228" s="222" t="s">
        <v>5564</v>
      </c>
    </row>
    <row r="6229" spans="1:4" x14ac:dyDescent="0.25">
      <c r="A6229" s="221" t="s">
        <v>23903</v>
      </c>
      <c r="B6229" s="369" t="s">
        <v>23904</v>
      </c>
      <c r="C6229" s="369" t="s">
        <v>23905</v>
      </c>
      <c r="D6229" s="222" t="s">
        <v>5697</v>
      </c>
    </row>
    <row r="6230" spans="1:4" x14ac:dyDescent="0.25">
      <c r="A6230" s="221" t="s">
        <v>23906</v>
      </c>
      <c r="B6230" s="369" t="s">
        <v>23907</v>
      </c>
      <c r="C6230" s="369" t="s">
        <v>23908</v>
      </c>
      <c r="D6230" s="222" t="s">
        <v>5678</v>
      </c>
    </row>
    <row r="6231" spans="1:4" x14ac:dyDescent="0.25">
      <c r="A6231" s="221" t="s">
        <v>23909</v>
      </c>
      <c r="B6231" s="369" t="s">
        <v>23910</v>
      </c>
      <c r="C6231" s="369" t="s">
        <v>23911</v>
      </c>
      <c r="D6231" s="222" t="s">
        <v>5713</v>
      </c>
    </row>
    <row r="6232" spans="1:4" x14ac:dyDescent="0.25">
      <c r="A6232" s="221" t="s">
        <v>23912</v>
      </c>
      <c r="B6232" s="369" t="s">
        <v>23913</v>
      </c>
      <c r="C6232" s="369" t="s">
        <v>23914</v>
      </c>
      <c r="D6232" s="222" t="s">
        <v>5648</v>
      </c>
    </row>
    <row r="6233" spans="1:4" x14ac:dyDescent="0.25">
      <c r="A6233" s="221" t="s">
        <v>23915</v>
      </c>
      <c r="B6233" s="369" t="s">
        <v>23916</v>
      </c>
      <c r="C6233" s="369" t="s">
        <v>23917</v>
      </c>
      <c r="D6233" s="222" t="s">
        <v>5811</v>
      </c>
    </row>
    <row r="6234" spans="1:4" x14ac:dyDescent="0.25">
      <c r="A6234" s="221" t="s">
        <v>23918</v>
      </c>
      <c r="B6234" s="369" t="s">
        <v>23919</v>
      </c>
      <c r="C6234" s="369" t="s">
        <v>23920</v>
      </c>
      <c r="D6234" s="222" t="s">
        <v>5814</v>
      </c>
    </row>
    <row r="6235" spans="1:4" x14ac:dyDescent="0.25">
      <c r="A6235" s="221" t="s">
        <v>23921</v>
      </c>
      <c r="B6235" s="369" t="s">
        <v>23922</v>
      </c>
      <c r="C6235" s="369" t="s">
        <v>23923</v>
      </c>
      <c r="D6235" s="222" t="s">
        <v>4454</v>
      </c>
    </row>
    <row r="6236" spans="1:4" x14ac:dyDescent="0.25">
      <c r="A6236" s="221" t="s">
        <v>23924</v>
      </c>
      <c r="B6236" s="369" t="s">
        <v>3955</v>
      </c>
      <c r="C6236" s="369" t="s">
        <v>23925</v>
      </c>
      <c r="D6236" s="222" t="s">
        <v>4933</v>
      </c>
    </row>
    <row r="6237" spans="1:4" x14ac:dyDescent="0.25">
      <c r="A6237" s="221" t="s">
        <v>23926</v>
      </c>
      <c r="B6237" s="369" t="s">
        <v>23927</v>
      </c>
      <c r="C6237" s="369" t="s">
        <v>23928</v>
      </c>
      <c r="D6237" s="222" t="s">
        <v>5891</v>
      </c>
    </row>
    <row r="6238" spans="1:4" x14ac:dyDescent="0.25">
      <c r="A6238" s="221" t="s">
        <v>23929</v>
      </c>
      <c r="B6238" s="369" t="s">
        <v>23930</v>
      </c>
      <c r="C6238" s="369" t="s">
        <v>23931</v>
      </c>
      <c r="D6238" s="222" t="s">
        <v>5872</v>
      </c>
    </row>
    <row r="6239" spans="1:4" x14ac:dyDescent="0.25">
      <c r="A6239" s="221" t="s">
        <v>23932</v>
      </c>
      <c r="B6239" s="369" t="s">
        <v>23933</v>
      </c>
      <c r="C6239" s="369" t="s">
        <v>23934</v>
      </c>
      <c r="D6239" s="222" t="s">
        <v>6080</v>
      </c>
    </row>
    <row r="6240" spans="1:4" x14ac:dyDescent="0.25">
      <c r="A6240" s="221" t="s">
        <v>23935</v>
      </c>
      <c r="B6240" s="369" t="s">
        <v>23936</v>
      </c>
      <c r="C6240" s="369" t="s">
        <v>23937</v>
      </c>
      <c r="D6240" s="222" t="s">
        <v>6080</v>
      </c>
    </row>
    <row r="6241" spans="1:4" x14ac:dyDescent="0.25">
      <c r="A6241" s="221" t="s">
        <v>23938</v>
      </c>
      <c r="B6241" s="369" t="s">
        <v>23939</v>
      </c>
      <c r="C6241" s="369" t="s">
        <v>23940</v>
      </c>
      <c r="D6241" s="222" t="s">
        <v>6121</v>
      </c>
    </row>
    <row r="6242" spans="1:4" x14ac:dyDescent="0.25">
      <c r="A6242" s="221" t="s">
        <v>23941</v>
      </c>
      <c r="B6242" s="369" t="s">
        <v>23942</v>
      </c>
      <c r="C6242" s="369" t="s">
        <v>23943</v>
      </c>
      <c r="D6242" s="222" t="s">
        <v>6198</v>
      </c>
    </row>
    <row r="6243" spans="1:4" x14ac:dyDescent="0.25">
      <c r="A6243" s="221" t="s">
        <v>23944</v>
      </c>
      <c r="B6243" s="369" t="s">
        <v>23945</v>
      </c>
      <c r="C6243" s="369" t="s">
        <v>23946</v>
      </c>
      <c r="D6243" s="222" t="s">
        <v>6180</v>
      </c>
    </row>
    <row r="6244" spans="1:4" x14ac:dyDescent="0.25">
      <c r="A6244" s="221" t="s">
        <v>23947</v>
      </c>
      <c r="B6244" s="369" t="s">
        <v>23948</v>
      </c>
      <c r="C6244" s="369" t="s">
        <v>23949</v>
      </c>
      <c r="D6244" s="222" t="s">
        <v>6241</v>
      </c>
    </row>
    <row r="6245" spans="1:4" x14ac:dyDescent="0.25">
      <c r="A6245" s="221" t="s">
        <v>23950</v>
      </c>
      <c r="B6245" s="369" t="s">
        <v>23951</v>
      </c>
      <c r="C6245" s="369" t="s">
        <v>23952</v>
      </c>
      <c r="D6245" s="222" t="s">
        <v>6707</v>
      </c>
    </row>
    <row r="6246" spans="1:4" x14ac:dyDescent="0.25">
      <c r="A6246" s="221" t="s">
        <v>23953</v>
      </c>
      <c r="B6246" s="369" t="s">
        <v>23954</v>
      </c>
      <c r="C6246" s="369" t="s">
        <v>23955</v>
      </c>
      <c r="D6246" s="222" t="s">
        <v>6510</v>
      </c>
    </row>
    <row r="6247" spans="1:4" x14ac:dyDescent="0.25">
      <c r="A6247" s="221" t="s">
        <v>23956</v>
      </c>
      <c r="B6247" s="369" t="s">
        <v>23957</v>
      </c>
      <c r="C6247" s="369" t="s">
        <v>23958</v>
      </c>
      <c r="D6247" s="222" t="s">
        <v>6446</v>
      </c>
    </row>
    <row r="6248" spans="1:4" x14ac:dyDescent="0.25">
      <c r="A6248" s="221" t="s">
        <v>23959</v>
      </c>
      <c r="B6248" s="369" t="s">
        <v>23960</v>
      </c>
      <c r="C6248" s="369" t="s">
        <v>23961</v>
      </c>
      <c r="D6248" s="222" t="s">
        <v>6532</v>
      </c>
    </row>
    <row r="6249" spans="1:4" x14ac:dyDescent="0.25">
      <c r="A6249" s="221" t="s">
        <v>23962</v>
      </c>
      <c r="B6249" s="369" t="s">
        <v>23963</v>
      </c>
      <c r="C6249" s="369" t="s">
        <v>23964</v>
      </c>
      <c r="D6249" s="222" t="s">
        <v>6568</v>
      </c>
    </row>
    <row r="6250" spans="1:4" x14ac:dyDescent="0.25">
      <c r="A6250" s="221" t="s">
        <v>23965</v>
      </c>
      <c r="B6250" s="369" t="s">
        <v>23966</v>
      </c>
      <c r="C6250" s="369" t="s">
        <v>23967</v>
      </c>
      <c r="D6250" s="222" t="s">
        <v>6653</v>
      </c>
    </row>
    <row r="6251" spans="1:4" x14ac:dyDescent="0.25">
      <c r="A6251" s="221" t="s">
        <v>23968</v>
      </c>
      <c r="B6251" s="369" t="s">
        <v>23969</v>
      </c>
      <c r="C6251" s="369" t="s">
        <v>23970</v>
      </c>
      <c r="D6251" s="222" t="s">
        <v>6933</v>
      </c>
    </row>
    <row r="6252" spans="1:4" x14ac:dyDescent="0.25">
      <c r="A6252" s="221" t="s">
        <v>23971</v>
      </c>
      <c r="B6252" s="369" t="s">
        <v>23972</v>
      </c>
      <c r="C6252" s="369" t="s">
        <v>23973</v>
      </c>
      <c r="D6252" s="222" t="s">
        <v>6845</v>
      </c>
    </row>
    <row r="6253" spans="1:4" x14ac:dyDescent="0.25">
      <c r="A6253" s="221" t="s">
        <v>23974</v>
      </c>
      <c r="B6253" s="369" t="s">
        <v>23975</v>
      </c>
      <c r="C6253" s="369" t="s">
        <v>23976</v>
      </c>
      <c r="D6253" s="222" t="s">
        <v>6934</v>
      </c>
    </row>
    <row r="6254" spans="1:4" x14ac:dyDescent="0.25">
      <c r="A6254" s="221" t="s">
        <v>23977</v>
      </c>
      <c r="B6254" s="369" t="s">
        <v>23978</v>
      </c>
      <c r="C6254" s="369" t="s">
        <v>23979</v>
      </c>
      <c r="D6254" s="222" t="s">
        <v>6744</v>
      </c>
    </row>
    <row r="6255" spans="1:4" x14ac:dyDescent="0.25">
      <c r="A6255" s="221" t="s">
        <v>23980</v>
      </c>
      <c r="B6255" s="369" t="s">
        <v>23981</v>
      </c>
      <c r="C6255" s="369" t="s">
        <v>23982</v>
      </c>
      <c r="D6255" s="222" t="s">
        <v>6893</v>
      </c>
    </row>
    <row r="6256" spans="1:4" x14ac:dyDescent="0.25">
      <c r="A6256" s="221" t="s">
        <v>23983</v>
      </c>
      <c r="B6256" s="369" t="s">
        <v>23984</v>
      </c>
      <c r="C6256" s="369" t="s">
        <v>23985</v>
      </c>
      <c r="D6256" s="222" t="s">
        <v>6893</v>
      </c>
    </row>
    <row r="6257" spans="1:4" x14ac:dyDescent="0.25">
      <c r="A6257" s="221" t="s">
        <v>23986</v>
      </c>
      <c r="B6257" s="369" t="s">
        <v>23987</v>
      </c>
      <c r="C6257" s="369" t="s">
        <v>23988</v>
      </c>
      <c r="D6257" s="222" t="s">
        <v>6711</v>
      </c>
    </row>
    <row r="6258" spans="1:4" x14ac:dyDescent="0.25">
      <c r="A6258" s="221" t="s">
        <v>23989</v>
      </c>
      <c r="B6258" s="369" t="s">
        <v>23990</v>
      </c>
      <c r="C6258" s="369" t="s">
        <v>23991</v>
      </c>
      <c r="D6258" s="222" t="s">
        <v>6664</v>
      </c>
    </row>
    <row r="6259" spans="1:4" x14ac:dyDescent="0.25">
      <c r="A6259" s="221" t="s">
        <v>23992</v>
      </c>
      <c r="B6259" s="369" t="s">
        <v>23993</v>
      </c>
      <c r="C6259" s="369" t="s">
        <v>23994</v>
      </c>
      <c r="D6259" s="222" t="s">
        <v>6664</v>
      </c>
    </row>
    <row r="6260" spans="1:4" x14ac:dyDescent="0.25">
      <c r="A6260" s="221" t="s">
        <v>23995</v>
      </c>
      <c r="B6260" s="369" t="s">
        <v>23996</v>
      </c>
      <c r="C6260" s="369" t="s">
        <v>23997</v>
      </c>
      <c r="D6260" s="222" t="s">
        <v>4719</v>
      </c>
    </row>
    <row r="6261" spans="1:4" x14ac:dyDescent="0.25">
      <c r="A6261" s="221" t="s">
        <v>23998</v>
      </c>
      <c r="B6261" s="369" t="s">
        <v>3957</v>
      </c>
      <c r="C6261" s="369" t="s">
        <v>23999</v>
      </c>
      <c r="D6261" s="222" t="s">
        <v>4514</v>
      </c>
    </row>
    <row r="6262" spans="1:4" x14ac:dyDescent="0.25">
      <c r="A6262" s="221" t="s">
        <v>24000</v>
      </c>
      <c r="B6262" s="369" t="s">
        <v>3958</v>
      </c>
      <c r="C6262" s="369" t="s">
        <v>24001</v>
      </c>
      <c r="D6262" s="222" t="s">
        <v>6089</v>
      </c>
    </row>
    <row r="6263" spans="1:4" x14ac:dyDescent="0.25">
      <c r="A6263" s="221" t="s">
        <v>24002</v>
      </c>
      <c r="B6263" s="369" t="s">
        <v>3959</v>
      </c>
      <c r="C6263" s="369" t="s">
        <v>24003</v>
      </c>
      <c r="D6263" s="222" t="s">
        <v>5221</v>
      </c>
    </row>
    <row r="6264" spans="1:4" x14ac:dyDescent="0.25">
      <c r="A6264" s="221" t="s">
        <v>24004</v>
      </c>
      <c r="B6264" s="369" t="s">
        <v>3960</v>
      </c>
      <c r="C6264" s="369" t="s">
        <v>24005</v>
      </c>
      <c r="D6264" s="222" t="s">
        <v>6845</v>
      </c>
    </row>
    <row r="6265" spans="1:4" x14ac:dyDescent="0.25">
      <c r="A6265" s="221" t="s">
        <v>24006</v>
      </c>
      <c r="B6265" s="369" t="s">
        <v>3953</v>
      </c>
      <c r="C6265" s="369" t="s">
        <v>24007</v>
      </c>
      <c r="D6265" s="222" t="s">
        <v>5076</v>
      </c>
    </row>
    <row r="6266" spans="1:4" x14ac:dyDescent="0.25">
      <c r="A6266" s="221" t="s">
        <v>24008</v>
      </c>
      <c r="B6266" s="369" t="s">
        <v>24009</v>
      </c>
      <c r="C6266" s="369" t="s">
        <v>24010</v>
      </c>
      <c r="D6266" s="222" t="s">
        <v>4454</v>
      </c>
    </row>
    <row r="6267" spans="1:4" x14ac:dyDescent="0.25">
      <c r="A6267" s="221" t="s">
        <v>24011</v>
      </c>
      <c r="B6267" s="369" t="s">
        <v>3961</v>
      </c>
      <c r="C6267" s="369" t="s">
        <v>24012</v>
      </c>
      <c r="D6267" s="222" t="s">
        <v>6819</v>
      </c>
    </row>
    <row r="6268" spans="1:4" x14ac:dyDescent="0.25">
      <c r="A6268" s="221" t="s">
        <v>24013</v>
      </c>
      <c r="B6268" s="369" t="s">
        <v>24014</v>
      </c>
      <c r="C6268" s="369" t="s">
        <v>24015</v>
      </c>
      <c r="D6268" s="222" t="s">
        <v>4454</v>
      </c>
    </row>
    <row r="6269" spans="1:4" x14ac:dyDescent="0.25">
      <c r="A6269" s="221" t="s">
        <v>24016</v>
      </c>
      <c r="B6269" s="369" t="s">
        <v>24017</v>
      </c>
      <c r="C6269" s="369" t="s">
        <v>24018</v>
      </c>
      <c r="D6269" s="222" t="s">
        <v>4454</v>
      </c>
    </row>
    <row r="6270" spans="1:4" x14ac:dyDescent="0.25">
      <c r="A6270" s="221" t="s">
        <v>24019</v>
      </c>
      <c r="B6270" s="369" t="s">
        <v>3963</v>
      </c>
      <c r="C6270" s="369" t="s">
        <v>24020</v>
      </c>
      <c r="D6270" s="222" t="s">
        <v>6121</v>
      </c>
    </row>
    <row r="6271" spans="1:4" x14ac:dyDescent="0.25">
      <c r="A6271" s="221" t="s">
        <v>24021</v>
      </c>
      <c r="B6271" s="369" t="s">
        <v>3964</v>
      </c>
      <c r="C6271" s="369" t="s">
        <v>24022</v>
      </c>
      <c r="D6271" s="222" t="s">
        <v>5221</v>
      </c>
    </row>
    <row r="6272" spans="1:4" x14ac:dyDescent="0.25">
      <c r="A6272" s="221" t="s">
        <v>24023</v>
      </c>
      <c r="B6272" s="369" t="s">
        <v>3965</v>
      </c>
      <c r="C6272" s="369" t="s">
        <v>24024</v>
      </c>
      <c r="D6272" s="222" t="s">
        <v>6168</v>
      </c>
    </row>
    <row r="6273" spans="1:4" x14ac:dyDescent="0.25">
      <c r="A6273" s="221" t="s">
        <v>24025</v>
      </c>
      <c r="B6273" s="369" t="s">
        <v>3967</v>
      </c>
      <c r="C6273" s="369" t="s">
        <v>24026</v>
      </c>
      <c r="D6273" s="222" t="s">
        <v>4454</v>
      </c>
    </row>
    <row r="6274" spans="1:4" x14ac:dyDescent="0.25">
      <c r="A6274" s="221" t="s">
        <v>24027</v>
      </c>
      <c r="B6274" s="369" t="s">
        <v>3968</v>
      </c>
      <c r="C6274" s="369" t="s">
        <v>24028</v>
      </c>
      <c r="D6274" s="222" t="s">
        <v>6819</v>
      </c>
    </row>
    <row r="6275" spans="1:4" x14ac:dyDescent="0.25">
      <c r="A6275" s="221" t="s">
        <v>24029</v>
      </c>
      <c r="B6275" s="369" t="s">
        <v>3969</v>
      </c>
      <c r="C6275" s="369" t="s">
        <v>24030</v>
      </c>
      <c r="D6275" s="222" t="s">
        <v>4454</v>
      </c>
    </row>
    <row r="6276" spans="1:4" x14ac:dyDescent="0.25">
      <c r="A6276" s="221" t="s">
        <v>4445</v>
      </c>
      <c r="B6276" s="369" t="s">
        <v>24031</v>
      </c>
      <c r="C6276" s="369" t="s">
        <v>24032</v>
      </c>
      <c r="D6276" s="222" t="s">
        <v>6938</v>
      </c>
    </row>
    <row r="6277" spans="1:4" x14ac:dyDescent="0.25">
      <c r="A6277" s="221" t="s">
        <v>4446</v>
      </c>
      <c r="B6277" s="369" t="s">
        <v>24033</v>
      </c>
      <c r="C6277" s="369" t="s">
        <v>24034</v>
      </c>
      <c r="D6277" s="222" t="s">
        <v>4961</v>
      </c>
    </row>
    <row r="6278" spans="1:4" x14ac:dyDescent="0.25">
      <c r="A6278" s="221" t="s">
        <v>4447</v>
      </c>
      <c r="B6278" s="369" t="s">
        <v>24035</v>
      </c>
      <c r="C6278" s="369" t="s">
        <v>24036</v>
      </c>
      <c r="D6278" s="222" t="s">
        <v>6251</v>
      </c>
    </row>
    <row r="6279" spans="1:4" x14ac:dyDescent="0.25">
      <c r="A6279" s="221" t="s">
        <v>4449</v>
      </c>
      <c r="B6279" s="369" t="s">
        <v>24037</v>
      </c>
      <c r="C6279" s="369" t="s">
        <v>24038</v>
      </c>
      <c r="D6279" s="222" t="s">
        <v>6002</v>
      </c>
    </row>
    <row r="6280" spans="1:4" x14ac:dyDescent="0.25">
      <c r="A6280" s="221" t="s">
        <v>4448</v>
      </c>
      <c r="B6280" s="369" t="s">
        <v>24039</v>
      </c>
      <c r="C6280" s="369" t="s">
        <v>24040</v>
      </c>
      <c r="D6280" s="222" t="s">
        <v>6252</v>
      </c>
    </row>
    <row r="6281" spans="1:4" x14ac:dyDescent="0.25">
      <c r="A6281" s="221" t="s">
        <v>4451</v>
      </c>
      <c r="B6281" s="369" t="s">
        <v>24041</v>
      </c>
      <c r="C6281" s="369" t="s">
        <v>24042</v>
      </c>
      <c r="D6281" s="222" t="s">
        <v>4962</v>
      </c>
    </row>
    <row r="6282" spans="1:4" x14ac:dyDescent="0.25">
      <c r="A6282" s="221" t="s">
        <v>4450</v>
      </c>
      <c r="B6282" s="369" t="s">
        <v>24043</v>
      </c>
      <c r="C6282" s="369" t="s">
        <v>24044</v>
      </c>
      <c r="D6282" s="222" t="s">
        <v>6003</v>
      </c>
    </row>
    <row r="6283" spans="1:4" x14ac:dyDescent="0.25">
      <c r="A6283" s="690" t="s">
        <v>24216</v>
      </c>
      <c r="B6283" s="691" t="s">
        <v>24255</v>
      </c>
      <c r="C6283" s="691" t="s">
        <v>24294</v>
      </c>
      <c r="D6283" s="692" t="s">
        <v>5784</v>
      </c>
    </row>
    <row r="6284" spans="1:4" x14ac:dyDescent="0.25">
      <c r="A6284" s="689" t="s">
        <v>24217</v>
      </c>
      <c r="B6284" s="691" t="s">
        <v>24256</v>
      </c>
      <c r="C6284" s="691" t="s">
        <v>24295</v>
      </c>
      <c r="D6284" s="692" t="s">
        <v>6215</v>
      </c>
    </row>
    <row r="6285" spans="1:4" x14ac:dyDescent="0.25">
      <c r="A6285" s="689" t="s">
        <v>24218</v>
      </c>
      <c r="B6285" s="691" t="s">
        <v>24257</v>
      </c>
      <c r="C6285" s="691" t="s">
        <v>24296</v>
      </c>
      <c r="D6285" s="692" t="s">
        <v>6800</v>
      </c>
    </row>
    <row r="6286" spans="1:4" x14ac:dyDescent="0.25">
      <c r="A6286" s="689" t="s">
        <v>24219</v>
      </c>
      <c r="B6286" s="691" t="s">
        <v>24258</v>
      </c>
      <c r="C6286" s="691" t="s">
        <v>24297</v>
      </c>
      <c r="D6286" s="692" t="s">
        <v>5183</v>
      </c>
    </row>
    <row r="6287" spans="1:4" x14ac:dyDescent="0.25">
      <c r="A6287" s="689" t="s">
        <v>24220</v>
      </c>
      <c r="B6287" s="691" t="s">
        <v>24259</v>
      </c>
      <c r="C6287" s="691" t="s">
        <v>24298</v>
      </c>
      <c r="D6287" s="692" t="s">
        <v>4491</v>
      </c>
    </row>
    <row r="6288" spans="1:4" x14ac:dyDescent="0.25">
      <c r="A6288" s="689" t="s">
        <v>24221</v>
      </c>
      <c r="B6288" s="691" t="s">
        <v>24260</v>
      </c>
      <c r="C6288" s="691" t="s">
        <v>24299</v>
      </c>
      <c r="D6288" s="692" t="s">
        <v>4687</v>
      </c>
    </row>
    <row r="6289" spans="1:4" x14ac:dyDescent="0.25">
      <c r="A6289" s="689" t="s">
        <v>24222</v>
      </c>
      <c r="B6289" s="691" t="s">
        <v>24261</v>
      </c>
      <c r="C6289" s="691" t="s">
        <v>24300</v>
      </c>
      <c r="D6289" s="692" t="s">
        <v>5475</v>
      </c>
    </row>
    <row r="6290" spans="1:4" x14ac:dyDescent="0.25">
      <c r="A6290" s="689" t="s">
        <v>24223</v>
      </c>
      <c r="B6290" s="691" t="s">
        <v>24262</v>
      </c>
      <c r="C6290" s="691" t="s">
        <v>24301</v>
      </c>
      <c r="D6290" s="692" t="s">
        <v>5282</v>
      </c>
    </row>
    <row r="6291" spans="1:4" x14ac:dyDescent="0.25">
      <c r="A6291" s="689" t="s">
        <v>24224</v>
      </c>
      <c r="B6291" s="691" t="s">
        <v>24263</v>
      </c>
      <c r="C6291" s="691" t="s">
        <v>24302</v>
      </c>
      <c r="D6291" s="692" t="s">
        <v>5224</v>
      </c>
    </row>
    <row r="6292" spans="1:4" x14ac:dyDescent="0.25">
      <c r="A6292" s="689" t="s">
        <v>24225</v>
      </c>
      <c r="B6292" s="691" t="s">
        <v>24264</v>
      </c>
      <c r="C6292" s="691" t="s">
        <v>24303</v>
      </c>
      <c r="D6292" s="692" t="s">
        <v>5445</v>
      </c>
    </row>
    <row r="6293" spans="1:4" x14ac:dyDescent="0.25">
      <c r="A6293" s="689" t="s">
        <v>24226</v>
      </c>
      <c r="B6293" s="691" t="s">
        <v>24265</v>
      </c>
      <c r="C6293" s="691" t="s">
        <v>24304</v>
      </c>
      <c r="D6293" s="692" t="s">
        <v>5299</v>
      </c>
    </row>
    <row r="6294" spans="1:4" x14ac:dyDescent="0.25">
      <c r="A6294" s="689" t="s">
        <v>24227</v>
      </c>
      <c r="B6294" s="691" t="s">
        <v>24266</v>
      </c>
      <c r="C6294" s="691" t="s">
        <v>24305</v>
      </c>
      <c r="D6294" s="692" t="s">
        <v>5755</v>
      </c>
    </row>
    <row r="6295" spans="1:4" x14ac:dyDescent="0.25">
      <c r="A6295" s="689" t="s">
        <v>24228</v>
      </c>
      <c r="B6295" s="691" t="s">
        <v>24267</v>
      </c>
      <c r="C6295" s="691" t="s">
        <v>24306</v>
      </c>
      <c r="D6295" s="692" t="s">
        <v>5770</v>
      </c>
    </row>
    <row r="6296" spans="1:4" x14ac:dyDescent="0.25">
      <c r="A6296" s="689" t="s">
        <v>24229</v>
      </c>
      <c r="B6296" s="691" t="s">
        <v>24268</v>
      </c>
      <c r="C6296" s="691" t="s">
        <v>24307</v>
      </c>
      <c r="D6296" s="692" t="s">
        <v>5684</v>
      </c>
    </row>
    <row r="6297" spans="1:4" x14ac:dyDescent="0.25">
      <c r="A6297" s="689" t="s">
        <v>24230</v>
      </c>
      <c r="B6297" s="691" t="s">
        <v>24269</v>
      </c>
      <c r="C6297" s="691" t="s">
        <v>24308</v>
      </c>
      <c r="D6297" s="692" t="s">
        <v>5736</v>
      </c>
    </row>
    <row r="6298" spans="1:4" x14ac:dyDescent="0.25">
      <c r="A6298" s="689" t="s">
        <v>24231</v>
      </c>
      <c r="B6298" s="691" t="s">
        <v>24270</v>
      </c>
      <c r="C6298" s="691" t="s">
        <v>24309</v>
      </c>
      <c r="D6298" s="692" t="s">
        <v>6011</v>
      </c>
    </row>
    <row r="6299" spans="1:4" x14ac:dyDescent="0.25">
      <c r="A6299" s="689" t="s">
        <v>24232</v>
      </c>
      <c r="B6299" s="691" t="s">
        <v>24271</v>
      </c>
      <c r="C6299" s="691" t="s">
        <v>24310</v>
      </c>
      <c r="D6299" s="692" t="s">
        <v>6015</v>
      </c>
    </row>
    <row r="6300" spans="1:4" x14ac:dyDescent="0.25">
      <c r="A6300" s="689" t="s">
        <v>24233</v>
      </c>
      <c r="B6300" s="691" t="s">
        <v>24272</v>
      </c>
      <c r="C6300" s="691" t="s">
        <v>24311</v>
      </c>
      <c r="D6300" s="692" t="s">
        <v>5998</v>
      </c>
    </row>
    <row r="6301" spans="1:4" x14ac:dyDescent="0.25">
      <c r="A6301" s="689" t="s">
        <v>24234</v>
      </c>
      <c r="B6301" s="691" t="s">
        <v>24273</v>
      </c>
      <c r="C6301" s="691" t="s">
        <v>24312</v>
      </c>
      <c r="D6301" s="692" t="s">
        <v>6007</v>
      </c>
    </row>
    <row r="6302" spans="1:4" x14ac:dyDescent="0.25">
      <c r="A6302" s="689" t="s">
        <v>24235</v>
      </c>
      <c r="B6302" s="691" t="s">
        <v>24274</v>
      </c>
      <c r="C6302" s="691" t="s">
        <v>24313</v>
      </c>
      <c r="D6302" s="692" t="s">
        <v>6017</v>
      </c>
    </row>
    <row r="6303" spans="1:4" x14ac:dyDescent="0.25">
      <c r="A6303" s="689" t="s">
        <v>24236</v>
      </c>
      <c r="B6303" s="691" t="s">
        <v>24275</v>
      </c>
      <c r="C6303" s="691" t="s">
        <v>24314</v>
      </c>
      <c r="D6303" s="692" t="s">
        <v>5820</v>
      </c>
    </row>
    <row r="6304" spans="1:4" x14ac:dyDescent="0.25">
      <c r="A6304" s="689" t="s">
        <v>24237</v>
      </c>
      <c r="B6304" s="691" t="s">
        <v>24276</v>
      </c>
      <c r="C6304" s="691" t="s">
        <v>24315</v>
      </c>
      <c r="D6304" s="692" t="s">
        <v>6152</v>
      </c>
    </row>
    <row r="6305" spans="1:4" x14ac:dyDescent="0.25">
      <c r="A6305" s="689" t="s">
        <v>24238</v>
      </c>
      <c r="B6305" s="691" t="s">
        <v>24277</v>
      </c>
      <c r="C6305" s="691" t="s">
        <v>24316</v>
      </c>
      <c r="D6305" s="692" t="s">
        <v>6273</v>
      </c>
    </row>
    <row r="6306" spans="1:4" x14ac:dyDescent="0.25">
      <c r="A6306" s="689" t="s">
        <v>24239</v>
      </c>
      <c r="B6306" s="691" t="s">
        <v>24278</v>
      </c>
      <c r="C6306" s="691" t="s">
        <v>24317</v>
      </c>
      <c r="D6306" s="692" t="s">
        <v>6265</v>
      </c>
    </row>
    <row r="6307" spans="1:4" x14ac:dyDescent="0.25">
      <c r="A6307" s="689" t="s">
        <v>24240</v>
      </c>
      <c r="B6307" s="691" t="s">
        <v>24279</v>
      </c>
      <c r="C6307" s="691" t="s">
        <v>24318</v>
      </c>
      <c r="D6307" s="692" t="s">
        <v>6273</v>
      </c>
    </row>
    <row r="6308" spans="1:4" x14ac:dyDescent="0.25">
      <c r="A6308" s="689" t="s">
        <v>24241</v>
      </c>
      <c r="B6308" s="691" t="s">
        <v>24280</v>
      </c>
      <c r="C6308" s="691" t="s">
        <v>24319</v>
      </c>
      <c r="D6308" s="692" t="s">
        <v>7021</v>
      </c>
    </row>
    <row r="6309" spans="1:4" x14ac:dyDescent="0.25">
      <c r="A6309" s="689" t="s">
        <v>24242</v>
      </c>
      <c r="B6309" s="691" t="s">
        <v>24281</v>
      </c>
      <c r="C6309" s="691" t="s">
        <v>24320</v>
      </c>
      <c r="D6309" s="692" t="s">
        <v>6273</v>
      </c>
    </row>
    <row r="6310" spans="1:4" x14ac:dyDescent="0.25">
      <c r="A6310" s="689" t="s">
        <v>24243</v>
      </c>
      <c r="B6310" s="691" t="s">
        <v>24282</v>
      </c>
      <c r="C6310" s="691" t="s">
        <v>24321</v>
      </c>
      <c r="D6310" s="692" t="s">
        <v>6120</v>
      </c>
    </row>
    <row r="6311" spans="1:4" x14ac:dyDescent="0.25">
      <c r="A6311" s="689" t="s">
        <v>24244</v>
      </c>
      <c r="B6311" s="691" t="s">
        <v>24283</v>
      </c>
      <c r="C6311" s="691" t="s">
        <v>24322</v>
      </c>
      <c r="D6311" s="692" t="s">
        <v>6099</v>
      </c>
    </row>
    <row r="6312" spans="1:4" x14ac:dyDescent="0.25">
      <c r="A6312" s="689" t="s">
        <v>24245</v>
      </c>
      <c r="B6312" s="691" t="s">
        <v>24284</v>
      </c>
      <c r="C6312" s="691" t="s">
        <v>24323</v>
      </c>
      <c r="D6312" s="692" t="s">
        <v>6161</v>
      </c>
    </row>
    <row r="6313" spans="1:4" x14ac:dyDescent="0.25">
      <c r="A6313" s="689" t="s">
        <v>24246</v>
      </c>
      <c r="B6313" s="691" t="s">
        <v>24285</v>
      </c>
      <c r="C6313" s="691" t="s">
        <v>24324</v>
      </c>
      <c r="D6313" s="692" t="s">
        <v>6138</v>
      </c>
    </row>
    <row r="6314" spans="1:4" x14ac:dyDescent="0.25">
      <c r="A6314" s="689" t="s">
        <v>24247</v>
      </c>
      <c r="B6314" s="691" t="s">
        <v>24286</v>
      </c>
      <c r="C6314" s="691" t="s">
        <v>24325</v>
      </c>
      <c r="D6314" s="692" t="s">
        <v>6312</v>
      </c>
    </row>
    <row r="6315" spans="1:4" x14ac:dyDescent="0.25">
      <c r="A6315" s="689" t="s">
        <v>24248</v>
      </c>
      <c r="B6315" s="691" t="s">
        <v>24287</v>
      </c>
      <c r="C6315" s="691" t="s">
        <v>24326</v>
      </c>
      <c r="D6315" s="692" t="s">
        <v>6177</v>
      </c>
    </row>
    <row r="6316" spans="1:4" x14ac:dyDescent="0.25">
      <c r="A6316" s="689" t="s">
        <v>24249</v>
      </c>
      <c r="B6316" s="691" t="s">
        <v>24288</v>
      </c>
      <c r="C6316" s="691" t="s">
        <v>24327</v>
      </c>
      <c r="D6316" s="692" t="s">
        <v>24207</v>
      </c>
    </row>
    <row r="6317" spans="1:4" x14ac:dyDescent="0.25">
      <c r="A6317" s="689" t="s">
        <v>24250</v>
      </c>
      <c r="B6317" s="691" t="s">
        <v>24289</v>
      </c>
      <c r="C6317" s="691" t="s">
        <v>24328</v>
      </c>
      <c r="D6317" s="692" t="s">
        <v>6375</v>
      </c>
    </row>
    <row r="6318" spans="1:4" x14ac:dyDescent="0.25">
      <c r="A6318" s="689" t="s">
        <v>24251</v>
      </c>
      <c r="B6318" s="691" t="s">
        <v>24290</v>
      </c>
      <c r="C6318" s="691" t="s">
        <v>24329</v>
      </c>
      <c r="D6318" s="692" t="s">
        <v>6653</v>
      </c>
    </row>
    <row r="6319" spans="1:4" x14ac:dyDescent="0.25">
      <c r="A6319" s="689" t="s">
        <v>24252</v>
      </c>
      <c r="B6319" s="691" t="s">
        <v>24291</v>
      </c>
      <c r="C6319" s="691" t="s">
        <v>24330</v>
      </c>
      <c r="D6319" s="692" t="s">
        <v>4454</v>
      </c>
    </row>
    <row r="6320" spans="1:4" x14ac:dyDescent="0.25">
      <c r="A6320" s="690" t="s">
        <v>24253</v>
      </c>
      <c r="B6320" s="691" t="s">
        <v>24292</v>
      </c>
      <c r="C6320" s="691" t="s">
        <v>24331</v>
      </c>
      <c r="D6320" s="692" t="s">
        <v>6777</v>
      </c>
    </row>
    <row r="6321" spans="1:4" x14ac:dyDescent="0.25">
      <c r="A6321" s="689" t="s">
        <v>24254</v>
      </c>
      <c r="B6321" s="691" t="s">
        <v>24293</v>
      </c>
      <c r="C6321" s="691" t="s">
        <v>24332</v>
      </c>
      <c r="D6321" s="692" t="s">
        <v>24204</v>
      </c>
    </row>
  </sheetData>
  <sheetProtection password="FD79" sheet="1" objects="1" scenarios="1"/>
  <pageMargins left="0.7" right="0.7" top="0.78740157499999996" bottom="0.78740157499999996" header="0.3" footer="0.3"/>
  <pageSetup paperSize="9" orientation="portrait" horizontalDpi="300" verticalDpi="300" r:id="rId1"/>
  <tableParts count="1">
    <tablePart r:id="rId2"/>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9"/>
  <dimension ref="A1:L2570"/>
  <sheetViews>
    <sheetView topLeftCell="A2547" zoomScaleNormal="100" workbookViewId="0">
      <selection activeCell="J2565" sqref="J2565"/>
    </sheetView>
  </sheetViews>
  <sheetFormatPr baseColWidth="10" defaultRowHeight="15" x14ac:dyDescent="0.25"/>
  <cols>
    <col min="1" max="1" width="11.28515625" customWidth="1"/>
    <col min="2" max="2" width="60.7109375" style="212" customWidth="1"/>
    <col min="3" max="3" width="16.42578125" style="13" customWidth="1"/>
    <col min="4" max="6" width="16.42578125" customWidth="1"/>
    <col min="7" max="7" width="16.42578125" style="243" customWidth="1"/>
    <col min="8" max="9" width="8.5703125" customWidth="1"/>
  </cols>
  <sheetData>
    <row r="1" spans="1:12" x14ac:dyDescent="0.25">
      <c r="C1" s="251">
        <f>SUBTOTAL(9,tab_SATLISTE[Gerätezahl])</f>
        <v>92815</v>
      </c>
      <c r="D1" s="213">
        <f>SUBTOTAL(9,tab_SATLISTE[Sonderbudget])</f>
        <v>92815000</v>
      </c>
      <c r="E1" s="213">
        <f>SUBTOTAL(9,tab_SATLISTE[Pauschale])</f>
        <v>22875750</v>
      </c>
      <c r="F1" s="251">
        <f>SUBTOTAL(9,tab_SATLISTE[Antragsgrenze])</f>
        <v>138317</v>
      </c>
      <c r="G1"/>
    </row>
    <row r="2" spans="1:12" s="3" customFormat="1" x14ac:dyDescent="0.25">
      <c r="A2" s="18" t="s">
        <v>4279</v>
      </c>
      <c r="B2" s="207" t="s">
        <v>4278</v>
      </c>
      <c r="C2" s="206" t="s">
        <v>24086</v>
      </c>
      <c r="D2" s="206" t="s">
        <v>24087</v>
      </c>
      <c r="E2" s="206" t="s">
        <v>24088</v>
      </c>
      <c r="F2" s="206" t="s">
        <v>24089</v>
      </c>
      <c r="G2" s="18" t="s">
        <v>42</v>
      </c>
    </row>
    <row r="3" spans="1:12" ht="15.95" customHeight="1" x14ac:dyDescent="0.25">
      <c r="A3" s="19" t="s">
        <v>4455</v>
      </c>
      <c r="B3" s="208" t="s">
        <v>2198</v>
      </c>
      <c r="C3" s="214">
        <v>5</v>
      </c>
      <c r="D3" s="215">
        <v>5000</v>
      </c>
      <c r="E3" s="215">
        <v>1250</v>
      </c>
      <c r="F3" s="214">
        <v>7</v>
      </c>
      <c r="G3" s="216" t="str">
        <f>IF(MID(tab_SATLISTE[[#This Row],[SAT-ID]],2,1)="x","x",LEFT(tab_SATLISTE[[#This Row],[SAT-ID]]))</f>
        <v>1</v>
      </c>
      <c r="H3" s="679" t="s">
        <v>4281</v>
      </c>
      <c r="I3" s="680"/>
      <c r="J3" s="680"/>
      <c r="K3" s="680"/>
      <c r="L3" s="681"/>
    </row>
    <row r="4" spans="1:12" ht="15.95" customHeight="1" x14ac:dyDescent="0.25">
      <c r="A4" s="19" t="s">
        <v>4456</v>
      </c>
      <c r="B4" s="208" t="s">
        <v>2142</v>
      </c>
      <c r="C4" s="214">
        <v>21</v>
      </c>
      <c r="D4" s="215">
        <v>21000</v>
      </c>
      <c r="E4" s="215">
        <v>5250</v>
      </c>
      <c r="F4" s="214">
        <v>29</v>
      </c>
      <c r="G4" s="216" t="str">
        <f>IF(MID(tab_SATLISTE[[#This Row],[SAT-ID]],2,1)="x","x",LEFT(tab_SATLISTE[[#This Row],[SAT-ID]]))</f>
        <v>1</v>
      </c>
      <c r="H4" s="679" t="s">
        <v>4281</v>
      </c>
      <c r="I4" s="680"/>
      <c r="J4" s="680"/>
      <c r="K4" s="680"/>
      <c r="L4" s="681"/>
    </row>
    <row r="5" spans="1:12" ht="15.95" customHeight="1" x14ac:dyDescent="0.25">
      <c r="A5" s="19" t="s">
        <v>4457</v>
      </c>
      <c r="B5" s="208" t="s">
        <v>2036</v>
      </c>
      <c r="C5" s="214">
        <v>18</v>
      </c>
      <c r="D5" s="215">
        <v>18000</v>
      </c>
      <c r="E5" s="215">
        <v>4500</v>
      </c>
      <c r="F5" s="214">
        <v>28</v>
      </c>
      <c r="G5" s="216" t="str">
        <f>IF(MID(tab_SATLISTE[[#This Row],[SAT-ID]],2,1)="x","x",LEFT(tab_SATLISTE[[#This Row],[SAT-ID]]))</f>
        <v>1</v>
      </c>
      <c r="H5" s="679" t="s">
        <v>4281</v>
      </c>
      <c r="I5" s="680"/>
      <c r="J5" s="680"/>
      <c r="K5" s="680"/>
      <c r="L5" s="681"/>
    </row>
    <row r="6" spans="1:12" ht="15.95" customHeight="1" x14ac:dyDescent="0.25">
      <c r="A6" s="19" t="s">
        <v>4458</v>
      </c>
      <c r="B6" s="208" t="s">
        <v>2261</v>
      </c>
      <c r="C6" s="214">
        <v>10</v>
      </c>
      <c r="D6" s="215">
        <v>10000</v>
      </c>
      <c r="E6" s="215">
        <v>2500</v>
      </c>
      <c r="F6" s="214">
        <v>15</v>
      </c>
      <c r="G6" s="216" t="str">
        <f>IF(MID(tab_SATLISTE[[#This Row],[SAT-ID]],2,1)="x","x",LEFT(tab_SATLISTE[[#This Row],[SAT-ID]]))</f>
        <v>1</v>
      </c>
      <c r="H6" s="679" t="s">
        <v>4281</v>
      </c>
      <c r="I6" s="680"/>
      <c r="J6" s="680"/>
      <c r="K6" s="680"/>
      <c r="L6" s="681"/>
    </row>
    <row r="7" spans="1:12" ht="15.95" customHeight="1" x14ac:dyDescent="0.25">
      <c r="A7" s="19" t="s">
        <v>4459</v>
      </c>
      <c r="B7" s="208" t="s">
        <v>2433</v>
      </c>
      <c r="C7" s="214">
        <v>5</v>
      </c>
      <c r="D7" s="215">
        <v>5000</v>
      </c>
      <c r="E7" s="215">
        <v>1250</v>
      </c>
      <c r="F7" s="214">
        <v>7</v>
      </c>
      <c r="G7" s="216" t="str">
        <f>IF(MID(tab_SATLISTE[[#This Row],[SAT-ID]],2,1)="x","x",LEFT(tab_SATLISTE[[#This Row],[SAT-ID]]))</f>
        <v>1</v>
      </c>
      <c r="H7" s="679" t="s">
        <v>4281</v>
      </c>
      <c r="I7" s="680"/>
      <c r="J7" s="680"/>
      <c r="K7" s="680"/>
      <c r="L7" s="681"/>
    </row>
    <row r="8" spans="1:12" ht="15.95" customHeight="1" x14ac:dyDescent="0.25">
      <c r="A8" s="19" t="s">
        <v>4460</v>
      </c>
      <c r="B8" s="208" t="s">
        <v>2471</v>
      </c>
      <c r="C8" s="214">
        <v>5</v>
      </c>
      <c r="D8" s="215">
        <v>5000</v>
      </c>
      <c r="E8" s="215">
        <v>1250</v>
      </c>
      <c r="F8" s="214">
        <v>7</v>
      </c>
      <c r="G8" s="216" t="str">
        <f>IF(MID(tab_SATLISTE[[#This Row],[SAT-ID]],2,1)="x","x",LEFT(tab_SATLISTE[[#This Row],[SAT-ID]]))</f>
        <v>1</v>
      </c>
      <c r="H8" s="679" t="s">
        <v>4281</v>
      </c>
      <c r="I8" s="680"/>
      <c r="J8" s="680"/>
      <c r="K8" s="680"/>
      <c r="L8" s="681"/>
    </row>
    <row r="9" spans="1:12" ht="15.95" customHeight="1" x14ac:dyDescent="0.25">
      <c r="A9" s="19" t="s">
        <v>4461</v>
      </c>
      <c r="B9" s="208" t="s">
        <v>2262</v>
      </c>
      <c r="C9" s="214">
        <v>7</v>
      </c>
      <c r="D9" s="215">
        <v>7000</v>
      </c>
      <c r="E9" s="215">
        <v>1750</v>
      </c>
      <c r="F9" s="214">
        <v>11</v>
      </c>
      <c r="G9" s="216" t="str">
        <f>IF(MID(tab_SATLISTE[[#This Row],[SAT-ID]],2,1)="x","x",LEFT(tab_SATLISTE[[#This Row],[SAT-ID]]))</f>
        <v>1</v>
      </c>
      <c r="H9" s="679" t="s">
        <v>4281</v>
      </c>
      <c r="I9" s="680"/>
      <c r="J9" s="680"/>
      <c r="K9" s="680"/>
      <c r="L9" s="681"/>
    </row>
    <row r="10" spans="1:12" ht="15.95" customHeight="1" x14ac:dyDescent="0.25">
      <c r="A10" s="19" t="s">
        <v>4462</v>
      </c>
      <c r="B10" s="208" t="s">
        <v>2199</v>
      </c>
      <c r="C10" s="214">
        <v>21</v>
      </c>
      <c r="D10" s="215">
        <v>21000</v>
      </c>
      <c r="E10" s="215">
        <v>5250</v>
      </c>
      <c r="F10" s="214">
        <v>33</v>
      </c>
      <c r="G10" s="216" t="str">
        <f>IF(MID(tab_SATLISTE[[#This Row],[SAT-ID]],2,1)="x","x",LEFT(tab_SATLISTE[[#This Row],[SAT-ID]]))</f>
        <v>1</v>
      </c>
      <c r="H10" s="679" t="s">
        <v>4281</v>
      </c>
      <c r="I10" s="680"/>
      <c r="J10" s="680"/>
      <c r="K10" s="680"/>
      <c r="L10" s="681"/>
    </row>
    <row r="11" spans="1:12" ht="15.95" customHeight="1" x14ac:dyDescent="0.25">
      <c r="A11" s="19" t="s">
        <v>4463</v>
      </c>
      <c r="B11" s="208" t="s">
        <v>2017</v>
      </c>
      <c r="C11" s="214">
        <v>21</v>
      </c>
      <c r="D11" s="215">
        <v>21000</v>
      </c>
      <c r="E11" s="215">
        <v>5250</v>
      </c>
      <c r="F11" s="214">
        <v>32</v>
      </c>
      <c r="G11" s="216" t="str">
        <f>IF(MID(tab_SATLISTE[[#This Row],[SAT-ID]],2,1)="x","x",LEFT(tab_SATLISTE[[#This Row],[SAT-ID]]))</f>
        <v>1</v>
      </c>
      <c r="H11" s="679" t="s">
        <v>4281</v>
      </c>
      <c r="I11" s="680"/>
      <c r="J11" s="680"/>
      <c r="K11" s="680"/>
      <c r="L11" s="681"/>
    </row>
    <row r="12" spans="1:12" ht="15.95" customHeight="1" x14ac:dyDescent="0.25">
      <c r="A12" s="19" t="s">
        <v>4464</v>
      </c>
      <c r="B12" s="208" t="s">
        <v>893</v>
      </c>
      <c r="C12" s="214">
        <v>307</v>
      </c>
      <c r="D12" s="215">
        <v>307000</v>
      </c>
      <c r="E12" s="215">
        <v>76750</v>
      </c>
      <c r="F12" s="214">
        <v>470</v>
      </c>
      <c r="G12" s="216" t="str">
        <f>IF(MID(tab_SATLISTE[[#This Row],[SAT-ID]],2,1)="x","x",LEFT(tab_SATLISTE[[#This Row],[SAT-ID]]))</f>
        <v>1</v>
      </c>
      <c r="H12" s="679" t="s">
        <v>4281</v>
      </c>
      <c r="I12" s="680"/>
      <c r="J12" s="680"/>
      <c r="K12" s="680"/>
      <c r="L12" s="681"/>
    </row>
    <row r="13" spans="1:12" ht="15.95" customHeight="1" x14ac:dyDescent="0.25">
      <c r="A13" s="19" t="s">
        <v>4465</v>
      </c>
      <c r="B13" s="208" t="s">
        <v>2119</v>
      </c>
      <c r="C13" s="214">
        <v>43</v>
      </c>
      <c r="D13" s="215">
        <v>43000</v>
      </c>
      <c r="E13" s="215">
        <v>10750</v>
      </c>
      <c r="F13" s="214">
        <v>66</v>
      </c>
      <c r="G13" s="216" t="str">
        <f>IF(MID(tab_SATLISTE[[#This Row],[SAT-ID]],2,1)="x","x",LEFT(tab_SATLISTE[[#This Row],[SAT-ID]]))</f>
        <v>1</v>
      </c>
      <c r="H13" s="679" t="s">
        <v>4281</v>
      </c>
      <c r="I13" s="680"/>
      <c r="J13" s="680"/>
      <c r="K13" s="680"/>
      <c r="L13" s="681"/>
    </row>
    <row r="14" spans="1:12" ht="15.95" customHeight="1" x14ac:dyDescent="0.25">
      <c r="A14" s="19" t="s">
        <v>4466</v>
      </c>
      <c r="B14" s="208" t="s">
        <v>2400</v>
      </c>
      <c r="C14" s="214">
        <v>8</v>
      </c>
      <c r="D14" s="215">
        <v>8000</v>
      </c>
      <c r="E14" s="215">
        <v>2000</v>
      </c>
      <c r="F14" s="214">
        <v>13</v>
      </c>
      <c r="G14" s="216" t="str">
        <f>IF(MID(tab_SATLISTE[[#This Row],[SAT-ID]],2,1)="x","x",LEFT(tab_SATLISTE[[#This Row],[SAT-ID]]))</f>
        <v>1</v>
      </c>
      <c r="H14" s="679" t="s">
        <v>4281</v>
      </c>
      <c r="I14" s="680"/>
      <c r="J14" s="680"/>
      <c r="K14" s="680"/>
      <c r="L14" s="681"/>
    </row>
    <row r="15" spans="1:12" ht="15.95" customHeight="1" x14ac:dyDescent="0.25">
      <c r="A15" s="19" t="s">
        <v>4467</v>
      </c>
      <c r="B15" s="208" t="s">
        <v>2329</v>
      </c>
      <c r="C15" s="214">
        <v>9</v>
      </c>
      <c r="D15" s="215">
        <v>9000</v>
      </c>
      <c r="E15" s="215">
        <v>2250</v>
      </c>
      <c r="F15" s="214">
        <v>13</v>
      </c>
      <c r="G15" s="216" t="str">
        <f>IF(MID(tab_SATLISTE[[#This Row],[SAT-ID]],2,1)="x","x",LEFT(tab_SATLISTE[[#This Row],[SAT-ID]]))</f>
        <v>1</v>
      </c>
      <c r="H15" s="679" t="s">
        <v>4281</v>
      </c>
      <c r="I15" s="680"/>
      <c r="J15" s="680"/>
      <c r="K15" s="680"/>
      <c r="L15" s="681"/>
    </row>
    <row r="16" spans="1:12" ht="15.95" customHeight="1" x14ac:dyDescent="0.25">
      <c r="A16" s="19" t="s">
        <v>4468</v>
      </c>
      <c r="B16" s="208" t="s">
        <v>2330</v>
      </c>
      <c r="C16" s="214">
        <v>21</v>
      </c>
      <c r="D16" s="215">
        <v>21000</v>
      </c>
      <c r="E16" s="215">
        <v>5250</v>
      </c>
      <c r="F16" s="214">
        <v>29</v>
      </c>
      <c r="G16" s="216" t="str">
        <f>IF(MID(tab_SATLISTE[[#This Row],[SAT-ID]],2,1)="x","x",LEFT(tab_SATLISTE[[#This Row],[SAT-ID]]))</f>
        <v>1</v>
      </c>
      <c r="H16" s="679" t="s">
        <v>4281</v>
      </c>
      <c r="I16" s="680"/>
      <c r="J16" s="680"/>
      <c r="K16" s="680"/>
      <c r="L16" s="681"/>
    </row>
    <row r="17" spans="1:12" ht="15.95" customHeight="1" x14ac:dyDescent="0.25">
      <c r="A17" s="19" t="s">
        <v>4469</v>
      </c>
      <c r="B17" s="208" t="s">
        <v>2438</v>
      </c>
      <c r="C17" s="214">
        <v>9</v>
      </c>
      <c r="D17" s="215">
        <v>9000</v>
      </c>
      <c r="E17" s="215">
        <v>2250</v>
      </c>
      <c r="F17" s="214">
        <v>14</v>
      </c>
      <c r="G17" s="216" t="str">
        <f>IF(MID(tab_SATLISTE[[#This Row],[SAT-ID]],2,1)="x","x",LEFT(tab_SATLISTE[[#This Row],[SAT-ID]]))</f>
        <v>1</v>
      </c>
      <c r="H17" s="679" t="s">
        <v>4281</v>
      </c>
      <c r="I17" s="680"/>
      <c r="J17" s="680"/>
      <c r="K17" s="680"/>
      <c r="L17" s="681"/>
    </row>
    <row r="18" spans="1:12" ht="15.95" customHeight="1" x14ac:dyDescent="0.25">
      <c r="A18" s="19" t="s">
        <v>4470</v>
      </c>
      <c r="B18" s="208" t="s">
        <v>2143</v>
      </c>
      <c r="C18" s="214">
        <v>8</v>
      </c>
      <c r="D18" s="215">
        <v>8000</v>
      </c>
      <c r="E18" s="215">
        <v>2000</v>
      </c>
      <c r="F18" s="214">
        <v>12</v>
      </c>
      <c r="G18" s="216" t="str">
        <f>IF(MID(tab_SATLISTE[[#This Row],[SAT-ID]],2,1)="x","x",LEFT(tab_SATLISTE[[#This Row],[SAT-ID]]))</f>
        <v>1</v>
      </c>
      <c r="H18" s="679" t="s">
        <v>4281</v>
      </c>
      <c r="I18" s="680"/>
      <c r="J18" s="680"/>
      <c r="K18" s="680"/>
      <c r="L18" s="681"/>
    </row>
    <row r="19" spans="1:12" ht="15.95" customHeight="1" x14ac:dyDescent="0.25">
      <c r="A19" s="19" t="s">
        <v>4471</v>
      </c>
      <c r="B19" s="208" t="s">
        <v>2186</v>
      </c>
      <c r="C19" s="214">
        <v>8</v>
      </c>
      <c r="D19" s="215">
        <v>8000</v>
      </c>
      <c r="E19" s="215">
        <v>2000</v>
      </c>
      <c r="F19" s="214">
        <v>12</v>
      </c>
      <c r="G19" s="216" t="str">
        <f>IF(MID(tab_SATLISTE[[#This Row],[SAT-ID]],2,1)="x","x",LEFT(tab_SATLISTE[[#This Row],[SAT-ID]]))</f>
        <v>1</v>
      </c>
      <c r="H19" s="679" t="s">
        <v>4281</v>
      </c>
      <c r="I19" s="680"/>
      <c r="J19" s="680"/>
      <c r="K19" s="680"/>
      <c r="L19" s="681"/>
    </row>
    <row r="20" spans="1:12" ht="15.95" customHeight="1" x14ac:dyDescent="0.25">
      <c r="A20" s="19" t="s">
        <v>4472</v>
      </c>
      <c r="B20" s="208" t="s">
        <v>2297</v>
      </c>
      <c r="C20" s="214">
        <v>4</v>
      </c>
      <c r="D20" s="215">
        <v>4000</v>
      </c>
      <c r="E20" s="215">
        <v>1000</v>
      </c>
      <c r="F20" s="214">
        <v>5</v>
      </c>
      <c r="G20" s="216" t="str">
        <f>IF(MID(tab_SATLISTE[[#This Row],[SAT-ID]],2,1)="x","x",LEFT(tab_SATLISTE[[#This Row],[SAT-ID]]))</f>
        <v>1</v>
      </c>
      <c r="H20" s="679" t="s">
        <v>4281</v>
      </c>
      <c r="I20" s="680"/>
      <c r="J20" s="680"/>
      <c r="K20" s="680"/>
      <c r="L20" s="681"/>
    </row>
    <row r="21" spans="1:12" ht="15.95" customHeight="1" x14ac:dyDescent="0.25">
      <c r="A21" s="19" t="s">
        <v>4473</v>
      </c>
      <c r="B21" s="208" t="s">
        <v>2371</v>
      </c>
      <c r="C21" s="214">
        <v>14</v>
      </c>
      <c r="D21" s="215">
        <v>14000</v>
      </c>
      <c r="E21" s="215">
        <v>3500</v>
      </c>
      <c r="F21" s="214">
        <v>22</v>
      </c>
      <c r="G21" s="216" t="str">
        <f>IF(MID(tab_SATLISTE[[#This Row],[SAT-ID]],2,1)="x","x",LEFT(tab_SATLISTE[[#This Row],[SAT-ID]]))</f>
        <v>1</v>
      </c>
      <c r="H21" s="679" t="s">
        <v>4281</v>
      </c>
      <c r="I21" s="680"/>
      <c r="J21" s="680"/>
      <c r="K21" s="680"/>
      <c r="L21" s="681"/>
    </row>
    <row r="22" spans="1:12" ht="15.95" customHeight="1" x14ac:dyDescent="0.25">
      <c r="A22" s="19" t="s">
        <v>4474</v>
      </c>
      <c r="B22" s="208" t="s">
        <v>2331</v>
      </c>
      <c r="C22" s="214">
        <v>6</v>
      </c>
      <c r="D22" s="215">
        <v>6000</v>
      </c>
      <c r="E22" s="215">
        <v>1500</v>
      </c>
      <c r="F22" s="214">
        <v>8</v>
      </c>
      <c r="G22" s="216" t="str">
        <f>IF(MID(tab_SATLISTE[[#This Row],[SAT-ID]],2,1)="x","x",LEFT(tab_SATLISTE[[#This Row],[SAT-ID]]))</f>
        <v>1</v>
      </c>
      <c r="H22" s="679" t="s">
        <v>4281</v>
      </c>
      <c r="I22" s="680"/>
      <c r="J22" s="680"/>
      <c r="K22" s="680"/>
      <c r="L22" s="681"/>
    </row>
    <row r="23" spans="1:12" ht="15.95" customHeight="1" x14ac:dyDescent="0.25">
      <c r="A23" s="19" t="s">
        <v>4475</v>
      </c>
      <c r="B23" s="208" t="s">
        <v>2401</v>
      </c>
      <c r="C23" s="214">
        <v>8</v>
      </c>
      <c r="D23" s="215">
        <v>8000</v>
      </c>
      <c r="E23" s="215">
        <v>2000</v>
      </c>
      <c r="F23" s="214">
        <v>12</v>
      </c>
      <c r="G23" s="216" t="str">
        <f>IF(MID(tab_SATLISTE[[#This Row],[SAT-ID]],2,1)="x","x",LEFT(tab_SATLISTE[[#This Row],[SAT-ID]]))</f>
        <v>1</v>
      </c>
      <c r="H23" s="679" t="s">
        <v>4281</v>
      </c>
      <c r="I23" s="680"/>
      <c r="J23" s="680"/>
      <c r="K23" s="680"/>
      <c r="L23" s="681"/>
    </row>
    <row r="24" spans="1:12" ht="15.95" customHeight="1" x14ac:dyDescent="0.25">
      <c r="A24" s="19" t="s">
        <v>4476</v>
      </c>
      <c r="B24" s="208" t="s">
        <v>2347</v>
      </c>
      <c r="C24" s="214">
        <v>16</v>
      </c>
      <c r="D24" s="215">
        <v>16000</v>
      </c>
      <c r="E24" s="215">
        <v>4000</v>
      </c>
      <c r="F24" s="214">
        <v>24</v>
      </c>
      <c r="G24" s="216" t="str">
        <f>IF(MID(tab_SATLISTE[[#This Row],[SAT-ID]],2,1)="x","x",LEFT(tab_SATLISTE[[#This Row],[SAT-ID]]))</f>
        <v>1</v>
      </c>
      <c r="H24" s="679" t="s">
        <v>4281</v>
      </c>
      <c r="I24" s="680"/>
      <c r="J24" s="680"/>
      <c r="K24" s="680"/>
      <c r="L24" s="681"/>
    </row>
    <row r="25" spans="1:12" ht="15.95" customHeight="1" x14ac:dyDescent="0.25">
      <c r="A25" s="19" t="s">
        <v>4477</v>
      </c>
      <c r="B25" s="208" t="s">
        <v>2020</v>
      </c>
      <c r="C25" s="214">
        <v>16</v>
      </c>
      <c r="D25" s="215">
        <v>16000</v>
      </c>
      <c r="E25" s="215">
        <v>4000</v>
      </c>
      <c r="F25" s="214">
        <v>24</v>
      </c>
      <c r="G25" s="216" t="str">
        <f>IF(MID(tab_SATLISTE[[#This Row],[SAT-ID]],2,1)="x","x",LEFT(tab_SATLISTE[[#This Row],[SAT-ID]]))</f>
        <v>1</v>
      </c>
      <c r="H25" s="679" t="s">
        <v>4281</v>
      </c>
      <c r="I25" s="680"/>
      <c r="J25" s="680"/>
      <c r="K25" s="680"/>
      <c r="L25" s="681"/>
    </row>
    <row r="26" spans="1:12" ht="15.95" customHeight="1" x14ac:dyDescent="0.25">
      <c r="A26" s="19" t="s">
        <v>4478</v>
      </c>
      <c r="B26" s="208" t="s">
        <v>2243</v>
      </c>
      <c r="C26" s="214">
        <v>6</v>
      </c>
      <c r="D26" s="215">
        <v>6000</v>
      </c>
      <c r="E26" s="215">
        <v>1500</v>
      </c>
      <c r="F26" s="214">
        <v>10</v>
      </c>
      <c r="G26" s="216" t="str">
        <f>IF(MID(tab_SATLISTE[[#This Row],[SAT-ID]],2,1)="x","x",LEFT(tab_SATLISTE[[#This Row],[SAT-ID]]))</f>
        <v>1</v>
      </c>
      <c r="H26" s="679" t="s">
        <v>4281</v>
      </c>
      <c r="I26" s="680"/>
      <c r="J26" s="680"/>
      <c r="K26" s="680"/>
      <c r="L26" s="681"/>
    </row>
    <row r="27" spans="1:12" ht="15.95" customHeight="1" x14ac:dyDescent="0.25">
      <c r="A27" s="19" t="s">
        <v>4479</v>
      </c>
      <c r="B27" s="208" t="s">
        <v>2244</v>
      </c>
      <c r="C27" s="214">
        <v>9</v>
      </c>
      <c r="D27" s="215">
        <v>9000</v>
      </c>
      <c r="E27" s="215">
        <v>2250</v>
      </c>
      <c r="F27" s="214">
        <v>14</v>
      </c>
      <c r="G27" s="216" t="str">
        <f>IF(MID(tab_SATLISTE[[#This Row],[SAT-ID]],2,1)="x","x",LEFT(tab_SATLISTE[[#This Row],[SAT-ID]]))</f>
        <v>1</v>
      </c>
      <c r="H27" s="679" t="s">
        <v>4281</v>
      </c>
      <c r="I27" s="680"/>
      <c r="J27" s="680"/>
      <c r="K27" s="680"/>
      <c r="L27" s="681"/>
    </row>
    <row r="28" spans="1:12" ht="15.95" customHeight="1" x14ac:dyDescent="0.25">
      <c r="A28" s="19" t="s">
        <v>4480</v>
      </c>
      <c r="B28" s="208" t="s">
        <v>2363</v>
      </c>
      <c r="C28" s="214">
        <v>10</v>
      </c>
      <c r="D28" s="215">
        <v>10000</v>
      </c>
      <c r="E28" s="215">
        <v>2500</v>
      </c>
      <c r="F28" s="214">
        <v>16</v>
      </c>
      <c r="G28" s="216" t="str">
        <f>IF(MID(tab_SATLISTE[[#This Row],[SAT-ID]],2,1)="x","x",LEFT(tab_SATLISTE[[#This Row],[SAT-ID]]))</f>
        <v>1</v>
      </c>
      <c r="H28" s="679" t="s">
        <v>4281</v>
      </c>
      <c r="I28" s="680"/>
      <c r="J28" s="680"/>
      <c r="K28" s="680"/>
      <c r="L28" s="681"/>
    </row>
    <row r="29" spans="1:12" ht="15.95" customHeight="1" x14ac:dyDescent="0.25">
      <c r="A29" s="19" t="s">
        <v>4481</v>
      </c>
      <c r="B29" s="208" t="s">
        <v>2386</v>
      </c>
      <c r="C29" s="214">
        <v>10</v>
      </c>
      <c r="D29" s="215">
        <v>10000</v>
      </c>
      <c r="E29" s="215">
        <v>2500</v>
      </c>
      <c r="F29" s="214">
        <v>16</v>
      </c>
      <c r="G29" s="216" t="str">
        <f>IF(MID(tab_SATLISTE[[#This Row],[SAT-ID]],2,1)="x","x",LEFT(tab_SATLISTE[[#This Row],[SAT-ID]]))</f>
        <v>1</v>
      </c>
      <c r="H29" s="679" t="s">
        <v>4281</v>
      </c>
      <c r="I29" s="680"/>
      <c r="J29" s="680"/>
      <c r="K29" s="680"/>
      <c r="L29" s="681"/>
    </row>
    <row r="30" spans="1:12" ht="15.95" customHeight="1" x14ac:dyDescent="0.25">
      <c r="A30" s="19" t="s">
        <v>4482</v>
      </c>
      <c r="B30" s="208" t="s">
        <v>2403</v>
      </c>
      <c r="C30" s="214">
        <v>6</v>
      </c>
      <c r="D30" s="215">
        <v>6000</v>
      </c>
      <c r="E30" s="215">
        <v>1500</v>
      </c>
      <c r="F30" s="214">
        <v>9</v>
      </c>
      <c r="G30" s="216" t="str">
        <f>IF(MID(tab_SATLISTE[[#This Row],[SAT-ID]],2,1)="x","x",LEFT(tab_SATLISTE[[#This Row],[SAT-ID]]))</f>
        <v>1</v>
      </c>
      <c r="H30" s="679" t="s">
        <v>4281</v>
      </c>
      <c r="I30" s="680"/>
      <c r="J30" s="680"/>
      <c r="K30" s="680"/>
      <c r="L30" s="681"/>
    </row>
    <row r="31" spans="1:12" ht="15.95" customHeight="1" x14ac:dyDescent="0.25">
      <c r="A31" s="19" t="s">
        <v>4483</v>
      </c>
      <c r="B31" s="208" t="s">
        <v>2069</v>
      </c>
      <c r="C31" s="214">
        <v>40</v>
      </c>
      <c r="D31" s="215">
        <v>40000</v>
      </c>
      <c r="E31" s="215">
        <v>10000</v>
      </c>
      <c r="F31" s="214">
        <v>61</v>
      </c>
      <c r="G31" s="216" t="str">
        <f>IF(MID(tab_SATLISTE[[#This Row],[SAT-ID]],2,1)="x","x",LEFT(tab_SATLISTE[[#This Row],[SAT-ID]]))</f>
        <v>1</v>
      </c>
      <c r="H31" s="679" t="s">
        <v>4281</v>
      </c>
      <c r="I31" s="680"/>
      <c r="J31" s="680"/>
      <c r="K31" s="680"/>
      <c r="L31" s="681"/>
    </row>
    <row r="32" spans="1:12" ht="15.95" customHeight="1" x14ac:dyDescent="0.25">
      <c r="A32" s="19" t="s">
        <v>4484</v>
      </c>
      <c r="B32" s="208" t="s">
        <v>2282</v>
      </c>
      <c r="C32" s="214">
        <v>2</v>
      </c>
      <c r="D32" s="215">
        <v>2000</v>
      </c>
      <c r="E32" s="215">
        <v>500</v>
      </c>
      <c r="F32" s="214">
        <v>3</v>
      </c>
      <c r="G32" s="216" t="str">
        <f>IF(MID(tab_SATLISTE[[#This Row],[SAT-ID]],2,1)="x","x",LEFT(tab_SATLISTE[[#This Row],[SAT-ID]]))</f>
        <v>1</v>
      </c>
      <c r="H32" s="679" t="s">
        <v>4281</v>
      </c>
      <c r="I32" s="680"/>
      <c r="J32" s="680"/>
      <c r="K32" s="680"/>
      <c r="L32" s="681"/>
    </row>
    <row r="33" spans="1:12" ht="15.95" customHeight="1" x14ac:dyDescent="0.25">
      <c r="A33" s="19" t="s">
        <v>4485</v>
      </c>
      <c r="B33" s="208" t="s">
        <v>2077</v>
      </c>
      <c r="C33" s="214">
        <v>17</v>
      </c>
      <c r="D33" s="215">
        <v>17000</v>
      </c>
      <c r="E33" s="215">
        <v>4250</v>
      </c>
      <c r="F33" s="214">
        <v>26</v>
      </c>
      <c r="G33" s="216" t="str">
        <f>IF(MID(tab_SATLISTE[[#This Row],[SAT-ID]],2,1)="x","x",LEFT(tab_SATLISTE[[#This Row],[SAT-ID]]))</f>
        <v>1</v>
      </c>
      <c r="H33" s="679" t="s">
        <v>4281</v>
      </c>
      <c r="I33" s="680"/>
      <c r="J33" s="680"/>
      <c r="K33" s="680"/>
      <c r="L33" s="681"/>
    </row>
    <row r="34" spans="1:12" ht="15.95" customHeight="1" x14ac:dyDescent="0.25">
      <c r="A34" s="19" t="s">
        <v>4486</v>
      </c>
      <c r="B34" s="208" t="s">
        <v>2412</v>
      </c>
      <c r="C34" s="214">
        <v>10</v>
      </c>
      <c r="D34" s="215">
        <v>10000</v>
      </c>
      <c r="E34" s="215">
        <v>2500</v>
      </c>
      <c r="F34" s="214">
        <v>15</v>
      </c>
      <c r="G34" s="216" t="str">
        <f>IF(MID(tab_SATLISTE[[#This Row],[SAT-ID]],2,1)="x","x",LEFT(tab_SATLISTE[[#This Row],[SAT-ID]]))</f>
        <v>1</v>
      </c>
      <c r="H34" s="679" t="s">
        <v>4281</v>
      </c>
      <c r="I34" s="680"/>
      <c r="J34" s="680"/>
      <c r="K34" s="680"/>
      <c r="L34" s="681"/>
    </row>
    <row r="35" spans="1:12" ht="15.95" customHeight="1" x14ac:dyDescent="0.25">
      <c r="A35" s="19" t="s">
        <v>4487</v>
      </c>
      <c r="B35" s="208" t="s">
        <v>2421</v>
      </c>
      <c r="C35" s="214">
        <v>4</v>
      </c>
      <c r="D35" s="215">
        <v>4000</v>
      </c>
      <c r="E35" s="215">
        <v>1000</v>
      </c>
      <c r="F35" s="214">
        <v>5</v>
      </c>
      <c r="G35" s="216" t="str">
        <f>IF(MID(tab_SATLISTE[[#This Row],[SAT-ID]],2,1)="x","x",LEFT(tab_SATLISTE[[#This Row],[SAT-ID]]))</f>
        <v>1</v>
      </c>
      <c r="H35" s="679" t="s">
        <v>4281</v>
      </c>
      <c r="I35" s="680"/>
      <c r="J35" s="680"/>
      <c r="K35" s="680"/>
      <c r="L35" s="681"/>
    </row>
    <row r="36" spans="1:12" ht="15.95" customHeight="1" x14ac:dyDescent="0.25">
      <c r="A36" s="19" t="s">
        <v>4488</v>
      </c>
      <c r="B36" s="208" t="s">
        <v>2078</v>
      </c>
      <c r="C36" s="214">
        <v>20</v>
      </c>
      <c r="D36" s="215">
        <v>20000</v>
      </c>
      <c r="E36" s="215">
        <v>5000</v>
      </c>
      <c r="F36" s="214">
        <v>30</v>
      </c>
      <c r="G36" s="216" t="str">
        <f>IF(MID(tab_SATLISTE[[#This Row],[SAT-ID]],2,1)="x","x",LEFT(tab_SATLISTE[[#This Row],[SAT-ID]]))</f>
        <v>1</v>
      </c>
      <c r="H36" s="679" t="s">
        <v>4281</v>
      </c>
      <c r="I36" s="680"/>
      <c r="J36" s="680"/>
      <c r="K36" s="680"/>
      <c r="L36" s="681"/>
    </row>
    <row r="37" spans="1:12" ht="15.95" customHeight="1" x14ac:dyDescent="0.25">
      <c r="A37" s="19" t="s">
        <v>4489</v>
      </c>
      <c r="B37" s="208" t="s">
        <v>2159</v>
      </c>
      <c r="C37" s="214">
        <v>10</v>
      </c>
      <c r="D37" s="215">
        <v>10000</v>
      </c>
      <c r="E37" s="215">
        <v>2500</v>
      </c>
      <c r="F37" s="214">
        <v>15</v>
      </c>
      <c r="G37" s="216" t="str">
        <f>IF(MID(tab_SATLISTE[[#This Row],[SAT-ID]],2,1)="x","x",LEFT(tab_SATLISTE[[#This Row],[SAT-ID]]))</f>
        <v>1</v>
      </c>
      <c r="H37" s="679" t="s">
        <v>4281</v>
      </c>
      <c r="I37" s="680"/>
      <c r="J37" s="680"/>
      <c r="K37" s="680"/>
      <c r="L37" s="681"/>
    </row>
    <row r="38" spans="1:12" ht="15.95" customHeight="1" x14ac:dyDescent="0.25">
      <c r="A38" s="19" t="s">
        <v>4490</v>
      </c>
      <c r="B38" s="208" t="s">
        <v>2043</v>
      </c>
      <c r="C38" s="214">
        <v>13</v>
      </c>
      <c r="D38" s="215">
        <v>13000</v>
      </c>
      <c r="E38" s="215">
        <v>3250</v>
      </c>
      <c r="F38" s="214">
        <v>18</v>
      </c>
      <c r="G38" s="216" t="str">
        <f>IF(MID(tab_SATLISTE[[#This Row],[SAT-ID]],2,1)="x","x",LEFT(tab_SATLISTE[[#This Row],[SAT-ID]]))</f>
        <v>1</v>
      </c>
      <c r="H38" s="679" t="s">
        <v>4281</v>
      </c>
      <c r="I38" s="680"/>
      <c r="J38" s="680"/>
      <c r="K38" s="680"/>
      <c r="L38" s="681"/>
    </row>
    <row r="39" spans="1:12" ht="15.95" customHeight="1" x14ac:dyDescent="0.25">
      <c r="A39" s="19" t="s">
        <v>4491</v>
      </c>
      <c r="B39" s="208" t="s">
        <v>2144</v>
      </c>
      <c r="C39" s="214">
        <v>44</v>
      </c>
      <c r="D39" s="215">
        <v>44000</v>
      </c>
      <c r="E39" s="215">
        <v>11000</v>
      </c>
      <c r="F39" s="214">
        <v>62</v>
      </c>
      <c r="G39" s="216" t="str">
        <f>IF(MID(tab_SATLISTE[[#This Row],[SAT-ID]],2,1)="x","x",LEFT(tab_SATLISTE[[#This Row],[SAT-ID]]))</f>
        <v>1</v>
      </c>
      <c r="H39" s="679" t="s">
        <v>4281</v>
      </c>
      <c r="I39" s="680"/>
      <c r="J39" s="680"/>
      <c r="K39" s="680"/>
      <c r="L39" s="681"/>
    </row>
    <row r="40" spans="1:12" ht="15.95" customHeight="1" x14ac:dyDescent="0.25">
      <c r="A40" s="19" t="s">
        <v>4492</v>
      </c>
      <c r="B40" s="208" t="s">
        <v>2011</v>
      </c>
      <c r="C40" s="214">
        <v>46</v>
      </c>
      <c r="D40" s="215">
        <v>46000</v>
      </c>
      <c r="E40" s="215">
        <v>11500</v>
      </c>
      <c r="F40" s="214">
        <v>70</v>
      </c>
      <c r="G40" s="216" t="str">
        <f>IF(MID(tab_SATLISTE[[#This Row],[SAT-ID]],2,1)="x","x",LEFT(tab_SATLISTE[[#This Row],[SAT-ID]]))</f>
        <v>1</v>
      </c>
      <c r="H40" s="679" t="s">
        <v>4281</v>
      </c>
      <c r="I40" s="680"/>
      <c r="J40" s="680"/>
      <c r="K40" s="680"/>
      <c r="L40" s="681"/>
    </row>
    <row r="41" spans="1:12" ht="15.95" customHeight="1" x14ac:dyDescent="0.25">
      <c r="A41" s="19" t="s">
        <v>4493</v>
      </c>
      <c r="B41" s="208" t="s">
        <v>881</v>
      </c>
      <c r="C41" s="214">
        <v>371</v>
      </c>
      <c r="D41" s="215">
        <v>371000</v>
      </c>
      <c r="E41" s="215">
        <v>92750</v>
      </c>
      <c r="F41" s="214">
        <v>570</v>
      </c>
      <c r="G41" s="216" t="str">
        <f>IF(MID(tab_SATLISTE[[#This Row],[SAT-ID]],2,1)="x","x",LEFT(tab_SATLISTE[[#This Row],[SAT-ID]]))</f>
        <v>1</v>
      </c>
      <c r="H41" s="679" t="s">
        <v>4281</v>
      </c>
      <c r="I41" s="680"/>
      <c r="J41" s="680"/>
      <c r="K41" s="680"/>
      <c r="L41" s="681"/>
    </row>
    <row r="42" spans="1:12" ht="15.95" customHeight="1" x14ac:dyDescent="0.25">
      <c r="A42" s="19" t="s">
        <v>4494</v>
      </c>
      <c r="B42" s="208" t="s">
        <v>2313</v>
      </c>
      <c r="C42" s="214">
        <v>6</v>
      </c>
      <c r="D42" s="215">
        <v>6000</v>
      </c>
      <c r="E42" s="215">
        <v>1500</v>
      </c>
      <c r="F42" s="214">
        <v>9</v>
      </c>
      <c r="G42" s="216" t="str">
        <f>IF(MID(tab_SATLISTE[[#This Row],[SAT-ID]],2,1)="x","x",LEFT(tab_SATLISTE[[#This Row],[SAT-ID]]))</f>
        <v>1</v>
      </c>
      <c r="H42" s="679" t="s">
        <v>4281</v>
      </c>
      <c r="I42" s="680"/>
      <c r="J42" s="680"/>
      <c r="K42" s="680"/>
      <c r="L42" s="681"/>
    </row>
    <row r="43" spans="1:12" ht="15.95" customHeight="1" x14ac:dyDescent="0.25">
      <c r="A43" s="19" t="s">
        <v>4495</v>
      </c>
      <c r="B43" s="208" t="s">
        <v>2348</v>
      </c>
      <c r="C43" s="214">
        <v>8</v>
      </c>
      <c r="D43" s="215">
        <v>8000</v>
      </c>
      <c r="E43" s="215">
        <v>2000</v>
      </c>
      <c r="F43" s="214">
        <v>12</v>
      </c>
      <c r="G43" s="216" t="str">
        <f>IF(MID(tab_SATLISTE[[#This Row],[SAT-ID]],2,1)="x","x",LEFT(tab_SATLISTE[[#This Row],[SAT-ID]]))</f>
        <v>1</v>
      </c>
      <c r="H43" s="679" t="s">
        <v>4281</v>
      </c>
      <c r="I43" s="680"/>
      <c r="J43" s="680"/>
      <c r="K43" s="680"/>
      <c r="L43" s="681"/>
    </row>
    <row r="44" spans="1:12" ht="15.95" customHeight="1" x14ac:dyDescent="0.25">
      <c r="A44" s="19" t="s">
        <v>4496</v>
      </c>
      <c r="B44" s="208" t="s">
        <v>768</v>
      </c>
      <c r="C44" s="214">
        <v>8</v>
      </c>
      <c r="D44" s="215">
        <v>8000</v>
      </c>
      <c r="E44" s="215">
        <v>2000</v>
      </c>
      <c r="F44" s="214">
        <v>13</v>
      </c>
      <c r="G44" s="216" t="str">
        <f>IF(MID(tab_SATLISTE[[#This Row],[SAT-ID]],2,1)="x","x",LEFT(tab_SATLISTE[[#This Row],[SAT-ID]]))</f>
        <v>1</v>
      </c>
      <c r="H44" s="679" t="s">
        <v>4281</v>
      </c>
      <c r="I44" s="680"/>
      <c r="J44" s="680"/>
      <c r="K44" s="680"/>
      <c r="L44" s="681"/>
    </row>
    <row r="45" spans="1:12" ht="15.95" customHeight="1" x14ac:dyDescent="0.25">
      <c r="A45" s="19" t="s">
        <v>4497</v>
      </c>
      <c r="B45" s="208" t="s">
        <v>2145</v>
      </c>
      <c r="C45" s="214">
        <v>5</v>
      </c>
      <c r="D45" s="215">
        <v>5000</v>
      </c>
      <c r="E45" s="215">
        <v>1250</v>
      </c>
      <c r="F45" s="214">
        <v>8</v>
      </c>
      <c r="G45" s="216" t="str">
        <f>IF(MID(tab_SATLISTE[[#This Row],[SAT-ID]],2,1)="x","x",LEFT(tab_SATLISTE[[#This Row],[SAT-ID]]))</f>
        <v>1</v>
      </c>
      <c r="H45" s="679" t="s">
        <v>4281</v>
      </c>
      <c r="I45" s="680"/>
      <c r="J45" s="680"/>
      <c r="K45" s="680"/>
      <c r="L45" s="681"/>
    </row>
    <row r="46" spans="1:12" ht="15.95" customHeight="1" x14ac:dyDescent="0.25">
      <c r="A46" s="19" t="s">
        <v>4498</v>
      </c>
      <c r="B46" s="208" t="s">
        <v>3772</v>
      </c>
      <c r="C46" s="214">
        <v>64</v>
      </c>
      <c r="D46" s="215">
        <v>64000</v>
      </c>
      <c r="E46" s="215">
        <v>16000</v>
      </c>
      <c r="F46" s="214">
        <v>99</v>
      </c>
      <c r="G46" s="216" t="str">
        <f>IF(MID(tab_SATLISTE[[#This Row],[SAT-ID]],2,1)="x","x",LEFT(tab_SATLISTE[[#This Row],[SAT-ID]]))</f>
        <v>1</v>
      </c>
      <c r="H46" s="679" t="s">
        <v>4281</v>
      </c>
      <c r="I46" s="680"/>
      <c r="J46" s="680"/>
      <c r="K46" s="680"/>
      <c r="L46" s="681"/>
    </row>
    <row r="47" spans="1:12" ht="15.95" customHeight="1" x14ac:dyDescent="0.25">
      <c r="A47" s="19" t="s">
        <v>4499</v>
      </c>
      <c r="B47" s="208" t="s">
        <v>2314</v>
      </c>
      <c r="C47" s="214">
        <v>2</v>
      </c>
      <c r="D47" s="215">
        <v>2000</v>
      </c>
      <c r="E47" s="215">
        <v>500</v>
      </c>
      <c r="F47" s="214">
        <v>3</v>
      </c>
      <c r="G47" s="216" t="str">
        <f>IF(MID(tab_SATLISTE[[#This Row],[SAT-ID]],2,1)="x","x",LEFT(tab_SATLISTE[[#This Row],[SAT-ID]]))</f>
        <v>1</v>
      </c>
      <c r="H47" s="679" t="s">
        <v>4281</v>
      </c>
      <c r="I47" s="680"/>
      <c r="J47" s="680"/>
      <c r="K47" s="680"/>
      <c r="L47" s="681"/>
    </row>
    <row r="48" spans="1:12" ht="15.95" customHeight="1" x14ac:dyDescent="0.25">
      <c r="A48" s="19" t="s">
        <v>4500</v>
      </c>
      <c r="B48" s="208" t="s">
        <v>2200</v>
      </c>
      <c r="C48" s="214">
        <v>31</v>
      </c>
      <c r="D48" s="215">
        <v>31000</v>
      </c>
      <c r="E48" s="215">
        <v>7750</v>
      </c>
      <c r="F48" s="214">
        <v>47</v>
      </c>
      <c r="G48" s="216" t="str">
        <f>IF(MID(tab_SATLISTE[[#This Row],[SAT-ID]],2,1)="x","x",LEFT(tab_SATLISTE[[#This Row],[SAT-ID]]))</f>
        <v>1</v>
      </c>
      <c r="H48" s="679" t="s">
        <v>4281</v>
      </c>
      <c r="I48" s="680"/>
      <c r="J48" s="680"/>
      <c r="K48" s="680"/>
      <c r="L48" s="681"/>
    </row>
    <row r="49" spans="1:12" ht="15.95" customHeight="1" x14ac:dyDescent="0.25">
      <c r="A49" s="19" t="s">
        <v>4501</v>
      </c>
      <c r="B49" s="208" t="s">
        <v>2012</v>
      </c>
      <c r="C49" s="214">
        <v>14</v>
      </c>
      <c r="D49" s="215">
        <v>14000</v>
      </c>
      <c r="E49" s="215">
        <v>3500</v>
      </c>
      <c r="F49" s="214">
        <v>22</v>
      </c>
      <c r="G49" s="216" t="str">
        <f>IF(MID(tab_SATLISTE[[#This Row],[SAT-ID]],2,1)="x","x",LEFT(tab_SATLISTE[[#This Row],[SAT-ID]]))</f>
        <v>1</v>
      </c>
      <c r="H49" s="679" t="s">
        <v>4281</v>
      </c>
      <c r="I49" s="680"/>
      <c r="J49" s="680"/>
      <c r="K49" s="680"/>
      <c r="L49" s="681"/>
    </row>
    <row r="50" spans="1:12" ht="15.95" customHeight="1" x14ac:dyDescent="0.25">
      <c r="A50" s="19" t="s">
        <v>4502</v>
      </c>
      <c r="B50" s="208" t="s">
        <v>2146</v>
      </c>
      <c r="C50" s="214">
        <v>36</v>
      </c>
      <c r="D50" s="215">
        <v>36000</v>
      </c>
      <c r="E50" s="215">
        <v>9000</v>
      </c>
      <c r="F50" s="214">
        <v>55</v>
      </c>
      <c r="G50" s="216" t="str">
        <f>IF(MID(tab_SATLISTE[[#This Row],[SAT-ID]],2,1)="x","x",LEFT(tab_SATLISTE[[#This Row],[SAT-ID]]))</f>
        <v>1</v>
      </c>
      <c r="H50" s="679" t="s">
        <v>4281</v>
      </c>
      <c r="I50" s="680"/>
      <c r="J50" s="680"/>
      <c r="K50" s="680"/>
      <c r="L50" s="681"/>
    </row>
    <row r="51" spans="1:12" ht="15.95" customHeight="1" x14ac:dyDescent="0.25">
      <c r="A51" s="19" t="s">
        <v>4503</v>
      </c>
      <c r="B51" s="208" t="s">
        <v>2141</v>
      </c>
      <c r="C51" s="214">
        <v>13</v>
      </c>
      <c r="D51" s="215">
        <v>13000</v>
      </c>
      <c r="E51" s="215">
        <v>3250</v>
      </c>
      <c r="F51" s="214">
        <v>20</v>
      </c>
      <c r="G51" s="216" t="str">
        <f>IF(MID(tab_SATLISTE[[#This Row],[SAT-ID]],2,1)="x","x",LEFT(tab_SATLISTE[[#This Row],[SAT-ID]]))</f>
        <v>1</v>
      </c>
      <c r="H51" s="679" t="s">
        <v>4281</v>
      </c>
      <c r="I51" s="680"/>
      <c r="J51" s="680"/>
      <c r="K51" s="680"/>
      <c r="L51" s="681"/>
    </row>
    <row r="52" spans="1:12" ht="15.95" customHeight="1" x14ac:dyDescent="0.25">
      <c r="A52" s="19" t="s">
        <v>4504</v>
      </c>
      <c r="B52" s="208" t="s">
        <v>131</v>
      </c>
      <c r="C52" s="214">
        <v>193</v>
      </c>
      <c r="D52" s="215">
        <v>193000</v>
      </c>
      <c r="E52" s="215">
        <v>48250</v>
      </c>
      <c r="F52" s="214">
        <v>281</v>
      </c>
      <c r="G52" s="216" t="str">
        <f>IF(MID(tab_SATLISTE[[#This Row],[SAT-ID]],2,1)="x","x",LEFT(tab_SATLISTE[[#This Row],[SAT-ID]]))</f>
        <v>1</v>
      </c>
      <c r="H52" s="679" t="s">
        <v>4281</v>
      </c>
      <c r="I52" s="680"/>
      <c r="J52" s="680"/>
      <c r="K52" s="680"/>
      <c r="L52" s="681"/>
    </row>
    <row r="53" spans="1:12" ht="15.95" customHeight="1" x14ac:dyDescent="0.25">
      <c r="A53" s="19" t="s">
        <v>4505</v>
      </c>
      <c r="B53" s="208" t="s">
        <v>2374</v>
      </c>
      <c r="C53" s="214">
        <v>7</v>
      </c>
      <c r="D53" s="215">
        <v>7000</v>
      </c>
      <c r="E53" s="215">
        <v>1750</v>
      </c>
      <c r="F53" s="214">
        <v>11</v>
      </c>
      <c r="G53" s="216" t="str">
        <f>IF(MID(tab_SATLISTE[[#This Row],[SAT-ID]],2,1)="x","x",LEFT(tab_SATLISTE[[#This Row],[SAT-ID]]))</f>
        <v>1</v>
      </c>
      <c r="H53" s="679" t="s">
        <v>4281</v>
      </c>
      <c r="I53" s="680"/>
      <c r="J53" s="680"/>
      <c r="K53" s="680"/>
      <c r="L53" s="681"/>
    </row>
    <row r="54" spans="1:12" ht="15.95" customHeight="1" x14ac:dyDescent="0.25">
      <c r="A54" s="19" t="s">
        <v>4506</v>
      </c>
      <c r="B54" s="208" t="s">
        <v>2437</v>
      </c>
      <c r="C54" s="214">
        <v>10</v>
      </c>
      <c r="D54" s="215">
        <v>10000</v>
      </c>
      <c r="E54" s="215">
        <v>2500</v>
      </c>
      <c r="F54" s="214">
        <v>16</v>
      </c>
      <c r="G54" s="216" t="str">
        <f>IF(MID(tab_SATLISTE[[#This Row],[SAT-ID]],2,1)="x","x",LEFT(tab_SATLISTE[[#This Row],[SAT-ID]]))</f>
        <v>1</v>
      </c>
      <c r="H54" s="679" t="s">
        <v>4281</v>
      </c>
      <c r="I54" s="680"/>
      <c r="J54" s="680"/>
      <c r="K54" s="680"/>
      <c r="L54" s="681"/>
    </row>
    <row r="55" spans="1:12" ht="15.95" customHeight="1" x14ac:dyDescent="0.25">
      <c r="A55" s="19" t="s">
        <v>4507</v>
      </c>
      <c r="B55" s="208" t="s">
        <v>2083</v>
      </c>
      <c r="C55" s="214">
        <v>6</v>
      </c>
      <c r="D55" s="215">
        <v>6000</v>
      </c>
      <c r="E55" s="215">
        <v>1500</v>
      </c>
      <c r="F55" s="214">
        <v>10</v>
      </c>
      <c r="G55" s="216" t="str">
        <f>IF(MID(tab_SATLISTE[[#This Row],[SAT-ID]],2,1)="x","x",LEFT(tab_SATLISTE[[#This Row],[SAT-ID]]))</f>
        <v>1</v>
      </c>
      <c r="H55" s="679" t="s">
        <v>4281</v>
      </c>
      <c r="I55" s="680"/>
      <c r="J55" s="680"/>
      <c r="K55" s="680"/>
      <c r="L55" s="681"/>
    </row>
    <row r="56" spans="1:12" ht="15.95" customHeight="1" x14ac:dyDescent="0.25">
      <c r="A56" s="19" t="s">
        <v>4508</v>
      </c>
      <c r="B56" s="208" t="s">
        <v>2380</v>
      </c>
      <c r="C56" s="214">
        <v>3</v>
      </c>
      <c r="D56" s="215">
        <v>3000</v>
      </c>
      <c r="E56" s="215">
        <v>750</v>
      </c>
      <c r="F56" s="214">
        <v>4</v>
      </c>
      <c r="G56" s="216" t="str">
        <f>IF(MID(tab_SATLISTE[[#This Row],[SAT-ID]],2,1)="x","x",LEFT(tab_SATLISTE[[#This Row],[SAT-ID]]))</f>
        <v>1</v>
      </c>
      <c r="H56" s="679" t="s">
        <v>4281</v>
      </c>
      <c r="I56" s="680"/>
      <c r="J56" s="680"/>
      <c r="K56" s="680"/>
      <c r="L56" s="681"/>
    </row>
    <row r="57" spans="1:12" ht="15.95" customHeight="1" x14ac:dyDescent="0.25">
      <c r="A57" s="19" t="s">
        <v>4509</v>
      </c>
      <c r="B57" s="208" t="s">
        <v>2173</v>
      </c>
      <c r="C57" s="214">
        <v>17</v>
      </c>
      <c r="D57" s="215">
        <v>17000</v>
      </c>
      <c r="E57" s="215">
        <v>4250</v>
      </c>
      <c r="F57" s="214">
        <v>26</v>
      </c>
      <c r="G57" s="216" t="str">
        <f>IF(MID(tab_SATLISTE[[#This Row],[SAT-ID]],2,1)="x","x",LEFT(tab_SATLISTE[[#This Row],[SAT-ID]]))</f>
        <v>1</v>
      </c>
      <c r="H57" s="679" t="s">
        <v>4281</v>
      </c>
      <c r="I57" s="680"/>
      <c r="J57" s="680"/>
      <c r="K57" s="680"/>
      <c r="L57" s="681"/>
    </row>
    <row r="58" spans="1:12" ht="15.95" customHeight="1" x14ac:dyDescent="0.25">
      <c r="A58" s="19" t="s">
        <v>4510</v>
      </c>
      <c r="B58" s="208" t="s">
        <v>2227</v>
      </c>
      <c r="C58" s="214">
        <v>5</v>
      </c>
      <c r="D58" s="215">
        <v>5000</v>
      </c>
      <c r="E58" s="215">
        <v>1250</v>
      </c>
      <c r="F58" s="214">
        <v>8</v>
      </c>
      <c r="G58" s="216" t="str">
        <f>IF(MID(tab_SATLISTE[[#This Row],[SAT-ID]],2,1)="x","x",LEFT(tab_SATLISTE[[#This Row],[SAT-ID]]))</f>
        <v>1</v>
      </c>
      <c r="H58" s="679" t="s">
        <v>4281</v>
      </c>
      <c r="I58" s="680"/>
      <c r="J58" s="680"/>
      <c r="K58" s="680"/>
      <c r="L58" s="681"/>
    </row>
    <row r="59" spans="1:12" ht="15.95" customHeight="1" x14ac:dyDescent="0.25">
      <c r="A59" s="19" t="s">
        <v>4511</v>
      </c>
      <c r="B59" s="208" t="s">
        <v>2406</v>
      </c>
      <c r="C59" s="214">
        <v>8</v>
      </c>
      <c r="D59" s="215">
        <v>8000</v>
      </c>
      <c r="E59" s="215">
        <v>2000</v>
      </c>
      <c r="F59" s="214">
        <v>13</v>
      </c>
      <c r="G59" s="216" t="str">
        <f>IF(MID(tab_SATLISTE[[#This Row],[SAT-ID]],2,1)="x","x",LEFT(tab_SATLISTE[[#This Row],[SAT-ID]]))</f>
        <v>1</v>
      </c>
      <c r="H59" s="679" t="s">
        <v>4281</v>
      </c>
      <c r="I59" s="680"/>
      <c r="J59" s="680"/>
      <c r="K59" s="680"/>
      <c r="L59" s="681"/>
    </row>
    <row r="60" spans="1:12" ht="15.95" customHeight="1" x14ac:dyDescent="0.25">
      <c r="A60" s="19" t="s">
        <v>4512</v>
      </c>
      <c r="B60" s="208" t="s">
        <v>2472</v>
      </c>
      <c r="C60" s="214">
        <v>3</v>
      </c>
      <c r="D60" s="215">
        <v>3000</v>
      </c>
      <c r="E60" s="215">
        <v>750</v>
      </c>
      <c r="F60" s="214">
        <v>4</v>
      </c>
      <c r="G60" s="216" t="str">
        <f>IF(MID(tab_SATLISTE[[#This Row],[SAT-ID]],2,1)="x","x",LEFT(tab_SATLISTE[[#This Row],[SAT-ID]]))</f>
        <v>1</v>
      </c>
      <c r="H60" s="679" t="s">
        <v>4281</v>
      </c>
      <c r="I60" s="680"/>
      <c r="J60" s="680"/>
      <c r="K60" s="680"/>
      <c r="L60" s="681"/>
    </row>
    <row r="61" spans="1:12" ht="15.95" customHeight="1" x14ac:dyDescent="0.25">
      <c r="A61" s="19" t="s">
        <v>4513</v>
      </c>
      <c r="B61" s="208" t="s">
        <v>2473</v>
      </c>
      <c r="C61" s="214">
        <v>5</v>
      </c>
      <c r="D61" s="215">
        <v>5000</v>
      </c>
      <c r="E61" s="215">
        <v>1250</v>
      </c>
      <c r="F61" s="214">
        <v>8</v>
      </c>
      <c r="G61" s="216" t="str">
        <f>IF(MID(tab_SATLISTE[[#This Row],[SAT-ID]],2,1)="x","x",LEFT(tab_SATLISTE[[#This Row],[SAT-ID]]))</f>
        <v>1</v>
      </c>
      <c r="H61" s="679" t="s">
        <v>4281</v>
      </c>
      <c r="I61" s="680"/>
      <c r="J61" s="680"/>
      <c r="K61" s="680"/>
      <c r="L61" s="681"/>
    </row>
    <row r="62" spans="1:12" ht="15.95" customHeight="1" x14ac:dyDescent="0.25">
      <c r="A62" s="19" t="s">
        <v>4514</v>
      </c>
      <c r="B62" s="208" t="s">
        <v>974</v>
      </c>
      <c r="C62" s="214">
        <v>169</v>
      </c>
      <c r="D62" s="215">
        <v>169000</v>
      </c>
      <c r="E62" s="215">
        <v>42250</v>
      </c>
      <c r="F62" s="214">
        <v>257</v>
      </c>
      <c r="G62" s="216" t="str">
        <f>IF(MID(tab_SATLISTE[[#This Row],[SAT-ID]],2,1)="x","x",LEFT(tab_SATLISTE[[#This Row],[SAT-ID]]))</f>
        <v>1</v>
      </c>
      <c r="H62" s="679" t="s">
        <v>4281</v>
      </c>
      <c r="I62" s="680"/>
      <c r="J62" s="680"/>
      <c r="K62" s="680"/>
      <c r="L62" s="681"/>
    </row>
    <row r="63" spans="1:12" ht="15.95" customHeight="1" x14ac:dyDescent="0.25">
      <c r="A63" s="19" t="s">
        <v>4515</v>
      </c>
      <c r="B63" s="208" t="s">
        <v>2121</v>
      </c>
      <c r="C63" s="214">
        <v>13</v>
      </c>
      <c r="D63" s="215">
        <v>13000</v>
      </c>
      <c r="E63" s="215">
        <v>3250</v>
      </c>
      <c r="F63" s="214">
        <v>20</v>
      </c>
      <c r="G63" s="216" t="str">
        <f>IF(MID(tab_SATLISTE[[#This Row],[SAT-ID]],2,1)="x","x",LEFT(tab_SATLISTE[[#This Row],[SAT-ID]]))</f>
        <v>1</v>
      </c>
      <c r="H63" s="679" t="s">
        <v>4281</v>
      </c>
      <c r="I63" s="680"/>
      <c r="J63" s="680"/>
      <c r="K63" s="680"/>
      <c r="L63" s="681"/>
    </row>
    <row r="64" spans="1:12" ht="15.95" customHeight="1" x14ac:dyDescent="0.25">
      <c r="A64" s="19" t="s">
        <v>4516</v>
      </c>
      <c r="B64" s="208" t="s">
        <v>2474</v>
      </c>
      <c r="C64" s="214">
        <v>3</v>
      </c>
      <c r="D64" s="215">
        <v>3000</v>
      </c>
      <c r="E64" s="215">
        <v>750</v>
      </c>
      <c r="F64" s="214">
        <v>5</v>
      </c>
      <c r="G64" s="216" t="str">
        <f>IF(MID(tab_SATLISTE[[#This Row],[SAT-ID]],2,1)="x","x",LEFT(tab_SATLISTE[[#This Row],[SAT-ID]]))</f>
        <v>1</v>
      </c>
      <c r="H64" s="679" t="s">
        <v>4281</v>
      </c>
      <c r="I64" s="680"/>
      <c r="J64" s="680"/>
      <c r="K64" s="680"/>
      <c r="L64" s="681"/>
    </row>
    <row r="65" spans="1:12" ht="15.95" customHeight="1" x14ac:dyDescent="0.25">
      <c r="A65" s="19" t="s">
        <v>4517</v>
      </c>
      <c r="B65" s="208" t="s">
        <v>2224</v>
      </c>
      <c r="C65" s="214">
        <v>6</v>
      </c>
      <c r="D65" s="215">
        <v>6000</v>
      </c>
      <c r="E65" s="215">
        <v>1500</v>
      </c>
      <c r="F65" s="214">
        <v>9</v>
      </c>
      <c r="G65" s="216" t="str">
        <f>IF(MID(tab_SATLISTE[[#This Row],[SAT-ID]],2,1)="x","x",LEFT(tab_SATLISTE[[#This Row],[SAT-ID]]))</f>
        <v>1</v>
      </c>
      <c r="H65" s="679" t="s">
        <v>4281</v>
      </c>
      <c r="I65" s="680"/>
      <c r="J65" s="680"/>
      <c r="K65" s="680"/>
      <c r="L65" s="681"/>
    </row>
    <row r="66" spans="1:12" ht="15.95" customHeight="1" x14ac:dyDescent="0.25">
      <c r="A66" s="19" t="s">
        <v>4518</v>
      </c>
      <c r="B66" s="208" t="s">
        <v>2072</v>
      </c>
      <c r="C66" s="214">
        <v>22</v>
      </c>
      <c r="D66" s="215">
        <v>22000</v>
      </c>
      <c r="E66" s="215">
        <v>5500</v>
      </c>
      <c r="F66" s="214">
        <v>34</v>
      </c>
      <c r="G66" s="216" t="str">
        <f>IF(MID(tab_SATLISTE[[#This Row],[SAT-ID]],2,1)="x","x",LEFT(tab_SATLISTE[[#This Row],[SAT-ID]]))</f>
        <v>1</v>
      </c>
      <c r="H66" s="679" t="s">
        <v>4281</v>
      </c>
      <c r="I66" s="680"/>
      <c r="J66" s="680"/>
      <c r="K66" s="680"/>
      <c r="L66" s="681"/>
    </row>
    <row r="67" spans="1:12" ht="15.95" customHeight="1" x14ac:dyDescent="0.25">
      <c r="A67" s="19" t="s">
        <v>4519</v>
      </c>
      <c r="B67" s="208" t="s">
        <v>2408</v>
      </c>
      <c r="C67" s="214">
        <v>3</v>
      </c>
      <c r="D67" s="215">
        <v>3000</v>
      </c>
      <c r="E67" s="215">
        <v>750</v>
      </c>
      <c r="F67" s="214">
        <v>5</v>
      </c>
      <c r="G67" s="216" t="str">
        <f>IF(MID(tab_SATLISTE[[#This Row],[SAT-ID]],2,1)="x","x",LEFT(tab_SATLISTE[[#This Row],[SAT-ID]]))</f>
        <v>1</v>
      </c>
      <c r="H67" s="679" t="s">
        <v>4281</v>
      </c>
      <c r="I67" s="680"/>
      <c r="J67" s="680"/>
      <c r="K67" s="680"/>
      <c r="L67" s="681"/>
    </row>
    <row r="68" spans="1:12" ht="15.95" customHeight="1" x14ac:dyDescent="0.25">
      <c r="A68" s="19" t="s">
        <v>4520</v>
      </c>
      <c r="B68" s="208" t="s">
        <v>2074</v>
      </c>
      <c r="C68" s="214">
        <v>37</v>
      </c>
      <c r="D68" s="215">
        <v>37000</v>
      </c>
      <c r="E68" s="215">
        <v>9250</v>
      </c>
      <c r="F68" s="214">
        <v>57</v>
      </c>
      <c r="G68" s="216" t="str">
        <f>IF(MID(tab_SATLISTE[[#This Row],[SAT-ID]],2,1)="x","x",LEFT(tab_SATLISTE[[#This Row],[SAT-ID]]))</f>
        <v>1</v>
      </c>
      <c r="H68" s="679" t="s">
        <v>4281</v>
      </c>
      <c r="I68" s="680"/>
      <c r="J68" s="680"/>
      <c r="K68" s="680"/>
      <c r="L68" s="681"/>
    </row>
    <row r="69" spans="1:12" ht="15.95" customHeight="1" x14ac:dyDescent="0.25">
      <c r="A69" s="19" t="s">
        <v>4521</v>
      </c>
      <c r="B69" s="208" t="s">
        <v>2349</v>
      </c>
      <c r="C69" s="214">
        <v>9</v>
      </c>
      <c r="D69" s="215">
        <v>9000</v>
      </c>
      <c r="E69" s="215">
        <v>2250</v>
      </c>
      <c r="F69" s="214">
        <v>14</v>
      </c>
      <c r="G69" s="216" t="str">
        <f>IF(MID(tab_SATLISTE[[#This Row],[SAT-ID]],2,1)="x","x",LEFT(tab_SATLISTE[[#This Row],[SAT-ID]]))</f>
        <v>1</v>
      </c>
      <c r="H69" s="679" t="s">
        <v>4281</v>
      </c>
      <c r="I69" s="680"/>
      <c r="J69" s="680"/>
      <c r="K69" s="680"/>
      <c r="L69" s="681"/>
    </row>
    <row r="70" spans="1:12" ht="15.95" customHeight="1" x14ac:dyDescent="0.25">
      <c r="A70" s="19" t="s">
        <v>4522</v>
      </c>
      <c r="B70" s="208" t="s">
        <v>2332</v>
      </c>
      <c r="C70" s="214">
        <v>7</v>
      </c>
      <c r="D70" s="215">
        <v>7000</v>
      </c>
      <c r="E70" s="215">
        <v>1750</v>
      </c>
      <c r="F70" s="214">
        <v>10</v>
      </c>
      <c r="G70" s="216" t="str">
        <f>IF(MID(tab_SATLISTE[[#This Row],[SAT-ID]],2,1)="x","x",LEFT(tab_SATLISTE[[#This Row],[SAT-ID]]))</f>
        <v>1</v>
      </c>
      <c r="H70" s="679" t="s">
        <v>4281</v>
      </c>
      <c r="I70" s="680"/>
      <c r="J70" s="680"/>
      <c r="K70" s="680"/>
      <c r="L70" s="681"/>
    </row>
    <row r="71" spans="1:12" ht="15.95" customHeight="1" x14ac:dyDescent="0.25">
      <c r="A71" s="19" t="s">
        <v>4523</v>
      </c>
      <c r="B71" s="208" t="s">
        <v>2242</v>
      </c>
      <c r="C71" s="214">
        <v>6</v>
      </c>
      <c r="D71" s="215">
        <v>6000</v>
      </c>
      <c r="E71" s="215">
        <v>1500</v>
      </c>
      <c r="F71" s="214">
        <v>9</v>
      </c>
      <c r="G71" s="216" t="str">
        <f>IF(MID(tab_SATLISTE[[#This Row],[SAT-ID]],2,1)="x","x",LEFT(tab_SATLISTE[[#This Row],[SAT-ID]]))</f>
        <v>1</v>
      </c>
      <c r="H71" s="679" t="s">
        <v>4281</v>
      </c>
      <c r="I71" s="680"/>
      <c r="J71" s="680"/>
      <c r="K71" s="680"/>
      <c r="L71" s="681"/>
    </row>
    <row r="72" spans="1:12" ht="15.95" customHeight="1" x14ac:dyDescent="0.25">
      <c r="A72" s="19" t="s">
        <v>4524</v>
      </c>
      <c r="B72" s="208" t="s">
        <v>2475</v>
      </c>
      <c r="C72" s="214">
        <v>5</v>
      </c>
      <c r="D72" s="215">
        <v>5000</v>
      </c>
      <c r="E72" s="215">
        <v>1250</v>
      </c>
      <c r="F72" s="214">
        <v>8</v>
      </c>
      <c r="G72" s="216" t="str">
        <f>IF(MID(tab_SATLISTE[[#This Row],[SAT-ID]],2,1)="x","x",LEFT(tab_SATLISTE[[#This Row],[SAT-ID]]))</f>
        <v>1</v>
      </c>
      <c r="H72" s="679" t="s">
        <v>4281</v>
      </c>
      <c r="I72" s="680"/>
      <c r="J72" s="680"/>
      <c r="K72" s="680"/>
      <c r="L72" s="681"/>
    </row>
    <row r="73" spans="1:12" ht="15.95" customHeight="1" x14ac:dyDescent="0.25">
      <c r="A73" s="19" t="s">
        <v>4525</v>
      </c>
      <c r="B73" s="208" t="s">
        <v>2120</v>
      </c>
      <c r="C73" s="214">
        <v>51</v>
      </c>
      <c r="D73" s="215">
        <v>51000</v>
      </c>
      <c r="E73" s="215">
        <v>12750</v>
      </c>
      <c r="F73" s="214">
        <v>78</v>
      </c>
      <c r="G73" s="216" t="str">
        <f>IF(MID(tab_SATLISTE[[#This Row],[SAT-ID]],2,1)="x","x",LEFT(tab_SATLISTE[[#This Row],[SAT-ID]]))</f>
        <v>1</v>
      </c>
      <c r="H73" s="679" t="s">
        <v>4281</v>
      </c>
      <c r="I73" s="680"/>
      <c r="J73" s="680"/>
      <c r="K73" s="680"/>
      <c r="L73" s="681"/>
    </row>
    <row r="74" spans="1:12" ht="15.95" customHeight="1" x14ac:dyDescent="0.25">
      <c r="A74" s="19" t="s">
        <v>4526</v>
      </c>
      <c r="B74" s="208" t="s">
        <v>2057</v>
      </c>
      <c r="C74" s="214">
        <v>12</v>
      </c>
      <c r="D74" s="215">
        <v>12000</v>
      </c>
      <c r="E74" s="215">
        <v>3000</v>
      </c>
      <c r="F74" s="214">
        <v>18</v>
      </c>
      <c r="G74" s="216" t="str">
        <f>IF(MID(tab_SATLISTE[[#This Row],[SAT-ID]],2,1)="x","x",LEFT(tab_SATLISTE[[#This Row],[SAT-ID]]))</f>
        <v>1</v>
      </c>
      <c r="H74" s="679" t="s">
        <v>4281</v>
      </c>
      <c r="I74" s="680"/>
      <c r="J74" s="680"/>
      <c r="K74" s="680"/>
      <c r="L74" s="681"/>
    </row>
    <row r="75" spans="1:12" ht="15.95" customHeight="1" x14ac:dyDescent="0.25">
      <c r="A75" s="19" t="s">
        <v>4527</v>
      </c>
      <c r="B75" s="208" t="s">
        <v>2122</v>
      </c>
      <c r="C75" s="214">
        <v>38</v>
      </c>
      <c r="D75" s="215">
        <v>38000</v>
      </c>
      <c r="E75" s="215">
        <v>9500</v>
      </c>
      <c r="F75" s="214">
        <v>53</v>
      </c>
      <c r="G75" s="216" t="str">
        <f>IF(MID(tab_SATLISTE[[#This Row],[SAT-ID]],2,1)="x","x",LEFT(tab_SATLISTE[[#This Row],[SAT-ID]]))</f>
        <v>1</v>
      </c>
      <c r="H75" s="679" t="s">
        <v>4281</v>
      </c>
      <c r="I75" s="680"/>
      <c r="J75" s="680"/>
      <c r="K75" s="680"/>
      <c r="L75" s="681"/>
    </row>
    <row r="76" spans="1:12" ht="15.95" customHeight="1" x14ac:dyDescent="0.25">
      <c r="A76" s="19" t="s">
        <v>4528</v>
      </c>
      <c r="B76" s="208" t="s">
        <v>2202</v>
      </c>
      <c r="C76" s="214">
        <v>7</v>
      </c>
      <c r="D76" s="215">
        <v>7000</v>
      </c>
      <c r="E76" s="215">
        <v>1750</v>
      </c>
      <c r="F76" s="214">
        <v>11</v>
      </c>
      <c r="G76" s="216" t="str">
        <f>IF(MID(tab_SATLISTE[[#This Row],[SAT-ID]],2,1)="x","x",LEFT(tab_SATLISTE[[#This Row],[SAT-ID]]))</f>
        <v>1</v>
      </c>
      <c r="H76" s="679" t="s">
        <v>4281</v>
      </c>
      <c r="I76" s="680"/>
      <c r="J76" s="680"/>
      <c r="K76" s="680"/>
      <c r="L76" s="681"/>
    </row>
    <row r="77" spans="1:12" ht="15.95" customHeight="1" x14ac:dyDescent="0.25">
      <c r="A77" s="19" t="s">
        <v>4529</v>
      </c>
      <c r="B77" s="208" t="s">
        <v>2299</v>
      </c>
      <c r="C77" s="214">
        <v>20</v>
      </c>
      <c r="D77" s="215">
        <v>20000</v>
      </c>
      <c r="E77" s="215">
        <v>5000</v>
      </c>
      <c r="F77" s="214">
        <v>30</v>
      </c>
      <c r="G77" s="216" t="str">
        <f>IF(MID(tab_SATLISTE[[#This Row],[SAT-ID]],2,1)="x","x",LEFT(tab_SATLISTE[[#This Row],[SAT-ID]]))</f>
        <v>1</v>
      </c>
      <c r="H77" s="679" t="s">
        <v>4281</v>
      </c>
      <c r="I77" s="680"/>
      <c r="J77" s="680"/>
      <c r="K77" s="680"/>
      <c r="L77" s="681"/>
    </row>
    <row r="78" spans="1:12" ht="15.95" customHeight="1" x14ac:dyDescent="0.25">
      <c r="A78" s="19" t="s">
        <v>4530</v>
      </c>
      <c r="B78" s="208" t="s">
        <v>2351</v>
      </c>
      <c r="C78" s="214">
        <v>24</v>
      </c>
      <c r="D78" s="215">
        <v>24000</v>
      </c>
      <c r="E78" s="215">
        <v>6000</v>
      </c>
      <c r="F78" s="214">
        <v>37</v>
      </c>
      <c r="G78" s="216" t="str">
        <f>IF(MID(tab_SATLISTE[[#This Row],[SAT-ID]],2,1)="x","x",LEFT(tab_SATLISTE[[#This Row],[SAT-ID]]))</f>
        <v>1</v>
      </c>
      <c r="H78" s="679" t="s">
        <v>4281</v>
      </c>
      <c r="I78" s="680"/>
      <c r="J78" s="680"/>
      <c r="K78" s="680"/>
      <c r="L78" s="681"/>
    </row>
    <row r="79" spans="1:12" ht="15.95" customHeight="1" x14ac:dyDescent="0.25">
      <c r="A79" s="19" t="s">
        <v>4531</v>
      </c>
      <c r="B79" s="208" t="s">
        <v>2084</v>
      </c>
      <c r="C79" s="214">
        <v>10</v>
      </c>
      <c r="D79" s="215">
        <v>10000</v>
      </c>
      <c r="E79" s="215">
        <v>2500</v>
      </c>
      <c r="F79" s="214">
        <v>16</v>
      </c>
      <c r="G79" s="216" t="str">
        <f>IF(MID(tab_SATLISTE[[#This Row],[SAT-ID]],2,1)="x","x",LEFT(tab_SATLISTE[[#This Row],[SAT-ID]]))</f>
        <v>1</v>
      </c>
      <c r="H79" s="679" t="s">
        <v>4281</v>
      </c>
      <c r="I79" s="680"/>
      <c r="J79" s="680"/>
      <c r="K79" s="680"/>
      <c r="L79" s="681"/>
    </row>
    <row r="80" spans="1:12" ht="15.95" customHeight="1" x14ac:dyDescent="0.25">
      <c r="A80" s="19" t="s">
        <v>4532</v>
      </c>
      <c r="B80" s="208" t="s">
        <v>2174</v>
      </c>
      <c r="C80" s="214">
        <v>114</v>
      </c>
      <c r="D80" s="215">
        <v>114000</v>
      </c>
      <c r="E80" s="215">
        <v>28500</v>
      </c>
      <c r="F80" s="214">
        <v>175</v>
      </c>
      <c r="G80" s="216" t="str">
        <f>IF(MID(tab_SATLISTE[[#This Row],[SAT-ID]],2,1)="x","x",LEFT(tab_SATLISTE[[#This Row],[SAT-ID]]))</f>
        <v>1</v>
      </c>
      <c r="H80" s="679" t="s">
        <v>4281</v>
      </c>
      <c r="I80" s="680"/>
      <c r="J80" s="680"/>
      <c r="K80" s="680"/>
      <c r="L80" s="681"/>
    </row>
    <row r="81" spans="1:12" ht="15.95" customHeight="1" x14ac:dyDescent="0.25">
      <c r="A81" s="19" t="s">
        <v>4533</v>
      </c>
      <c r="B81" s="208" t="s">
        <v>944</v>
      </c>
      <c r="C81" s="214">
        <v>326</v>
      </c>
      <c r="D81" s="215">
        <v>326000</v>
      </c>
      <c r="E81" s="215">
        <v>81500</v>
      </c>
      <c r="F81" s="214">
        <v>501</v>
      </c>
      <c r="G81" s="216" t="str">
        <f>IF(MID(tab_SATLISTE[[#This Row],[SAT-ID]],2,1)="x","x",LEFT(tab_SATLISTE[[#This Row],[SAT-ID]]))</f>
        <v>1</v>
      </c>
      <c r="H81" s="679" t="s">
        <v>4281</v>
      </c>
      <c r="I81" s="680"/>
      <c r="J81" s="680"/>
      <c r="K81" s="680"/>
      <c r="L81" s="681"/>
    </row>
    <row r="82" spans="1:12" ht="15.95" customHeight="1" x14ac:dyDescent="0.25">
      <c r="A82" s="19" t="s">
        <v>4534</v>
      </c>
      <c r="B82" s="208" t="s">
        <v>2026</v>
      </c>
      <c r="C82" s="214">
        <v>13</v>
      </c>
      <c r="D82" s="215">
        <v>13000</v>
      </c>
      <c r="E82" s="215">
        <v>3250</v>
      </c>
      <c r="F82" s="214">
        <v>20</v>
      </c>
      <c r="G82" s="216" t="str">
        <f>IF(MID(tab_SATLISTE[[#This Row],[SAT-ID]],2,1)="x","x",LEFT(tab_SATLISTE[[#This Row],[SAT-ID]]))</f>
        <v>1</v>
      </c>
      <c r="H82" s="679" t="s">
        <v>4281</v>
      </c>
      <c r="I82" s="680"/>
      <c r="J82" s="680"/>
      <c r="K82" s="680"/>
      <c r="L82" s="681"/>
    </row>
    <row r="83" spans="1:12" ht="15.95" customHeight="1" x14ac:dyDescent="0.25">
      <c r="A83" s="19" t="s">
        <v>4535</v>
      </c>
      <c r="B83" s="208" t="s">
        <v>2298</v>
      </c>
      <c r="C83" s="214">
        <v>5</v>
      </c>
      <c r="D83" s="215">
        <v>5000</v>
      </c>
      <c r="E83" s="215">
        <v>1250</v>
      </c>
      <c r="F83" s="214">
        <v>8</v>
      </c>
      <c r="G83" s="216" t="str">
        <f>IF(MID(tab_SATLISTE[[#This Row],[SAT-ID]],2,1)="x","x",LEFT(tab_SATLISTE[[#This Row],[SAT-ID]]))</f>
        <v>1</v>
      </c>
      <c r="H83" s="679" t="s">
        <v>4281</v>
      </c>
      <c r="I83" s="680"/>
      <c r="J83" s="680"/>
      <c r="K83" s="680"/>
      <c r="L83" s="681"/>
    </row>
    <row r="84" spans="1:12" ht="15.95" customHeight="1" x14ac:dyDescent="0.25">
      <c r="A84" s="19" t="s">
        <v>4536</v>
      </c>
      <c r="B84" s="208" t="s">
        <v>2110</v>
      </c>
      <c r="C84" s="214">
        <v>11</v>
      </c>
      <c r="D84" s="215">
        <v>11000</v>
      </c>
      <c r="E84" s="215">
        <v>2750</v>
      </c>
      <c r="F84" s="214">
        <v>17</v>
      </c>
      <c r="G84" s="216" t="str">
        <f>IF(MID(tab_SATLISTE[[#This Row],[SAT-ID]],2,1)="x","x",LEFT(tab_SATLISTE[[#This Row],[SAT-ID]]))</f>
        <v>1</v>
      </c>
      <c r="H84" s="679" t="s">
        <v>4281</v>
      </c>
      <c r="I84" s="680"/>
      <c r="J84" s="680"/>
      <c r="K84" s="680"/>
      <c r="L84" s="681"/>
    </row>
    <row r="85" spans="1:12" ht="15.95" customHeight="1" x14ac:dyDescent="0.25">
      <c r="A85" s="19" t="s">
        <v>4537</v>
      </c>
      <c r="B85" s="208" t="s">
        <v>2013</v>
      </c>
      <c r="C85" s="214">
        <v>6</v>
      </c>
      <c r="D85" s="215">
        <v>6000</v>
      </c>
      <c r="E85" s="215">
        <v>1500</v>
      </c>
      <c r="F85" s="214">
        <v>9</v>
      </c>
      <c r="G85" s="216" t="str">
        <f>IF(MID(tab_SATLISTE[[#This Row],[SAT-ID]],2,1)="x","x",LEFT(tab_SATLISTE[[#This Row],[SAT-ID]]))</f>
        <v>1</v>
      </c>
      <c r="H85" s="679" t="s">
        <v>4281</v>
      </c>
      <c r="I85" s="680"/>
      <c r="J85" s="680"/>
      <c r="K85" s="680"/>
      <c r="L85" s="681"/>
    </row>
    <row r="86" spans="1:12" ht="15.95" customHeight="1" x14ac:dyDescent="0.25">
      <c r="A86" s="19" t="s">
        <v>4538</v>
      </c>
      <c r="B86" s="208" t="s">
        <v>2161</v>
      </c>
      <c r="C86" s="214">
        <v>10</v>
      </c>
      <c r="D86" s="215">
        <v>10000</v>
      </c>
      <c r="E86" s="215">
        <v>2500</v>
      </c>
      <c r="F86" s="214">
        <v>16</v>
      </c>
      <c r="G86" s="216" t="str">
        <f>IF(MID(tab_SATLISTE[[#This Row],[SAT-ID]],2,1)="x","x",LEFT(tab_SATLISTE[[#This Row],[SAT-ID]]))</f>
        <v>1</v>
      </c>
      <c r="H86" s="679" t="s">
        <v>4281</v>
      </c>
      <c r="I86" s="680"/>
      <c r="J86" s="680"/>
      <c r="K86" s="680"/>
      <c r="L86" s="681"/>
    </row>
    <row r="87" spans="1:12" ht="15.95" customHeight="1" x14ac:dyDescent="0.25">
      <c r="A87" s="19" t="s">
        <v>4539</v>
      </c>
      <c r="B87" s="208" t="s">
        <v>2203</v>
      </c>
      <c r="C87" s="214">
        <v>5</v>
      </c>
      <c r="D87" s="215">
        <v>5000</v>
      </c>
      <c r="E87" s="215">
        <v>1250</v>
      </c>
      <c r="F87" s="214">
        <v>8</v>
      </c>
      <c r="G87" s="216" t="str">
        <f>IF(MID(tab_SATLISTE[[#This Row],[SAT-ID]],2,1)="x","x",LEFT(tab_SATLISTE[[#This Row],[SAT-ID]]))</f>
        <v>1</v>
      </c>
      <c r="H87" s="679" t="s">
        <v>4281</v>
      </c>
      <c r="I87" s="680"/>
      <c r="J87" s="680"/>
      <c r="K87" s="680"/>
      <c r="L87" s="681"/>
    </row>
    <row r="88" spans="1:12" ht="15.95" customHeight="1" x14ac:dyDescent="0.25">
      <c r="A88" s="19" t="s">
        <v>4540</v>
      </c>
      <c r="B88" s="208" t="s">
        <v>2114</v>
      </c>
      <c r="C88" s="214">
        <v>47</v>
      </c>
      <c r="D88" s="215">
        <v>47000</v>
      </c>
      <c r="E88" s="215">
        <v>11750</v>
      </c>
      <c r="F88" s="214">
        <v>72</v>
      </c>
      <c r="G88" s="216" t="str">
        <f>IF(MID(tab_SATLISTE[[#This Row],[SAT-ID]],2,1)="x","x",LEFT(tab_SATLISTE[[#This Row],[SAT-ID]]))</f>
        <v>1</v>
      </c>
      <c r="H88" s="679" t="s">
        <v>4281</v>
      </c>
      <c r="I88" s="680"/>
      <c r="J88" s="680"/>
      <c r="K88" s="680"/>
      <c r="L88" s="681"/>
    </row>
    <row r="89" spans="1:12" ht="15.95" customHeight="1" x14ac:dyDescent="0.25">
      <c r="A89" s="19" t="s">
        <v>4541</v>
      </c>
      <c r="B89" s="208" t="s">
        <v>2476</v>
      </c>
      <c r="C89" s="214">
        <v>4</v>
      </c>
      <c r="D89" s="215">
        <v>4000</v>
      </c>
      <c r="E89" s="215">
        <v>1000</v>
      </c>
      <c r="F89" s="214">
        <v>6</v>
      </c>
      <c r="G89" s="216" t="str">
        <f>IF(MID(tab_SATLISTE[[#This Row],[SAT-ID]],2,1)="x","x",LEFT(tab_SATLISTE[[#This Row],[SAT-ID]]))</f>
        <v>1</v>
      </c>
      <c r="H89" s="679" t="s">
        <v>4281</v>
      </c>
      <c r="I89" s="680"/>
      <c r="J89" s="680"/>
      <c r="K89" s="680"/>
      <c r="L89" s="681"/>
    </row>
    <row r="90" spans="1:12" ht="15.95" customHeight="1" x14ac:dyDescent="0.25">
      <c r="A90" s="19" t="s">
        <v>4542</v>
      </c>
      <c r="B90" s="208" t="s">
        <v>1481</v>
      </c>
      <c r="C90" s="214">
        <v>406</v>
      </c>
      <c r="D90" s="215">
        <v>406000</v>
      </c>
      <c r="E90" s="215">
        <v>101500</v>
      </c>
      <c r="F90" s="214">
        <v>624</v>
      </c>
      <c r="G90" s="216" t="str">
        <f>IF(MID(tab_SATLISTE[[#This Row],[SAT-ID]],2,1)="x","x",LEFT(tab_SATLISTE[[#This Row],[SAT-ID]]))</f>
        <v>1</v>
      </c>
      <c r="H90" s="679" t="s">
        <v>4281</v>
      </c>
      <c r="I90" s="680"/>
      <c r="J90" s="680"/>
      <c r="K90" s="680"/>
      <c r="L90" s="681"/>
    </row>
    <row r="91" spans="1:12" ht="15.95" customHeight="1" x14ac:dyDescent="0.25">
      <c r="A91" s="19" t="s">
        <v>4543</v>
      </c>
      <c r="B91" s="208" t="s">
        <v>2021</v>
      </c>
      <c r="C91" s="214">
        <v>32</v>
      </c>
      <c r="D91" s="215">
        <v>32000</v>
      </c>
      <c r="E91" s="215">
        <v>8000</v>
      </c>
      <c r="F91" s="214">
        <v>49</v>
      </c>
      <c r="G91" s="216" t="str">
        <f>IF(MID(tab_SATLISTE[[#This Row],[SAT-ID]],2,1)="x","x",LEFT(tab_SATLISTE[[#This Row],[SAT-ID]]))</f>
        <v>1</v>
      </c>
      <c r="H91" s="679" t="s">
        <v>4281</v>
      </c>
      <c r="I91" s="680"/>
      <c r="J91" s="680"/>
      <c r="K91" s="680"/>
      <c r="L91" s="681"/>
    </row>
    <row r="92" spans="1:12" ht="15.95" customHeight="1" x14ac:dyDescent="0.25">
      <c r="A92" s="19" t="s">
        <v>4544</v>
      </c>
      <c r="B92" s="208" t="s">
        <v>2037</v>
      </c>
      <c r="C92" s="214">
        <v>32</v>
      </c>
      <c r="D92" s="215">
        <v>32000</v>
      </c>
      <c r="E92" s="215">
        <v>8000</v>
      </c>
      <c r="F92" s="214">
        <v>49</v>
      </c>
      <c r="G92" s="216" t="str">
        <f>IF(MID(tab_SATLISTE[[#This Row],[SAT-ID]],2,1)="x","x",LEFT(tab_SATLISTE[[#This Row],[SAT-ID]]))</f>
        <v>1</v>
      </c>
      <c r="H92" s="679" t="s">
        <v>4281</v>
      </c>
      <c r="I92" s="680"/>
      <c r="J92" s="680"/>
      <c r="K92" s="680"/>
      <c r="L92" s="681"/>
    </row>
    <row r="93" spans="1:12" ht="15.95" customHeight="1" x14ac:dyDescent="0.25">
      <c r="A93" s="19" t="s">
        <v>4545</v>
      </c>
      <c r="B93" s="208" t="s">
        <v>2075</v>
      </c>
      <c r="C93" s="214">
        <v>22</v>
      </c>
      <c r="D93" s="215">
        <v>22000</v>
      </c>
      <c r="E93" s="215">
        <v>5500</v>
      </c>
      <c r="F93" s="214">
        <v>34</v>
      </c>
      <c r="G93" s="216" t="str">
        <f>IF(MID(tab_SATLISTE[[#This Row],[SAT-ID]],2,1)="x","x",LEFT(tab_SATLISTE[[#This Row],[SAT-ID]]))</f>
        <v>1</v>
      </c>
      <c r="H93" s="679" t="s">
        <v>4281</v>
      </c>
      <c r="I93" s="680"/>
      <c r="J93" s="680"/>
      <c r="K93" s="680"/>
      <c r="L93" s="681"/>
    </row>
    <row r="94" spans="1:12" ht="15.95" customHeight="1" x14ac:dyDescent="0.25">
      <c r="A94" s="19" t="s">
        <v>4546</v>
      </c>
      <c r="B94" s="208" t="s">
        <v>2263</v>
      </c>
      <c r="C94" s="214">
        <v>8</v>
      </c>
      <c r="D94" s="215">
        <v>8000</v>
      </c>
      <c r="E94" s="215">
        <v>2000</v>
      </c>
      <c r="F94" s="214">
        <v>13</v>
      </c>
      <c r="G94" s="216" t="str">
        <f>IF(MID(tab_SATLISTE[[#This Row],[SAT-ID]],2,1)="x","x",LEFT(tab_SATLISTE[[#This Row],[SAT-ID]]))</f>
        <v>1</v>
      </c>
      <c r="H94" s="679" t="s">
        <v>4281</v>
      </c>
      <c r="I94" s="680"/>
      <c r="J94" s="680"/>
      <c r="K94" s="680"/>
      <c r="L94" s="681"/>
    </row>
    <row r="95" spans="1:12" ht="15.95" customHeight="1" x14ac:dyDescent="0.25">
      <c r="A95" s="19" t="s">
        <v>4547</v>
      </c>
      <c r="B95" s="208" t="s">
        <v>2411</v>
      </c>
      <c r="C95" s="214">
        <v>4</v>
      </c>
      <c r="D95" s="215">
        <v>4000</v>
      </c>
      <c r="E95" s="215">
        <v>1000</v>
      </c>
      <c r="F95" s="214">
        <v>6</v>
      </c>
      <c r="G95" s="216" t="str">
        <f>IF(MID(tab_SATLISTE[[#This Row],[SAT-ID]],2,1)="x","x",LEFT(tab_SATLISTE[[#This Row],[SAT-ID]]))</f>
        <v>1</v>
      </c>
      <c r="H95" s="679" t="s">
        <v>4281</v>
      </c>
      <c r="I95" s="680"/>
      <c r="J95" s="680"/>
      <c r="K95" s="680"/>
      <c r="L95" s="681"/>
    </row>
    <row r="96" spans="1:12" ht="15.95" customHeight="1" x14ac:dyDescent="0.25">
      <c r="A96" s="19" t="s">
        <v>4548</v>
      </c>
      <c r="B96" s="208" t="s">
        <v>2300</v>
      </c>
      <c r="C96" s="214">
        <v>5</v>
      </c>
      <c r="D96" s="215">
        <v>5000</v>
      </c>
      <c r="E96" s="215">
        <v>1250</v>
      </c>
      <c r="F96" s="214">
        <v>7</v>
      </c>
      <c r="G96" s="216" t="str">
        <f>IF(MID(tab_SATLISTE[[#This Row],[SAT-ID]],2,1)="x","x",LEFT(tab_SATLISTE[[#This Row],[SAT-ID]]))</f>
        <v>1</v>
      </c>
      <c r="H96" s="679" t="s">
        <v>4281</v>
      </c>
      <c r="I96" s="680"/>
      <c r="J96" s="680"/>
      <c r="K96" s="680"/>
      <c r="L96" s="681"/>
    </row>
    <row r="97" spans="1:12" ht="15.95" customHeight="1" x14ac:dyDescent="0.25">
      <c r="A97" s="19" t="s">
        <v>4549</v>
      </c>
      <c r="B97" s="208" t="s">
        <v>2162</v>
      </c>
      <c r="C97" s="214">
        <v>9</v>
      </c>
      <c r="D97" s="215">
        <v>9000</v>
      </c>
      <c r="E97" s="215">
        <v>2250</v>
      </c>
      <c r="F97" s="214">
        <v>14</v>
      </c>
      <c r="G97" s="216" t="str">
        <f>IF(MID(tab_SATLISTE[[#This Row],[SAT-ID]],2,1)="x","x",LEFT(tab_SATLISTE[[#This Row],[SAT-ID]]))</f>
        <v>1</v>
      </c>
      <c r="H97" s="679" t="s">
        <v>4281</v>
      </c>
      <c r="I97" s="680"/>
      <c r="J97" s="680"/>
      <c r="K97" s="680"/>
      <c r="L97" s="681"/>
    </row>
    <row r="98" spans="1:12" ht="15.95" customHeight="1" x14ac:dyDescent="0.25">
      <c r="A98" s="19" t="s">
        <v>4550</v>
      </c>
      <c r="B98" s="208" t="s">
        <v>2058</v>
      </c>
      <c r="C98" s="214">
        <v>12</v>
      </c>
      <c r="D98" s="215">
        <v>12000</v>
      </c>
      <c r="E98" s="215">
        <v>3000</v>
      </c>
      <c r="F98" s="214">
        <v>19</v>
      </c>
      <c r="G98" s="216" t="str">
        <f>IF(MID(tab_SATLISTE[[#This Row],[SAT-ID]],2,1)="x","x",LEFT(tab_SATLISTE[[#This Row],[SAT-ID]]))</f>
        <v>1</v>
      </c>
      <c r="H98" s="679" t="s">
        <v>4281</v>
      </c>
      <c r="I98" s="680"/>
      <c r="J98" s="680"/>
      <c r="K98" s="680"/>
      <c r="L98" s="681"/>
    </row>
    <row r="99" spans="1:12" ht="15.95" customHeight="1" x14ac:dyDescent="0.25">
      <c r="A99" s="19" t="s">
        <v>4551</v>
      </c>
      <c r="B99" s="208" t="s">
        <v>2260</v>
      </c>
      <c r="C99" s="214">
        <v>23</v>
      </c>
      <c r="D99" s="215">
        <v>23000</v>
      </c>
      <c r="E99" s="215">
        <v>5750</v>
      </c>
      <c r="F99" s="214">
        <v>36</v>
      </c>
      <c r="G99" s="216" t="str">
        <f>IF(MID(tab_SATLISTE[[#This Row],[SAT-ID]],2,1)="x","x",LEFT(tab_SATLISTE[[#This Row],[SAT-ID]]))</f>
        <v>1</v>
      </c>
      <c r="H99" s="679" t="s">
        <v>4281</v>
      </c>
      <c r="I99" s="680"/>
      <c r="J99" s="680"/>
      <c r="K99" s="680"/>
      <c r="L99" s="681"/>
    </row>
    <row r="100" spans="1:12" ht="15.95" customHeight="1" x14ac:dyDescent="0.25">
      <c r="A100" s="19" t="s">
        <v>4552</v>
      </c>
      <c r="B100" s="208" t="s">
        <v>2204</v>
      </c>
      <c r="C100" s="214">
        <v>18</v>
      </c>
      <c r="D100" s="215">
        <v>18000</v>
      </c>
      <c r="E100" s="215">
        <v>4500</v>
      </c>
      <c r="F100" s="214">
        <v>27</v>
      </c>
      <c r="G100" s="216" t="str">
        <f>IF(MID(tab_SATLISTE[[#This Row],[SAT-ID]],2,1)="x","x",LEFT(tab_SATLISTE[[#This Row],[SAT-ID]]))</f>
        <v>1</v>
      </c>
      <c r="H100" s="679" t="s">
        <v>4281</v>
      </c>
      <c r="I100" s="680"/>
      <c r="J100" s="680"/>
      <c r="K100" s="680"/>
      <c r="L100" s="681"/>
    </row>
    <row r="101" spans="1:12" ht="15.95" customHeight="1" x14ac:dyDescent="0.25">
      <c r="A101" s="19" t="s">
        <v>4553</v>
      </c>
      <c r="B101" s="208" t="s">
        <v>949</v>
      </c>
      <c r="C101" s="214">
        <v>174</v>
      </c>
      <c r="D101" s="215">
        <v>174000</v>
      </c>
      <c r="E101" s="215">
        <v>43500</v>
      </c>
      <c r="F101" s="214">
        <v>268</v>
      </c>
      <c r="G101" s="216" t="str">
        <f>IF(MID(tab_SATLISTE[[#This Row],[SAT-ID]],2,1)="x","x",LEFT(tab_SATLISTE[[#This Row],[SAT-ID]]))</f>
        <v>1</v>
      </c>
      <c r="H101" s="679" t="s">
        <v>4281</v>
      </c>
      <c r="I101" s="680"/>
      <c r="J101" s="680"/>
      <c r="K101" s="680"/>
      <c r="L101" s="681"/>
    </row>
    <row r="102" spans="1:12" ht="15.95" customHeight="1" x14ac:dyDescent="0.25">
      <c r="A102" s="19" t="s">
        <v>4554</v>
      </c>
      <c r="B102" s="208" t="s">
        <v>2076</v>
      </c>
      <c r="C102" s="214">
        <v>10</v>
      </c>
      <c r="D102" s="215">
        <v>10000</v>
      </c>
      <c r="E102" s="215">
        <v>2500</v>
      </c>
      <c r="F102" s="214">
        <v>16</v>
      </c>
      <c r="G102" s="216" t="str">
        <f>IF(MID(tab_SATLISTE[[#This Row],[SAT-ID]],2,1)="x","x",LEFT(tab_SATLISTE[[#This Row],[SAT-ID]]))</f>
        <v>1</v>
      </c>
      <c r="H102" s="679" t="s">
        <v>4281</v>
      </c>
      <c r="I102" s="680"/>
      <c r="J102" s="680"/>
      <c r="K102" s="680"/>
      <c r="L102" s="681"/>
    </row>
    <row r="103" spans="1:12" ht="15.95" customHeight="1" x14ac:dyDescent="0.25">
      <c r="A103" s="19" t="s">
        <v>4555</v>
      </c>
      <c r="B103" s="208" t="s">
        <v>2205</v>
      </c>
      <c r="C103" s="214">
        <v>6</v>
      </c>
      <c r="D103" s="215">
        <v>6000</v>
      </c>
      <c r="E103" s="215">
        <v>1500</v>
      </c>
      <c r="F103" s="214">
        <v>10</v>
      </c>
      <c r="G103" s="216" t="str">
        <f>IF(MID(tab_SATLISTE[[#This Row],[SAT-ID]],2,1)="x","x",LEFT(tab_SATLISTE[[#This Row],[SAT-ID]]))</f>
        <v>1</v>
      </c>
      <c r="H103" s="679" t="s">
        <v>4281</v>
      </c>
      <c r="I103" s="680"/>
      <c r="J103" s="680"/>
      <c r="K103" s="680"/>
      <c r="L103" s="681"/>
    </row>
    <row r="104" spans="1:12" ht="15.95" customHeight="1" x14ac:dyDescent="0.25">
      <c r="A104" s="19" t="s">
        <v>4556</v>
      </c>
      <c r="B104" s="208" t="s">
        <v>2225</v>
      </c>
      <c r="C104" s="214">
        <v>5</v>
      </c>
      <c r="D104" s="215">
        <v>5000</v>
      </c>
      <c r="E104" s="215">
        <v>1250</v>
      </c>
      <c r="F104" s="214">
        <v>8</v>
      </c>
      <c r="G104" s="216" t="str">
        <f>IF(MID(tab_SATLISTE[[#This Row],[SAT-ID]],2,1)="x","x",LEFT(tab_SATLISTE[[#This Row],[SAT-ID]]))</f>
        <v>1</v>
      </c>
      <c r="H104" s="679" t="s">
        <v>4281</v>
      </c>
      <c r="I104" s="680"/>
      <c r="J104" s="680"/>
      <c r="K104" s="680"/>
      <c r="L104" s="681"/>
    </row>
    <row r="105" spans="1:12" ht="15.95" customHeight="1" x14ac:dyDescent="0.25">
      <c r="A105" s="19" t="s">
        <v>4557</v>
      </c>
      <c r="B105" s="208" t="s">
        <v>2264</v>
      </c>
      <c r="C105" s="214">
        <v>20</v>
      </c>
      <c r="D105" s="215">
        <v>20000</v>
      </c>
      <c r="E105" s="215">
        <v>5000</v>
      </c>
      <c r="F105" s="214">
        <v>30</v>
      </c>
      <c r="G105" s="216" t="str">
        <f>IF(MID(tab_SATLISTE[[#This Row],[SAT-ID]],2,1)="x","x",LEFT(tab_SATLISTE[[#This Row],[SAT-ID]]))</f>
        <v>1</v>
      </c>
      <c r="H105" s="679" t="s">
        <v>4281</v>
      </c>
      <c r="I105" s="680"/>
      <c r="J105" s="680"/>
      <c r="K105" s="680"/>
      <c r="L105" s="681"/>
    </row>
    <row r="106" spans="1:12" ht="15.95" customHeight="1" x14ac:dyDescent="0.25">
      <c r="A106" s="19" t="s">
        <v>4558</v>
      </c>
      <c r="B106" s="208" t="s">
        <v>2123</v>
      </c>
      <c r="C106" s="214">
        <v>13</v>
      </c>
      <c r="D106" s="215">
        <v>13000</v>
      </c>
      <c r="E106" s="215">
        <v>3250</v>
      </c>
      <c r="F106" s="214">
        <v>20</v>
      </c>
      <c r="G106" s="216" t="str">
        <f>IF(MID(tab_SATLISTE[[#This Row],[SAT-ID]],2,1)="x","x",LEFT(tab_SATLISTE[[#This Row],[SAT-ID]]))</f>
        <v>1</v>
      </c>
      <c r="H106" s="679" t="s">
        <v>4281</v>
      </c>
      <c r="I106" s="680"/>
      <c r="J106" s="680"/>
      <c r="K106" s="680"/>
      <c r="L106" s="681"/>
    </row>
    <row r="107" spans="1:12" ht="15.95" customHeight="1" x14ac:dyDescent="0.25">
      <c r="A107" s="19" t="s">
        <v>4559</v>
      </c>
      <c r="B107" s="208" t="s">
        <v>2449</v>
      </c>
      <c r="C107" s="214">
        <v>5</v>
      </c>
      <c r="D107" s="215">
        <v>5000</v>
      </c>
      <c r="E107" s="215">
        <v>1250</v>
      </c>
      <c r="F107" s="214">
        <v>8</v>
      </c>
      <c r="G107" s="216" t="str">
        <f>IF(MID(tab_SATLISTE[[#This Row],[SAT-ID]],2,1)="x","x",LEFT(tab_SATLISTE[[#This Row],[SAT-ID]]))</f>
        <v>1</v>
      </c>
      <c r="H107" s="679" t="s">
        <v>4281</v>
      </c>
      <c r="I107" s="680"/>
      <c r="J107" s="680"/>
      <c r="K107" s="680"/>
      <c r="L107" s="681"/>
    </row>
    <row r="108" spans="1:12" ht="15.95" customHeight="1" x14ac:dyDescent="0.25">
      <c r="A108" s="19" t="s">
        <v>4560</v>
      </c>
      <c r="B108" s="208" t="s">
        <v>270</v>
      </c>
      <c r="C108" s="214">
        <v>416</v>
      </c>
      <c r="D108" s="215">
        <v>416000</v>
      </c>
      <c r="E108" s="215">
        <v>104000</v>
      </c>
      <c r="F108" s="214">
        <v>640</v>
      </c>
      <c r="G108" s="216" t="str">
        <f>IF(MID(tab_SATLISTE[[#This Row],[SAT-ID]],2,1)="x","x",LEFT(tab_SATLISTE[[#This Row],[SAT-ID]]))</f>
        <v>1</v>
      </c>
      <c r="H108" s="679" t="s">
        <v>4281</v>
      </c>
      <c r="I108" s="680"/>
      <c r="J108" s="680"/>
      <c r="K108" s="680"/>
      <c r="L108" s="681"/>
    </row>
    <row r="109" spans="1:12" ht="15.95" customHeight="1" x14ac:dyDescent="0.25">
      <c r="A109" s="19" t="s">
        <v>4561</v>
      </c>
      <c r="B109" s="208" t="s">
        <v>2097</v>
      </c>
      <c r="C109" s="214">
        <v>93</v>
      </c>
      <c r="D109" s="215">
        <v>93000</v>
      </c>
      <c r="E109" s="215">
        <v>23250</v>
      </c>
      <c r="F109" s="214">
        <v>143</v>
      </c>
      <c r="G109" s="216" t="str">
        <f>IF(MID(tab_SATLISTE[[#This Row],[SAT-ID]],2,1)="x","x",LEFT(tab_SATLISTE[[#This Row],[SAT-ID]]))</f>
        <v>1</v>
      </c>
      <c r="H109" s="679" t="s">
        <v>4281</v>
      </c>
      <c r="I109" s="680"/>
      <c r="J109" s="680"/>
      <c r="K109" s="680"/>
      <c r="L109" s="681"/>
    </row>
    <row r="110" spans="1:12" ht="15.95" customHeight="1" x14ac:dyDescent="0.25">
      <c r="A110" s="19" t="s">
        <v>4562</v>
      </c>
      <c r="B110" s="208" t="s">
        <v>2018</v>
      </c>
      <c r="C110" s="214">
        <v>20</v>
      </c>
      <c r="D110" s="215">
        <v>20000</v>
      </c>
      <c r="E110" s="215">
        <v>5000</v>
      </c>
      <c r="F110" s="214">
        <v>30</v>
      </c>
      <c r="G110" s="216" t="str">
        <f>IF(MID(tab_SATLISTE[[#This Row],[SAT-ID]],2,1)="x","x",LEFT(tab_SATLISTE[[#This Row],[SAT-ID]]))</f>
        <v>1</v>
      </c>
      <c r="H110" s="679" t="s">
        <v>4281</v>
      </c>
      <c r="I110" s="680"/>
      <c r="J110" s="680"/>
      <c r="K110" s="680"/>
      <c r="L110" s="681"/>
    </row>
    <row r="111" spans="1:12" ht="15.95" customHeight="1" x14ac:dyDescent="0.25">
      <c r="A111" s="19" t="s">
        <v>4563</v>
      </c>
      <c r="B111" s="208" t="s">
        <v>2387</v>
      </c>
      <c r="C111" s="214">
        <v>5</v>
      </c>
      <c r="D111" s="215">
        <v>5000</v>
      </c>
      <c r="E111" s="215">
        <v>1250</v>
      </c>
      <c r="F111" s="214">
        <v>8</v>
      </c>
      <c r="G111" s="216" t="str">
        <f>IF(MID(tab_SATLISTE[[#This Row],[SAT-ID]],2,1)="x","x",LEFT(tab_SATLISTE[[#This Row],[SAT-ID]]))</f>
        <v>1</v>
      </c>
      <c r="H111" s="679" t="s">
        <v>4281</v>
      </c>
      <c r="I111" s="680"/>
      <c r="J111" s="680"/>
      <c r="K111" s="680"/>
      <c r="L111" s="681"/>
    </row>
    <row r="112" spans="1:12" ht="15.95" customHeight="1" x14ac:dyDescent="0.25">
      <c r="A112" s="19" t="s">
        <v>4564</v>
      </c>
      <c r="B112" s="208" t="s">
        <v>3865</v>
      </c>
      <c r="C112" s="214">
        <v>58</v>
      </c>
      <c r="D112" s="215">
        <v>58000</v>
      </c>
      <c r="E112" s="215">
        <v>14500</v>
      </c>
      <c r="F112" s="214">
        <v>89</v>
      </c>
      <c r="G112" s="216" t="str">
        <f>IF(MID(tab_SATLISTE[[#This Row],[SAT-ID]],2,1)="x","x",LEFT(tab_SATLISTE[[#This Row],[SAT-ID]]))</f>
        <v>1</v>
      </c>
      <c r="H112" s="679" t="s">
        <v>4281</v>
      </c>
      <c r="I112" s="680"/>
      <c r="J112" s="680"/>
      <c r="K112" s="680"/>
      <c r="L112" s="681"/>
    </row>
    <row r="113" spans="1:12" ht="15.95" customHeight="1" x14ac:dyDescent="0.25">
      <c r="A113" s="19" t="s">
        <v>4565</v>
      </c>
      <c r="B113" s="208" t="s">
        <v>2283</v>
      </c>
      <c r="C113" s="214">
        <v>6</v>
      </c>
      <c r="D113" s="215">
        <v>6000</v>
      </c>
      <c r="E113" s="215">
        <v>1500</v>
      </c>
      <c r="F113" s="214">
        <v>8</v>
      </c>
      <c r="G113" s="216" t="str">
        <f>IF(MID(tab_SATLISTE[[#This Row],[SAT-ID]],2,1)="x","x",LEFT(tab_SATLISTE[[#This Row],[SAT-ID]]))</f>
        <v>1</v>
      </c>
      <c r="H113" s="679" t="s">
        <v>4281</v>
      </c>
      <c r="I113" s="680"/>
      <c r="J113" s="680"/>
      <c r="K113" s="680"/>
      <c r="L113" s="681"/>
    </row>
    <row r="114" spans="1:12" ht="15.95" customHeight="1" x14ac:dyDescent="0.25">
      <c r="A114" s="19" t="s">
        <v>4566</v>
      </c>
      <c r="B114" s="208" t="s">
        <v>2160</v>
      </c>
      <c r="C114" s="214">
        <v>9</v>
      </c>
      <c r="D114" s="215">
        <v>9000</v>
      </c>
      <c r="E114" s="215">
        <v>2250</v>
      </c>
      <c r="F114" s="214">
        <v>14</v>
      </c>
      <c r="G114" s="216" t="str">
        <f>IF(MID(tab_SATLISTE[[#This Row],[SAT-ID]],2,1)="x","x",LEFT(tab_SATLISTE[[#This Row],[SAT-ID]]))</f>
        <v>1</v>
      </c>
      <c r="H114" s="679" t="s">
        <v>4281</v>
      </c>
      <c r="I114" s="680"/>
      <c r="J114" s="680"/>
      <c r="K114" s="680"/>
      <c r="L114" s="681"/>
    </row>
    <row r="115" spans="1:12" ht="15.95" customHeight="1" x14ac:dyDescent="0.25">
      <c r="A115" s="19" t="s">
        <v>4567</v>
      </c>
      <c r="B115" s="208" t="s">
        <v>2246</v>
      </c>
      <c r="C115" s="214">
        <v>8</v>
      </c>
      <c r="D115" s="215">
        <v>8000</v>
      </c>
      <c r="E115" s="215">
        <v>2000</v>
      </c>
      <c r="F115" s="214">
        <v>12</v>
      </c>
      <c r="G115" s="216" t="str">
        <f>IF(MID(tab_SATLISTE[[#This Row],[SAT-ID]],2,1)="x","x",LEFT(tab_SATLISTE[[#This Row],[SAT-ID]]))</f>
        <v>1</v>
      </c>
      <c r="H115" s="679" t="s">
        <v>4281</v>
      </c>
      <c r="I115" s="680"/>
      <c r="J115" s="680"/>
      <c r="K115" s="680"/>
      <c r="L115" s="681"/>
    </row>
    <row r="116" spans="1:12" ht="15.95" customHeight="1" x14ac:dyDescent="0.25">
      <c r="A116" s="19" t="s">
        <v>4568</v>
      </c>
      <c r="B116" s="208" t="s">
        <v>2284</v>
      </c>
      <c r="C116" s="214">
        <v>6</v>
      </c>
      <c r="D116" s="215">
        <v>6000</v>
      </c>
      <c r="E116" s="215">
        <v>1500</v>
      </c>
      <c r="F116" s="214">
        <v>8</v>
      </c>
      <c r="G116" s="216" t="str">
        <f>IF(MID(tab_SATLISTE[[#This Row],[SAT-ID]],2,1)="x","x",LEFT(tab_SATLISTE[[#This Row],[SAT-ID]]))</f>
        <v>1</v>
      </c>
      <c r="H116" s="679" t="s">
        <v>4281</v>
      </c>
      <c r="I116" s="680"/>
      <c r="J116" s="680"/>
      <c r="K116" s="680"/>
      <c r="L116" s="681"/>
    </row>
    <row r="117" spans="1:12" ht="15.95" customHeight="1" x14ac:dyDescent="0.25">
      <c r="A117" s="19" t="s">
        <v>4569</v>
      </c>
      <c r="B117" s="208" t="s">
        <v>2439</v>
      </c>
      <c r="C117" s="214">
        <v>6</v>
      </c>
      <c r="D117" s="215">
        <v>6000</v>
      </c>
      <c r="E117" s="215">
        <v>1500</v>
      </c>
      <c r="F117" s="214">
        <v>9</v>
      </c>
      <c r="G117" s="216" t="str">
        <f>IF(MID(tab_SATLISTE[[#This Row],[SAT-ID]],2,1)="x","x",LEFT(tab_SATLISTE[[#This Row],[SAT-ID]]))</f>
        <v>1</v>
      </c>
      <c r="H117" s="679" t="s">
        <v>4281</v>
      </c>
      <c r="I117" s="680"/>
      <c r="J117" s="680"/>
      <c r="K117" s="680"/>
      <c r="L117" s="681"/>
    </row>
    <row r="118" spans="1:12" ht="15.95" customHeight="1" x14ac:dyDescent="0.25">
      <c r="A118" s="19" t="s">
        <v>4570</v>
      </c>
      <c r="B118" s="208" t="s">
        <v>2350</v>
      </c>
      <c r="C118" s="214">
        <v>12</v>
      </c>
      <c r="D118" s="215">
        <v>12000</v>
      </c>
      <c r="E118" s="215">
        <v>3000</v>
      </c>
      <c r="F118" s="214">
        <v>19</v>
      </c>
      <c r="G118" s="216" t="str">
        <f>IF(MID(tab_SATLISTE[[#This Row],[SAT-ID]],2,1)="x","x",LEFT(tab_SATLISTE[[#This Row],[SAT-ID]]))</f>
        <v>1</v>
      </c>
      <c r="H118" s="679" t="s">
        <v>4281</v>
      </c>
      <c r="I118" s="680"/>
      <c r="J118" s="680"/>
      <c r="K118" s="680"/>
      <c r="L118" s="681"/>
    </row>
    <row r="119" spans="1:12" ht="15.95" customHeight="1" x14ac:dyDescent="0.25">
      <c r="A119" s="19" t="s">
        <v>4571</v>
      </c>
      <c r="B119" s="208" t="s">
        <v>2413</v>
      </c>
      <c r="C119" s="214">
        <v>17</v>
      </c>
      <c r="D119" s="215">
        <v>17000</v>
      </c>
      <c r="E119" s="215">
        <v>4250</v>
      </c>
      <c r="F119" s="214">
        <v>26</v>
      </c>
      <c r="G119" s="216" t="str">
        <f>IF(MID(tab_SATLISTE[[#This Row],[SAT-ID]],2,1)="x","x",LEFT(tab_SATLISTE[[#This Row],[SAT-ID]]))</f>
        <v>1</v>
      </c>
      <c r="H119" s="679" t="s">
        <v>4281</v>
      </c>
      <c r="I119" s="680"/>
      <c r="J119" s="680"/>
      <c r="K119" s="680"/>
      <c r="L119" s="681"/>
    </row>
    <row r="120" spans="1:12" ht="15.95" customHeight="1" x14ac:dyDescent="0.25">
      <c r="A120" s="19" t="s">
        <v>4572</v>
      </c>
      <c r="B120" s="208" t="s">
        <v>2414</v>
      </c>
      <c r="C120" s="214">
        <v>10</v>
      </c>
      <c r="D120" s="215">
        <v>10000</v>
      </c>
      <c r="E120" s="215">
        <v>2500</v>
      </c>
      <c r="F120" s="214">
        <v>15</v>
      </c>
      <c r="G120" s="216" t="str">
        <f>IF(MID(tab_SATLISTE[[#This Row],[SAT-ID]],2,1)="x","x",LEFT(tab_SATLISTE[[#This Row],[SAT-ID]]))</f>
        <v>1</v>
      </c>
      <c r="H120" s="679" t="s">
        <v>4281</v>
      </c>
      <c r="I120" s="680"/>
      <c r="J120" s="680"/>
      <c r="K120" s="680"/>
      <c r="L120" s="681"/>
    </row>
    <row r="121" spans="1:12" ht="15.95" customHeight="1" x14ac:dyDescent="0.25">
      <c r="A121" s="19" t="s">
        <v>4573</v>
      </c>
      <c r="B121" s="208" t="s">
        <v>2420</v>
      </c>
      <c r="C121" s="214">
        <v>4</v>
      </c>
      <c r="D121" s="215">
        <v>4000</v>
      </c>
      <c r="E121" s="215">
        <v>1000</v>
      </c>
      <c r="F121" s="214">
        <v>6</v>
      </c>
      <c r="G121" s="216" t="str">
        <f>IF(MID(tab_SATLISTE[[#This Row],[SAT-ID]],2,1)="x","x",LEFT(tab_SATLISTE[[#This Row],[SAT-ID]]))</f>
        <v>1</v>
      </c>
      <c r="H121" s="679" t="s">
        <v>4281</v>
      </c>
      <c r="I121" s="680"/>
      <c r="J121" s="680"/>
      <c r="K121" s="680"/>
      <c r="L121" s="681"/>
    </row>
    <row r="122" spans="1:12" ht="15.95" customHeight="1" x14ac:dyDescent="0.25">
      <c r="A122" s="19" t="s">
        <v>4574</v>
      </c>
      <c r="B122" s="208" t="s">
        <v>2302</v>
      </c>
      <c r="C122" s="214">
        <v>6</v>
      </c>
      <c r="D122" s="215">
        <v>6000</v>
      </c>
      <c r="E122" s="215">
        <v>1500</v>
      </c>
      <c r="F122" s="214">
        <v>9</v>
      </c>
      <c r="G122" s="216" t="str">
        <f>IF(MID(tab_SATLISTE[[#This Row],[SAT-ID]],2,1)="x","x",LEFT(tab_SATLISTE[[#This Row],[SAT-ID]]))</f>
        <v>1</v>
      </c>
      <c r="H122" s="679" t="s">
        <v>4281</v>
      </c>
      <c r="I122" s="680"/>
      <c r="J122" s="680"/>
      <c r="K122" s="680"/>
      <c r="L122" s="681"/>
    </row>
    <row r="123" spans="1:12" ht="15.95" customHeight="1" x14ac:dyDescent="0.25">
      <c r="A123" s="19" t="s">
        <v>4575</v>
      </c>
      <c r="B123" s="208" t="s">
        <v>2031</v>
      </c>
      <c r="C123" s="214">
        <v>18</v>
      </c>
      <c r="D123" s="215">
        <v>18000</v>
      </c>
      <c r="E123" s="215">
        <v>4500</v>
      </c>
      <c r="F123" s="214">
        <v>27</v>
      </c>
      <c r="G123" s="216" t="str">
        <f>IF(MID(tab_SATLISTE[[#This Row],[SAT-ID]],2,1)="x","x",LEFT(tab_SATLISTE[[#This Row],[SAT-ID]]))</f>
        <v>1</v>
      </c>
      <c r="H123" s="679" t="s">
        <v>4281</v>
      </c>
      <c r="I123" s="680"/>
      <c r="J123" s="680"/>
      <c r="K123" s="680"/>
      <c r="L123" s="681"/>
    </row>
    <row r="124" spans="1:12" ht="15.95" customHeight="1" x14ac:dyDescent="0.25">
      <c r="A124" s="19" t="s">
        <v>4576</v>
      </c>
      <c r="B124" s="208" t="s">
        <v>2315</v>
      </c>
      <c r="C124" s="214">
        <v>15</v>
      </c>
      <c r="D124" s="215">
        <v>15000</v>
      </c>
      <c r="E124" s="215">
        <v>3750</v>
      </c>
      <c r="F124" s="214">
        <v>23</v>
      </c>
      <c r="G124" s="216" t="str">
        <f>IF(MID(tab_SATLISTE[[#This Row],[SAT-ID]],2,1)="x","x",LEFT(tab_SATLISTE[[#This Row],[SAT-ID]]))</f>
        <v>1</v>
      </c>
      <c r="H124" s="679" t="s">
        <v>4281</v>
      </c>
      <c r="I124" s="680"/>
      <c r="J124" s="680"/>
      <c r="K124" s="680"/>
      <c r="L124" s="681"/>
    </row>
    <row r="125" spans="1:12" ht="15.95" customHeight="1" x14ac:dyDescent="0.25">
      <c r="A125" s="19" t="s">
        <v>4577</v>
      </c>
      <c r="B125" s="208" t="s">
        <v>2415</v>
      </c>
      <c r="C125" s="214">
        <v>5</v>
      </c>
      <c r="D125" s="215">
        <v>5000</v>
      </c>
      <c r="E125" s="215">
        <v>1250</v>
      </c>
      <c r="F125" s="214">
        <v>7</v>
      </c>
      <c r="G125" s="216" t="str">
        <f>IF(MID(tab_SATLISTE[[#This Row],[SAT-ID]],2,1)="x","x",LEFT(tab_SATLISTE[[#This Row],[SAT-ID]]))</f>
        <v>1</v>
      </c>
      <c r="H125" s="679" t="s">
        <v>4281</v>
      </c>
      <c r="I125" s="680"/>
      <c r="J125" s="680"/>
      <c r="K125" s="680"/>
      <c r="L125" s="681"/>
    </row>
    <row r="126" spans="1:12" ht="15.95" customHeight="1" x14ac:dyDescent="0.25">
      <c r="A126" s="19" t="s">
        <v>4578</v>
      </c>
      <c r="B126" s="208" t="s">
        <v>2226</v>
      </c>
      <c r="C126" s="214">
        <v>6</v>
      </c>
      <c r="D126" s="215">
        <v>6000</v>
      </c>
      <c r="E126" s="215">
        <v>1500</v>
      </c>
      <c r="F126" s="214">
        <v>10</v>
      </c>
      <c r="G126" s="216" t="str">
        <f>IF(MID(tab_SATLISTE[[#This Row],[SAT-ID]],2,1)="x","x",LEFT(tab_SATLISTE[[#This Row],[SAT-ID]]))</f>
        <v>1</v>
      </c>
      <c r="H126" s="679" t="s">
        <v>4281</v>
      </c>
      <c r="I126" s="680"/>
      <c r="J126" s="680"/>
      <c r="K126" s="680"/>
      <c r="L126" s="681"/>
    </row>
    <row r="127" spans="1:12" ht="15.95" customHeight="1" x14ac:dyDescent="0.25">
      <c r="A127" s="19" t="s">
        <v>4579</v>
      </c>
      <c r="B127" s="208" t="s">
        <v>2032</v>
      </c>
      <c r="C127" s="214">
        <v>6</v>
      </c>
      <c r="D127" s="215">
        <v>6000</v>
      </c>
      <c r="E127" s="215">
        <v>1500</v>
      </c>
      <c r="F127" s="214">
        <v>10</v>
      </c>
      <c r="G127" s="216" t="str">
        <f>IF(MID(tab_SATLISTE[[#This Row],[SAT-ID]],2,1)="x","x",LEFT(tab_SATLISTE[[#This Row],[SAT-ID]]))</f>
        <v>1</v>
      </c>
      <c r="H127" s="679" t="s">
        <v>4281</v>
      </c>
      <c r="I127" s="680"/>
      <c r="J127" s="680"/>
      <c r="K127" s="680"/>
      <c r="L127" s="681"/>
    </row>
    <row r="128" spans="1:12" ht="15.95" customHeight="1" x14ac:dyDescent="0.25">
      <c r="A128" s="19" t="s">
        <v>4580</v>
      </c>
      <c r="B128" s="208" t="s">
        <v>2187</v>
      </c>
      <c r="C128" s="214">
        <v>8</v>
      </c>
      <c r="D128" s="215">
        <v>8000</v>
      </c>
      <c r="E128" s="215">
        <v>2000</v>
      </c>
      <c r="F128" s="214">
        <v>13</v>
      </c>
      <c r="G128" s="216" t="str">
        <f>IF(MID(tab_SATLISTE[[#This Row],[SAT-ID]],2,1)="x","x",LEFT(tab_SATLISTE[[#This Row],[SAT-ID]]))</f>
        <v>1</v>
      </c>
      <c r="H128" s="679" t="s">
        <v>4281</v>
      </c>
      <c r="I128" s="680"/>
      <c r="J128" s="680"/>
      <c r="K128" s="680"/>
      <c r="L128" s="681"/>
    </row>
    <row r="129" spans="1:12" ht="15.95" customHeight="1" x14ac:dyDescent="0.25">
      <c r="A129" s="19" t="s">
        <v>4581</v>
      </c>
      <c r="B129" s="208" t="s">
        <v>2416</v>
      </c>
      <c r="C129" s="214">
        <v>5</v>
      </c>
      <c r="D129" s="215">
        <v>5000</v>
      </c>
      <c r="E129" s="215">
        <v>1250</v>
      </c>
      <c r="F129" s="214">
        <v>8</v>
      </c>
      <c r="G129" s="216" t="str">
        <f>IF(MID(tab_SATLISTE[[#This Row],[SAT-ID]],2,1)="x","x",LEFT(tab_SATLISTE[[#This Row],[SAT-ID]]))</f>
        <v>1</v>
      </c>
      <c r="H129" s="679" t="s">
        <v>4281</v>
      </c>
      <c r="I129" s="680"/>
      <c r="J129" s="680"/>
      <c r="K129" s="680"/>
      <c r="L129" s="681"/>
    </row>
    <row r="130" spans="1:12" ht="15.95" customHeight="1" x14ac:dyDescent="0.25">
      <c r="A130" s="19" t="s">
        <v>4582</v>
      </c>
      <c r="B130" s="208" t="s">
        <v>2188</v>
      </c>
      <c r="C130" s="214">
        <v>5</v>
      </c>
      <c r="D130" s="215">
        <v>5000</v>
      </c>
      <c r="E130" s="215">
        <v>1250</v>
      </c>
      <c r="F130" s="214">
        <v>8</v>
      </c>
      <c r="G130" s="216" t="str">
        <f>IF(MID(tab_SATLISTE[[#This Row],[SAT-ID]],2,1)="x","x",LEFT(tab_SATLISTE[[#This Row],[SAT-ID]]))</f>
        <v>1</v>
      </c>
      <c r="H130" s="679" t="s">
        <v>4281</v>
      </c>
      <c r="I130" s="680"/>
      <c r="J130" s="680"/>
      <c r="K130" s="680"/>
      <c r="L130" s="681"/>
    </row>
    <row r="131" spans="1:12" ht="15.95" customHeight="1" x14ac:dyDescent="0.25">
      <c r="A131" s="19" t="s">
        <v>4583</v>
      </c>
      <c r="B131" s="208" t="s">
        <v>2450</v>
      </c>
      <c r="C131" s="214">
        <v>7</v>
      </c>
      <c r="D131" s="215">
        <v>7000</v>
      </c>
      <c r="E131" s="215">
        <v>1750</v>
      </c>
      <c r="F131" s="214">
        <v>11</v>
      </c>
      <c r="G131" s="216" t="str">
        <f>IF(MID(tab_SATLISTE[[#This Row],[SAT-ID]],2,1)="x","x",LEFT(tab_SATLISTE[[#This Row],[SAT-ID]]))</f>
        <v>1</v>
      </c>
      <c r="H131" s="679" t="s">
        <v>4281</v>
      </c>
      <c r="I131" s="680"/>
      <c r="J131" s="680"/>
      <c r="K131" s="680"/>
      <c r="L131" s="681"/>
    </row>
    <row r="132" spans="1:12" ht="15.95" customHeight="1" x14ac:dyDescent="0.25">
      <c r="A132" s="19" t="s">
        <v>4584</v>
      </c>
      <c r="B132" s="208" t="s">
        <v>2149</v>
      </c>
      <c r="C132" s="214">
        <v>44</v>
      </c>
      <c r="D132" s="215">
        <v>44000</v>
      </c>
      <c r="E132" s="215">
        <v>11000</v>
      </c>
      <c r="F132" s="214">
        <v>67</v>
      </c>
      <c r="G132" s="216" t="str">
        <f>IF(MID(tab_SATLISTE[[#This Row],[SAT-ID]],2,1)="x","x",LEFT(tab_SATLISTE[[#This Row],[SAT-ID]]))</f>
        <v>1</v>
      </c>
      <c r="H132" s="679" t="s">
        <v>4281</v>
      </c>
      <c r="I132" s="680"/>
      <c r="J132" s="680"/>
      <c r="K132" s="680"/>
      <c r="L132" s="681"/>
    </row>
    <row r="133" spans="1:12" ht="15.95" customHeight="1" x14ac:dyDescent="0.25">
      <c r="A133" s="19" t="s">
        <v>4585</v>
      </c>
      <c r="B133" s="208" t="s">
        <v>2038</v>
      </c>
      <c r="C133" s="214">
        <v>155</v>
      </c>
      <c r="D133" s="215">
        <v>155000</v>
      </c>
      <c r="E133" s="215">
        <v>38750</v>
      </c>
      <c r="F133" s="214">
        <v>238</v>
      </c>
      <c r="G133" s="216" t="str">
        <f>IF(MID(tab_SATLISTE[[#This Row],[SAT-ID]],2,1)="x","x",LEFT(tab_SATLISTE[[#This Row],[SAT-ID]]))</f>
        <v>1</v>
      </c>
      <c r="H133" s="679" t="s">
        <v>4281</v>
      </c>
      <c r="I133" s="680"/>
      <c r="J133" s="680"/>
      <c r="K133" s="680"/>
      <c r="L133" s="681"/>
    </row>
    <row r="134" spans="1:12" ht="15.95" customHeight="1" x14ac:dyDescent="0.25">
      <c r="A134" s="19" t="s">
        <v>4586</v>
      </c>
      <c r="B134" s="208" t="s">
        <v>147</v>
      </c>
      <c r="C134" s="214">
        <v>520</v>
      </c>
      <c r="D134" s="215">
        <v>520000</v>
      </c>
      <c r="E134" s="215">
        <v>130000</v>
      </c>
      <c r="F134" s="214">
        <v>800</v>
      </c>
      <c r="G134" s="216" t="str">
        <f>IF(MID(tab_SATLISTE[[#This Row],[SAT-ID]],2,1)="x","x",LEFT(tab_SATLISTE[[#This Row],[SAT-ID]]))</f>
        <v>1</v>
      </c>
      <c r="H134" s="679" t="s">
        <v>4281</v>
      </c>
      <c r="I134" s="680"/>
      <c r="J134" s="680"/>
      <c r="K134" s="680"/>
      <c r="L134" s="681"/>
    </row>
    <row r="135" spans="1:12" ht="15.95" customHeight="1" x14ac:dyDescent="0.25">
      <c r="A135" s="19" t="s">
        <v>4587</v>
      </c>
      <c r="B135" s="208" t="s">
        <v>2425</v>
      </c>
      <c r="C135" s="214">
        <v>8</v>
      </c>
      <c r="D135" s="215">
        <v>8000</v>
      </c>
      <c r="E135" s="215">
        <v>2000</v>
      </c>
      <c r="F135" s="214">
        <v>12</v>
      </c>
      <c r="G135" s="216" t="str">
        <f>IF(MID(tab_SATLISTE[[#This Row],[SAT-ID]],2,1)="x","x",LEFT(tab_SATLISTE[[#This Row],[SAT-ID]]))</f>
        <v>1</v>
      </c>
      <c r="H135" s="679" t="s">
        <v>4281</v>
      </c>
      <c r="I135" s="680"/>
      <c r="J135" s="680"/>
      <c r="K135" s="680"/>
      <c r="L135" s="681"/>
    </row>
    <row r="136" spans="1:12" ht="15.95" customHeight="1" x14ac:dyDescent="0.25">
      <c r="A136" s="19" t="s">
        <v>4588</v>
      </c>
      <c r="B136" s="208" t="s">
        <v>2130</v>
      </c>
      <c r="C136" s="214">
        <v>11</v>
      </c>
      <c r="D136" s="215">
        <v>11000</v>
      </c>
      <c r="E136" s="215">
        <v>2750</v>
      </c>
      <c r="F136" s="214">
        <v>17</v>
      </c>
      <c r="G136" s="216" t="str">
        <f>IF(MID(tab_SATLISTE[[#This Row],[SAT-ID]],2,1)="x","x",LEFT(tab_SATLISTE[[#This Row],[SAT-ID]]))</f>
        <v>1</v>
      </c>
      <c r="H136" s="679" t="s">
        <v>4281</v>
      </c>
      <c r="I136" s="680"/>
      <c r="J136" s="680"/>
      <c r="K136" s="680"/>
      <c r="L136" s="681"/>
    </row>
    <row r="137" spans="1:12" ht="15.95" customHeight="1" x14ac:dyDescent="0.25">
      <c r="A137" s="19" t="s">
        <v>4589</v>
      </c>
      <c r="B137" s="208" t="s">
        <v>2150</v>
      </c>
      <c r="C137" s="214">
        <v>25</v>
      </c>
      <c r="D137" s="215">
        <v>25000</v>
      </c>
      <c r="E137" s="215">
        <v>6250</v>
      </c>
      <c r="F137" s="214">
        <v>38</v>
      </c>
      <c r="G137" s="216" t="str">
        <f>IF(MID(tab_SATLISTE[[#This Row],[SAT-ID]],2,1)="x","x",LEFT(tab_SATLISTE[[#This Row],[SAT-ID]]))</f>
        <v>1</v>
      </c>
      <c r="H137" s="679" t="s">
        <v>4281</v>
      </c>
      <c r="I137" s="680"/>
      <c r="J137" s="680"/>
      <c r="K137" s="680"/>
      <c r="L137" s="681"/>
    </row>
    <row r="138" spans="1:12" ht="15.95" customHeight="1" x14ac:dyDescent="0.25">
      <c r="A138" s="19" t="s">
        <v>4590</v>
      </c>
      <c r="B138" s="208" t="s">
        <v>2267</v>
      </c>
      <c r="C138" s="214">
        <v>101</v>
      </c>
      <c r="D138" s="215">
        <v>101000</v>
      </c>
      <c r="E138" s="215">
        <v>25250</v>
      </c>
      <c r="F138" s="214">
        <v>156</v>
      </c>
      <c r="G138" s="216" t="str">
        <f>IF(MID(tab_SATLISTE[[#This Row],[SAT-ID]],2,1)="x","x",LEFT(tab_SATLISTE[[#This Row],[SAT-ID]]))</f>
        <v>1</v>
      </c>
      <c r="H138" s="679" t="s">
        <v>4281</v>
      </c>
      <c r="I138" s="680"/>
      <c r="J138" s="680"/>
      <c r="K138" s="680"/>
      <c r="L138" s="681"/>
    </row>
    <row r="139" spans="1:12" ht="15.95" customHeight="1" x14ac:dyDescent="0.25">
      <c r="A139" s="19" t="s">
        <v>4591</v>
      </c>
      <c r="B139" s="208" t="s">
        <v>867</v>
      </c>
      <c r="C139" s="214">
        <v>775</v>
      </c>
      <c r="D139" s="215">
        <v>775000</v>
      </c>
      <c r="E139" s="215">
        <v>193750</v>
      </c>
      <c r="F139" s="214">
        <v>1193</v>
      </c>
      <c r="G139" s="216" t="str">
        <f>IF(MID(tab_SATLISTE[[#This Row],[SAT-ID]],2,1)="x","x",LEFT(tab_SATLISTE[[#This Row],[SAT-ID]]))</f>
        <v>1</v>
      </c>
      <c r="H139" s="679" t="s">
        <v>4281</v>
      </c>
      <c r="I139" s="680"/>
      <c r="J139" s="680"/>
      <c r="K139" s="680"/>
      <c r="L139" s="681"/>
    </row>
    <row r="140" spans="1:12" ht="15.95" customHeight="1" x14ac:dyDescent="0.25">
      <c r="A140" s="19" t="s">
        <v>4592</v>
      </c>
      <c r="B140" s="208" t="s">
        <v>2102</v>
      </c>
      <c r="C140" s="214">
        <v>5</v>
      </c>
      <c r="D140" s="215">
        <v>5000</v>
      </c>
      <c r="E140" s="215">
        <v>1250</v>
      </c>
      <c r="F140" s="214">
        <v>7</v>
      </c>
      <c r="G140" s="216" t="str">
        <f>IF(MID(tab_SATLISTE[[#This Row],[SAT-ID]],2,1)="x","x",LEFT(tab_SATLISTE[[#This Row],[SAT-ID]]))</f>
        <v>1</v>
      </c>
      <c r="H140" s="679" t="s">
        <v>4281</v>
      </c>
      <c r="I140" s="680"/>
      <c r="J140" s="680"/>
      <c r="K140" s="680"/>
      <c r="L140" s="681"/>
    </row>
    <row r="141" spans="1:12" ht="15.95" customHeight="1" x14ac:dyDescent="0.25">
      <c r="A141" s="19" t="s">
        <v>4593</v>
      </c>
      <c r="B141" s="208" t="s">
        <v>2206</v>
      </c>
      <c r="C141" s="214">
        <v>20</v>
      </c>
      <c r="D141" s="215">
        <v>20000</v>
      </c>
      <c r="E141" s="215">
        <v>5000</v>
      </c>
      <c r="F141" s="214">
        <v>30</v>
      </c>
      <c r="G141" s="216" t="str">
        <f>IF(MID(tab_SATLISTE[[#This Row],[SAT-ID]],2,1)="x","x",LEFT(tab_SATLISTE[[#This Row],[SAT-ID]]))</f>
        <v>1</v>
      </c>
      <c r="H141" s="679" t="s">
        <v>4281</v>
      </c>
      <c r="I141" s="680"/>
      <c r="J141" s="680"/>
      <c r="K141" s="680"/>
      <c r="L141" s="681"/>
    </row>
    <row r="142" spans="1:12" ht="15.95" customHeight="1" x14ac:dyDescent="0.25">
      <c r="A142" s="19" t="s">
        <v>4594</v>
      </c>
      <c r="B142" s="208" t="s">
        <v>2207</v>
      </c>
      <c r="C142" s="214">
        <v>25</v>
      </c>
      <c r="D142" s="215">
        <v>25000</v>
      </c>
      <c r="E142" s="215">
        <v>6250</v>
      </c>
      <c r="F142" s="214">
        <v>38</v>
      </c>
      <c r="G142" s="216" t="str">
        <f>IF(MID(tab_SATLISTE[[#This Row],[SAT-ID]],2,1)="x","x",LEFT(tab_SATLISTE[[#This Row],[SAT-ID]]))</f>
        <v>1</v>
      </c>
      <c r="H142" s="679" t="s">
        <v>4281</v>
      </c>
      <c r="I142" s="680"/>
      <c r="J142" s="680"/>
      <c r="K142" s="680"/>
      <c r="L142" s="681"/>
    </row>
    <row r="143" spans="1:12" ht="15.95" customHeight="1" x14ac:dyDescent="0.25">
      <c r="A143" s="19" t="s">
        <v>4595</v>
      </c>
      <c r="B143" s="208" t="s">
        <v>2014</v>
      </c>
      <c r="C143" s="214">
        <v>16</v>
      </c>
      <c r="D143" s="215">
        <v>16000</v>
      </c>
      <c r="E143" s="215">
        <v>4000</v>
      </c>
      <c r="F143" s="214">
        <v>25</v>
      </c>
      <c r="G143" s="216" t="str">
        <f>IF(MID(tab_SATLISTE[[#This Row],[SAT-ID]],2,1)="x","x",LEFT(tab_SATLISTE[[#This Row],[SAT-ID]]))</f>
        <v>1</v>
      </c>
      <c r="H143" s="679" t="s">
        <v>4281</v>
      </c>
      <c r="I143" s="680"/>
      <c r="J143" s="680"/>
      <c r="K143" s="680"/>
      <c r="L143" s="681"/>
    </row>
    <row r="144" spans="1:12" ht="15.95" customHeight="1" x14ac:dyDescent="0.25">
      <c r="A144" s="19" t="s">
        <v>4596</v>
      </c>
      <c r="B144" s="208" t="s">
        <v>2248</v>
      </c>
      <c r="C144" s="214">
        <v>3</v>
      </c>
      <c r="D144" s="215">
        <v>3000</v>
      </c>
      <c r="E144" s="215">
        <v>750</v>
      </c>
      <c r="F144" s="214">
        <v>5</v>
      </c>
      <c r="G144" s="216" t="str">
        <f>IF(MID(tab_SATLISTE[[#This Row],[SAT-ID]],2,1)="x","x",LEFT(tab_SATLISTE[[#This Row],[SAT-ID]]))</f>
        <v>1</v>
      </c>
      <c r="H144" s="679" t="s">
        <v>4281</v>
      </c>
      <c r="I144" s="680"/>
      <c r="J144" s="680"/>
      <c r="K144" s="680"/>
      <c r="L144" s="681"/>
    </row>
    <row r="145" spans="1:12" ht="15.95" customHeight="1" x14ac:dyDescent="0.25">
      <c r="A145" s="19" t="s">
        <v>4597</v>
      </c>
      <c r="B145" s="208" t="s">
        <v>2095</v>
      </c>
      <c r="C145" s="214">
        <v>15</v>
      </c>
      <c r="D145" s="215">
        <v>15000</v>
      </c>
      <c r="E145" s="215">
        <v>3750</v>
      </c>
      <c r="F145" s="214">
        <v>21</v>
      </c>
      <c r="G145" s="216" t="str">
        <f>IF(MID(tab_SATLISTE[[#This Row],[SAT-ID]],2,1)="x","x",LEFT(tab_SATLISTE[[#This Row],[SAT-ID]]))</f>
        <v>1</v>
      </c>
      <c r="H145" s="679" t="s">
        <v>4281</v>
      </c>
      <c r="I145" s="680"/>
      <c r="J145" s="680"/>
      <c r="K145" s="680"/>
      <c r="L145" s="681"/>
    </row>
    <row r="146" spans="1:12" ht="15.95" customHeight="1" x14ac:dyDescent="0.25">
      <c r="A146" s="19" t="s">
        <v>4598</v>
      </c>
      <c r="B146" s="208" t="s">
        <v>2125</v>
      </c>
      <c r="C146" s="214">
        <v>20</v>
      </c>
      <c r="D146" s="215">
        <v>20000</v>
      </c>
      <c r="E146" s="215">
        <v>5000</v>
      </c>
      <c r="F146" s="214">
        <v>28</v>
      </c>
      <c r="G146" s="216" t="str">
        <f>IF(MID(tab_SATLISTE[[#This Row],[SAT-ID]],2,1)="x","x",LEFT(tab_SATLISTE[[#This Row],[SAT-ID]]))</f>
        <v>1</v>
      </c>
      <c r="H146" s="679" t="s">
        <v>4281</v>
      </c>
      <c r="I146" s="680"/>
      <c r="J146" s="680"/>
      <c r="K146" s="680"/>
      <c r="L146" s="681"/>
    </row>
    <row r="147" spans="1:12" ht="15.95" customHeight="1" x14ac:dyDescent="0.25">
      <c r="A147" s="19" t="s">
        <v>4599</v>
      </c>
      <c r="B147" s="208" t="s">
        <v>2118</v>
      </c>
      <c r="C147" s="214">
        <v>43</v>
      </c>
      <c r="D147" s="215">
        <v>43000</v>
      </c>
      <c r="E147" s="215">
        <v>10750</v>
      </c>
      <c r="F147" s="214">
        <v>66</v>
      </c>
      <c r="G147" s="216" t="str">
        <f>IF(MID(tab_SATLISTE[[#This Row],[SAT-ID]],2,1)="x","x",LEFT(tab_SATLISTE[[#This Row],[SAT-ID]]))</f>
        <v>1</v>
      </c>
      <c r="H147" s="679" t="s">
        <v>4281</v>
      </c>
      <c r="I147" s="680"/>
      <c r="J147" s="680"/>
      <c r="K147" s="680"/>
      <c r="L147" s="681"/>
    </row>
    <row r="148" spans="1:12" ht="15.95" customHeight="1" x14ac:dyDescent="0.25">
      <c r="A148" s="19" t="s">
        <v>4600</v>
      </c>
      <c r="B148" s="208" t="s">
        <v>2044</v>
      </c>
      <c r="C148" s="214">
        <v>65</v>
      </c>
      <c r="D148" s="215">
        <v>65000</v>
      </c>
      <c r="E148" s="215">
        <v>16250</v>
      </c>
      <c r="F148" s="214">
        <v>91</v>
      </c>
      <c r="G148" s="216" t="str">
        <f>IF(MID(tab_SATLISTE[[#This Row],[SAT-ID]],2,1)="x","x",LEFT(tab_SATLISTE[[#This Row],[SAT-ID]]))</f>
        <v>1</v>
      </c>
      <c r="H148" s="679" t="s">
        <v>4281</v>
      </c>
      <c r="I148" s="680"/>
      <c r="J148" s="680"/>
      <c r="K148" s="680"/>
      <c r="L148" s="681"/>
    </row>
    <row r="149" spans="1:12" ht="15.95" customHeight="1" x14ac:dyDescent="0.25">
      <c r="A149" s="19" t="s">
        <v>4601</v>
      </c>
      <c r="B149" s="208" t="s">
        <v>947</v>
      </c>
      <c r="C149" s="214">
        <v>250</v>
      </c>
      <c r="D149" s="215">
        <v>250000</v>
      </c>
      <c r="E149" s="215">
        <v>62500</v>
      </c>
      <c r="F149" s="214">
        <v>349</v>
      </c>
      <c r="G149" s="216" t="str">
        <f>IF(MID(tab_SATLISTE[[#This Row],[SAT-ID]],2,1)="x","x",LEFT(tab_SATLISTE[[#This Row],[SAT-ID]]))</f>
        <v>1</v>
      </c>
      <c r="H149" s="679" t="s">
        <v>4281</v>
      </c>
      <c r="I149" s="680"/>
      <c r="J149" s="680"/>
      <c r="K149" s="680"/>
      <c r="L149" s="681"/>
    </row>
    <row r="150" spans="1:12" ht="15.95" customHeight="1" x14ac:dyDescent="0.25">
      <c r="A150" s="19" t="s">
        <v>4602</v>
      </c>
      <c r="B150" s="208" t="s">
        <v>7010</v>
      </c>
      <c r="C150" s="214">
        <v>24</v>
      </c>
      <c r="D150" s="215">
        <v>24000</v>
      </c>
      <c r="E150" s="215">
        <v>6000</v>
      </c>
      <c r="F150" s="214">
        <v>33</v>
      </c>
      <c r="G150" s="216" t="str">
        <f>IF(MID(tab_SATLISTE[[#This Row],[SAT-ID]],2,1)="x","x",LEFT(tab_SATLISTE[[#This Row],[SAT-ID]]))</f>
        <v>1</v>
      </c>
      <c r="H150" s="679" t="s">
        <v>4281</v>
      </c>
      <c r="I150" s="680"/>
      <c r="J150" s="680"/>
      <c r="K150" s="680"/>
      <c r="L150" s="681"/>
    </row>
    <row r="151" spans="1:12" ht="15.95" customHeight="1" x14ac:dyDescent="0.25">
      <c r="A151" s="19" t="s">
        <v>4603</v>
      </c>
      <c r="B151" s="208" t="s">
        <v>2440</v>
      </c>
      <c r="C151" s="214">
        <v>112</v>
      </c>
      <c r="D151" s="215">
        <v>112000</v>
      </c>
      <c r="E151" s="215">
        <v>28000</v>
      </c>
      <c r="F151" s="214">
        <v>172</v>
      </c>
      <c r="G151" s="216" t="str">
        <f>IF(MID(tab_SATLISTE[[#This Row],[SAT-ID]],2,1)="x","x",LEFT(tab_SATLISTE[[#This Row],[SAT-ID]]))</f>
        <v>1</v>
      </c>
      <c r="H151" s="679" t="s">
        <v>4281</v>
      </c>
      <c r="I151" s="680"/>
      <c r="J151" s="680"/>
      <c r="K151" s="680"/>
      <c r="L151" s="681"/>
    </row>
    <row r="152" spans="1:12" ht="15.95" customHeight="1" x14ac:dyDescent="0.25">
      <c r="A152" s="19" t="s">
        <v>4604</v>
      </c>
      <c r="B152" s="208" t="s">
        <v>2061</v>
      </c>
      <c r="C152" s="214">
        <v>10</v>
      </c>
      <c r="D152" s="215">
        <v>10000</v>
      </c>
      <c r="E152" s="215">
        <v>2500</v>
      </c>
      <c r="F152" s="214">
        <v>16</v>
      </c>
      <c r="G152" s="216" t="str">
        <f>IF(MID(tab_SATLISTE[[#This Row],[SAT-ID]],2,1)="x","x",LEFT(tab_SATLISTE[[#This Row],[SAT-ID]]))</f>
        <v>1</v>
      </c>
      <c r="H152" s="679" t="s">
        <v>4281</v>
      </c>
      <c r="I152" s="680"/>
      <c r="J152" s="680"/>
      <c r="K152" s="680"/>
      <c r="L152" s="681"/>
    </row>
    <row r="153" spans="1:12" ht="15.95" customHeight="1" x14ac:dyDescent="0.25">
      <c r="A153" s="19" t="s">
        <v>4605</v>
      </c>
      <c r="B153" s="208" t="s">
        <v>2388</v>
      </c>
      <c r="C153" s="214">
        <v>13</v>
      </c>
      <c r="D153" s="215">
        <v>13000</v>
      </c>
      <c r="E153" s="215">
        <v>3250</v>
      </c>
      <c r="F153" s="214">
        <v>20</v>
      </c>
      <c r="G153" s="216" t="str">
        <f>IF(MID(tab_SATLISTE[[#This Row],[SAT-ID]],2,1)="x","x",LEFT(tab_SATLISTE[[#This Row],[SAT-ID]]))</f>
        <v>1</v>
      </c>
      <c r="H153" s="679" t="s">
        <v>4281</v>
      </c>
      <c r="I153" s="680"/>
      <c r="J153" s="680"/>
      <c r="K153" s="680"/>
      <c r="L153" s="681"/>
    </row>
    <row r="154" spans="1:12" ht="15.95" customHeight="1" x14ac:dyDescent="0.25">
      <c r="A154" s="19" t="s">
        <v>4606</v>
      </c>
      <c r="B154" s="208" t="s">
        <v>2303</v>
      </c>
      <c r="C154" s="214">
        <v>10</v>
      </c>
      <c r="D154" s="215">
        <v>10000</v>
      </c>
      <c r="E154" s="215">
        <v>2500</v>
      </c>
      <c r="F154" s="214">
        <v>16</v>
      </c>
      <c r="G154" s="216" t="str">
        <f>IF(MID(tab_SATLISTE[[#This Row],[SAT-ID]],2,1)="x","x",LEFT(tab_SATLISTE[[#This Row],[SAT-ID]]))</f>
        <v>1</v>
      </c>
      <c r="H154" s="679" t="s">
        <v>4281</v>
      </c>
      <c r="I154" s="680"/>
      <c r="J154" s="680"/>
      <c r="K154" s="680"/>
      <c r="L154" s="681"/>
    </row>
    <row r="155" spans="1:12" ht="15.95" customHeight="1" x14ac:dyDescent="0.25">
      <c r="A155" s="19" t="s">
        <v>4607</v>
      </c>
      <c r="B155" s="208" t="s">
        <v>2163</v>
      </c>
      <c r="C155" s="214">
        <v>64</v>
      </c>
      <c r="D155" s="215">
        <v>64000</v>
      </c>
      <c r="E155" s="215">
        <v>16000</v>
      </c>
      <c r="F155" s="214">
        <v>99</v>
      </c>
      <c r="G155" s="216" t="str">
        <f>IF(MID(tab_SATLISTE[[#This Row],[SAT-ID]],2,1)="x","x",LEFT(tab_SATLISTE[[#This Row],[SAT-ID]]))</f>
        <v>1</v>
      </c>
      <c r="H155" s="679" t="s">
        <v>4281</v>
      </c>
      <c r="I155" s="680"/>
      <c r="J155" s="680"/>
      <c r="K155" s="680"/>
      <c r="L155" s="681"/>
    </row>
    <row r="156" spans="1:12" ht="15.95" customHeight="1" x14ac:dyDescent="0.25">
      <c r="A156" s="19" t="s">
        <v>4608</v>
      </c>
      <c r="B156" s="208" t="s">
        <v>2269</v>
      </c>
      <c r="C156" s="214">
        <v>91</v>
      </c>
      <c r="D156" s="215">
        <v>91000</v>
      </c>
      <c r="E156" s="215">
        <v>22750</v>
      </c>
      <c r="F156" s="214">
        <v>140</v>
      </c>
      <c r="G156" s="216" t="str">
        <f>IF(MID(tab_SATLISTE[[#This Row],[SAT-ID]],2,1)="x","x",LEFT(tab_SATLISTE[[#This Row],[SAT-ID]]))</f>
        <v>1</v>
      </c>
      <c r="H156" s="679" t="s">
        <v>4281</v>
      </c>
      <c r="I156" s="680"/>
      <c r="J156" s="680"/>
      <c r="K156" s="680"/>
      <c r="L156" s="681"/>
    </row>
    <row r="157" spans="1:12" ht="15.95" customHeight="1" x14ac:dyDescent="0.25">
      <c r="A157" s="19" t="s">
        <v>4609</v>
      </c>
      <c r="B157" s="208" t="s">
        <v>2389</v>
      </c>
      <c r="C157" s="214">
        <v>7</v>
      </c>
      <c r="D157" s="215">
        <v>7000</v>
      </c>
      <c r="E157" s="215">
        <v>1750</v>
      </c>
      <c r="F157" s="214">
        <v>11</v>
      </c>
      <c r="G157" s="216" t="str">
        <f>IF(MID(tab_SATLISTE[[#This Row],[SAT-ID]],2,1)="x","x",LEFT(tab_SATLISTE[[#This Row],[SAT-ID]]))</f>
        <v>1</v>
      </c>
      <c r="H157" s="679" t="s">
        <v>4281</v>
      </c>
      <c r="I157" s="680"/>
      <c r="J157" s="680"/>
      <c r="K157" s="680"/>
      <c r="L157" s="681"/>
    </row>
    <row r="158" spans="1:12" ht="15.95" customHeight="1" x14ac:dyDescent="0.25">
      <c r="A158" s="19" t="s">
        <v>4610</v>
      </c>
      <c r="B158" s="208" t="s">
        <v>2096</v>
      </c>
      <c r="C158" s="214">
        <v>47</v>
      </c>
      <c r="D158" s="215">
        <v>47000</v>
      </c>
      <c r="E158" s="215">
        <v>11750</v>
      </c>
      <c r="F158" s="214">
        <v>73</v>
      </c>
      <c r="G158" s="216" t="str">
        <f>IF(MID(tab_SATLISTE[[#This Row],[SAT-ID]],2,1)="x","x",LEFT(tab_SATLISTE[[#This Row],[SAT-ID]]))</f>
        <v>1</v>
      </c>
      <c r="H158" s="679" t="s">
        <v>4281</v>
      </c>
      <c r="I158" s="680"/>
      <c r="J158" s="680"/>
      <c r="K158" s="680"/>
      <c r="L158" s="681"/>
    </row>
    <row r="159" spans="1:12" ht="15.95" customHeight="1" x14ac:dyDescent="0.25">
      <c r="A159" s="19" t="s">
        <v>4611</v>
      </c>
      <c r="B159" s="208" t="s">
        <v>2022</v>
      </c>
      <c r="C159" s="214">
        <v>18</v>
      </c>
      <c r="D159" s="215">
        <v>18000</v>
      </c>
      <c r="E159" s="215">
        <v>4500</v>
      </c>
      <c r="F159" s="214">
        <v>28</v>
      </c>
      <c r="G159" s="216" t="str">
        <f>IF(MID(tab_SATLISTE[[#This Row],[SAT-ID]],2,1)="x","x",LEFT(tab_SATLISTE[[#This Row],[SAT-ID]]))</f>
        <v>1</v>
      </c>
      <c r="H159" s="679" t="s">
        <v>4281</v>
      </c>
      <c r="I159" s="680"/>
      <c r="J159" s="680"/>
      <c r="K159" s="680"/>
      <c r="L159" s="681"/>
    </row>
    <row r="160" spans="1:12" ht="15.95" customHeight="1" x14ac:dyDescent="0.25">
      <c r="A160" s="19" t="s">
        <v>4612</v>
      </c>
      <c r="B160" s="208" t="s">
        <v>2316</v>
      </c>
      <c r="C160" s="214">
        <v>8</v>
      </c>
      <c r="D160" s="215">
        <v>8000</v>
      </c>
      <c r="E160" s="215">
        <v>2000</v>
      </c>
      <c r="F160" s="214">
        <v>12</v>
      </c>
      <c r="G160" s="216" t="str">
        <f>IF(MID(tab_SATLISTE[[#This Row],[SAT-ID]],2,1)="x","x",LEFT(tab_SATLISTE[[#This Row],[SAT-ID]]))</f>
        <v>1</v>
      </c>
      <c r="H160" s="679" t="s">
        <v>4281</v>
      </c>
      <c r="I160" s="680"/>
      <c r="J160" s="680"/>
      <c r="K160" s="680"/>
      <c r="L160" s="681"/>
    </row>
    <row r="161" spans="1:12" ht="15.95" customHeight="1" x14ac:dyDescent="0.25">
      <c r="A161" s="19" t="s">
        <v>4613</v>
      </c>
      <c r="B161" s="208" t="s">
        <v>2451</v>
      </c>
      <c r="C161" s="214">
        <v>6</v>
      </c>
      <c r="D161" s="215">
        <v>6000</v>
      </c>
      <c r="E161" s="215">
        <v>1500</v>
      </c>
      <c r="F161" s="214">
        <v>10</v>
      </c>
      <c r="G161" s="216" t="str">
        <f>IF(MID(tab_SATLISTE[[#This Row],[SAT-ID]],2,1)="x","x",LEFT(tab_SATLISTE[[#This Row],[SAT-ID]]))</f>
        <v>1</v>
      </c>
      <c r="H161" s="679" t="s">
        <v>4281</v>
      </c>
      <c r="I161" s="680"/>
      <c r="J161" s="680"/>
      <c r="K161" s="680"/>
      <c r="L161" s="681"/>
    </row>
    <row r="162" spans="1:12" ht="15.95" customHeight="1" x14ac:dyDescent="0.25">
      <c r="A162" s="19" t="s">
        <v>4614</v>
      </c>
      <c r="B162" s="208" t="s">
        <v>2335</v>
      </c>
      <c r="C162" s="214">
        <v>83</v>
      </c>
      <c r="D162" s="215">
        <v>83000</v>
      </c>
      <c r="E162" s="215">
        <v>20750</v>
      </c>
      <c r="F162" s="214">
        <v>127</v>
      </c>
      <c r="G162" s="216" t="str">
        <f>IF(MID(tab_SATLISTE[[#This Row],[SAT-ID]],2,1)="x","x",LEFT(tab_SATLISTE[[#This Row],[SAT-ID]]))</f>
        <v>1</v>
      </c>
      <c r="H162" s="679" t="s">
        <v>4281</v>
      </c>
      <c r="I162" s="680"/>
      <c r="J162" s="680"/>
      <c r="K162" s="680"/>
      <c r="L162" s="681"/>
    </row>
    <row r="163" spans="1:12" ht="15.95" customHeight="1" x14ac:dyDescent="0.25">
      <c r="A163" s="19" t="s">
        <v>4615</v>
      </c>
      <c r="B163" s="208" t="s">
        <v>2189</v>
      </c>
      <c r="C163" s="214">
        <v>34</v>
      </c>
      <c r="D163" s="215">
        <v>34000</v>
      </c>
      <c r="E163" s="215">
        <v>8500</v>
      </c>
      <c r="F163" s="214">
        <v>53</v>
      </c>
      <c r="G163" s="216" t="str">
        <f>IF(MID(tab_SATLISTE[[#This Row],[SAT-ID]],2,1)="x","x",LEFT(tab_SATLISTE[[#This Row],[SAT-ID]]))</f>
        <v>1</v>
      </c>
      <c r="H163" s="679" t="s">
        <v>4281</v>
      </c>
      <c r="I163" s="680"/>
      <c r="J163" s="680"/>
      <c r="K163" s="680"/>
      <c r="L163" s="681"/>
    </row>
    <row r="164" spans="1:12" ht="15.95" customHeight="1" x14ac:dyDescent="0.25">
      <c r="A164" s="19" t="s">
        <v>4616</v>
      </c>
      <c r="B164" s="208" t="s">
        <v>2271</v>
      </c>
      <c r="C164" s="214">
        <v>12</v>
      </c>
      <c r="D164" s="215">
        <v>12000</v>
      </c>
      <c r="E164" s="215">
        <v>3000</v>
      </c>
      <c r="F164" s="214">
        <v>18</v>
      </c>
      <c r="G164" s="216" t="str">
        <f>IF(MID(tab_SATLISTE[[#This Row],[SAT-ID]],2,1)="x","x",LEFT(tab_SATLISTE[[#This Row],[SAT-ID]]))</f>
        <v>1</v>
      </c>
      <c r="H164" s="679" t="s">
        <v>4281</v>
      </c>
      <c r="I164" s="680"/>
      <c r="J164" s="680"/>
      <c r="K164" s="680"/>
      <c r="L164" s="681"/>
    </row>
    <row r="165" spans="1:12" ht="15.95" customHeight="1" x14ac:dyDescent="0.25">
      <c r="A165" s="19" t="s">
        <v>4617</v>
      </c>
      <c r="B165" s="208" t="s">
        <v>2287</v>
      </c>
      <c r="C165" s="214">
        <v>6</v>
      </c>
      <c r="D165" s="215">
        <v>6000</v>
      </c>
      <c r="E165" s="215">
        <v>1500</v>
      </c>
      <c r="F165" s="214">
        <v>9</v>
      </c>
      <c r="G165" s="216" t="str">
        <f>IF(MID(tab_SATLISTE[[#This Row],[SAT-ID]],2,1)="x","x",LEFT(tab_SATLISTE[[#This Row],[SAT-ID]]))</f>
        <v>1</v>
      </c>
      <c r="H165" s="679" t="s">
        <v>4281</v>
      </c>
      <c r="I165" s="680"/>
      <c r="J165" s="680"/>
      <c r="K165" s="680"/>
      <c r="L165" s="681"/>
    </row>
    <row r="166" spans="1:12" ht="15.95" customHeight="1" x14ac:dyDescent="0.25">
      <c r="A166" s="19" t="s">
        <v>4618</v>
      </c>
      <c r="B166" s="208" t="s">
        <v>2352</v>
      </c>
      <c r="C166" s="214">
        <v>13</v>
      </c>
      <c r="D166" s="215">
        <v>13000</v>
      </c>
      <c r="E166" s="215">
        <v>3250</v>
      </c>
      <c r="F166" s="214">
        <v>20</v>
      </c>
      <c r="G166" s="216" t="str">
        <f>IF(MID(tab_SATLISTE[[#This Row],[SAT-ID]],2,1)="x","x",LEFT(tab_SATLISTE[[#This Row],[SAT-ID]]))</f>
        <v>1</v>
      </c>
      <c r="H166" s="679" t="s">
        <v>4281</v>
      </c>
      <c r="I166" s="680"/>
      <c r="J166" s="680"/>
      <c r="K166" s="680"/>
      <c r="L166" s="681"/>
    </row>
    <row r="167" spans="1:12" ht="15.95" customHeight="1" x14ac:dyDescent="0.25">
      <c r="A167" s="19" t="s">
        <v>4619</v>
      </c>
      <c r="B167" s="208" t="s">
        <v>2085</v>
      </c>
      <c r="C167" s="214">
        <v>34</v>
      </c>
      <c r="D167" s="215">
        <v>34000</v>
      </c>
      <c r="E167" s="215">
        <v>8500</v>
      </c>
      <c r="F167" s="214">
        <v>52</v>
      </c>
      <c r="G167" s="216" t="str">
        <f>IF(MID(tab_SATLISTE[[#This Row],[SAT-ID]],2,1)="x","x",LEFT(tab_SATLISTE[[#This Row],[SAT-ID]]))</f>
        <v>1</v>
      </c>
      <c r="H167" s="679" t="s">
        <v>4281</v>
      </c>
      <c r="I167" s="680"/>
      <c r="J167" s="680"/>
      <c r="K167" s="680"/>
      <c r="L167" s="681"/>
    </row>
    <row r="168" spans="1:12" ht="15.95" customHeight="1" x14ac:dyDescent="0.25">
      <c r="A168" s="19" t="s">
        <v>4620</v>
      </c>
      <c r="B168" s="208" t="s">
        <v>2417</v>
      </c>
      <c r="C168" s="214">
        <v>5</v>
      </c>
      <c r="D168" s="215">
        <v>5000</v>
      </c>
      <c r="E168" s="215">
        <v>1250</v>
      </c>
      <c r="F168" s="214">
        <v>7</v>
      </c>
      <c r="G168" s="216" t="str">
        <f>IF(MID(tab_SATLISTE[[#This Row],[SAT-ID]],2,1)="x","x",LEFT(tab_SATLISTE[[#This Row],[SAT-ID]]))</f>
        <v>1</v>
      </c>
      <c r="H168" s="679" t="s">
        <v>4281</v>
      </c>
      <c r="I168" s="680"/>
      <c r="J168" s="680"/>
      <c r="K168" s="680"/>
      <c r="L168" s="681"/>
    </row>
    <row r="169" spans="1:12" ht="15.95" customHeight="1" x14ac:dyDescent="0.25">
      <c r="A169" s="19" t="s">
        <v>4621</v>
      </c>
      <c r="B169" s="208" t="s">
        <v>2272</v>
      </c>
      <c r="C169" s="214">
        <v>31</v>
      </c>
      <c r="D169" s="215">
        <v>31000</v>
      </c>
      <c r="E169" s="215">
        <v>7750</v>
      </c>
      <c r="F169" s="214">
        <v>47</v>
      </c>
      <c r="G169" s="216" t="str">
        <f>IF(MID(tab_SATLISTE[[#This Row],[SAT-ID]],2,1)="x","x",LEFT(tab_SATLISTE[[#This Row],[SAT-ID]]))</f>
        <v>1</v>
      </c>
      <c r="H169" s="679" t="s">
        <v>4281</v>
      </c>
      <c r="I169" s="680"/>
      <c r="J169" s="680"/>
      <c r="K169" s="680"/>
      <c r="L169" s="681"/>
    </row>
    <row r="170" spans="1:12" ht="15.95" customHeight="1" x14ac:dyDescent="0.25">
      <c r="A170" s="19" t="s">
        <v>4622</v>
      </c>
      <c r="B170" s="208" t="s">
        <v>2079</v>
      </c>
      <c r="C170" s="214">
        <v>22</v>
      </c>
      <c r="D170" s="215">
        <v>22000</v>
      </c>
      <c r="E170" s="215">
        <v>5500</v>
      </c>
      <c r="F170" s="214">
        <v>34</v>
      </c>
      <c r="G170" s="216" t="str">
        <f>IF(MID(tab_SATLISTE[[#This Row],[SAT-ID]],2,1)="x","x",LEFT(tab_SATLISTE[[#This Row],[SAT-ID]]))</f>
        <v>1</v>
      </c>
      <c r="H170" s="679" t="s">
        <v>4281</v>
      </c>
      <c r="I170" s="680"/>
      <c r="J170" s="680"/>
      <c r="K170" s="680"/>
      <c r="L170" s="681"/>
    </row>
    <row r="171" spans="1:12" ht="15.95" customHeight="1" x14ac:dyDescent="0.25">
      <c r="A171" s="19" t="s">
        <v>4623</v>
      </c>
      <c r="B171" s="208" t="s">
        <v>2027</v>
      </c>
      <c r="C171" s="214">
        <v>12</v>
      </c>
      <c r="D171" s="215">
        <v>12000</v>
      </c>
      <c r="E171" s="215">
        <v>3000</v>
      </c>
      <c r="F171" s="214">
        <v>18</v>
      </c>
      <c r="G171" s="216" t="str">
        <f>IF(MID(tab_SATLISTE[[#This Row],[SAT-ID]],2,1)="x","x",LEFT(tab_SATLISTE[[#This Row],[SAT-ID]]))</f>
        <v>1</v>
      </c>
      <c r="H171" s="679" t="s">
        <v>4281</v>
      </c>
      <c r="I171" s="680"/>
      <c r="J171" s="680"/>
      <c r="K171" s="680"/>
      <c r="L171" s="681"/>
    </row>
    <row r="172" spans="1:12" ht="15.95" customHeight="1" x14ac:dyDescent="0.25">
      <c r="A172" s="19" t="s">
        <v>4624</v>
      </c>
      <c r="B172" s="208" t="s">
        <v>2288</v>
      </c>
      <c r="C172" s="214">
        <v>4</v>
      </c>
      <c r="D172" s="215">
        <v>4000</v>
      </c>
      <c r="E172" s="215">
        <v>1000</v>
      </c>
      <c r="F172" s="214">
        <v>5</v>
      </c>
      <c r="G172" s="216" t="str">
        <f>IF(MID(tab_SATLISTE[[#This Row],[SAT-ID]],2,1)="x","x",LEFT(tab_SATLISTE[[#This Row],[SAT-ID]]))</f>
        <v>1</v>
      </c>
      <c r="H172" s="679" t="s">
        <v>4281</v>
      </c>
      <c r="I172" s="680"/>
      <c r="J172" s="680"/>
      <c r="K172" s="680"/>
      <c r="L172" s="681"/>
    </row>
    <row r="173" spans="1:12" ht="15.95" customHeight="1" x14ac:dyDescent="0.25">
      <c r="A173" s="19" t="s">
        <v>4625</v>
      </c>
      <c r="B173" s="208" t="s">
        <v>2353</v>
      </c>
      <c r="C173" s="214">
        <v>54</v>
      </c>
      <c r="D173" s="215">
        <v>54000</v>
      </c>
      <c r="E173" s="215">
        <v>13500</v>
      </c>
      <c r="F173" s="214">
        <v>83</v>
      </c>
      <c r="G173" s="216" t="str">
        <f>IF(MID(tab_SATLISTE[[#This Row],[SAT-ID]],2,1)="x","x",LEFT(tab_SATLISTE[[#This Row],[SAT-ID]]))</f>
        <v>1</v>
      </c>
      <c r="H173" s="679" t="s">
        <v>4281</v>
      </c>
      <c r="I173" s="680"/>
      <c r="J173" s="680"/>
      <c r="K173" s="680"/>
      <c r="L173" s="681"/>
    </row>
    <row r="174" spans="1:12" ht="15.95" customHeight="1" x14ac:dyDescent="0.25">
      <c r="A174" s="19" t="s">
        <v>4626</v>
      </c>
      <c r="B174" s="208" t="s">
        <v>2249</v>
      </c>
      <c r="C174" s="214">
        <v>8</v>
      </c>
      <c r="D174" s="215">
        <v>8000</v>
      </c>
      <c r="E174" s="215">
        <v>2000</v>
      </c>
      <c r="F174" s="214">
        <v>12</v>
      </c>
      <c r="G174" s="216" t="str">
        <f>IF(MID(tab_SATLISTE[[#This Row],[SAT-ID]],2,1)="x","x",LEFT(tab_SATLISTE[[#This Row],[SAT-ID]]))</f>
        <v>1</v>
      </c>
      <c r="H174" s="679" t="s">
        <v>4281</v>
      </c>
      <c r="I174" s="680"/>
      <c r="J174" s="680"/>
      <c r="K174" s="680"/>
      <c r="L174" s="681"/>
    </row>
    <row r="175" spans="1:12" ht="15.95" customHeight="1" x14ac:dyDescent="0.25">
      <c r="A175" s="19" t="s">
        <v>4627</v>
      </c>
      <c r="B175" s="208" t="s">
        <v>2289</v>
      </c>
      <c r="C175" s="214">
        <v>22</v>
      </c>
      <c r="D175" s="215">
        <v>22000</v>
      </c>
      <c r="E175" s="215">
        <v>5500</v>
      </c>
      <c r="F175" s="214">
        <v>31</v>
      </c>
      <c r="G175" s="216" t="str">
        <f>IF(MID(tab_SATLISTE[[#This Row],[SAT-ID]],2,1)="x","x",LEFT(tab_SATLISTE[[#This Row],[SAT-ID]]))</f>
        <v>1</v>
      </c>
      <c r="H175" s="679" t="s">
        <v>4281</v>
      </c>
      <c r="I175" s="680"/>
      <c r="J175" s="680"/>
      <c r="K175" s="680"/>
      <c r="L175" s="681"/>
    </row>
    <row r="176" spans="1:12" ht="15.95" customHeight="1" x14ac:dyDescent="0.25">
      <c r="A176" s="19" t="s">
        <v>4628</v>
      </c>
      <c r="B176" s="208" t="s">
        <v>2124</v>
      </c>
      <c r="C176" s="214">
        <v>53</v>
      </c>
      <c r="D176" s="215">
        <v>53000</v>
      </c>
      <c r="E176" s="215">
        <v>13250</v>
      </c>
      <c r="F176" s="214">
        <v>81</v>
      </c>
      <c r="G176" s="216" t="str">
        <f>IF(MID(tab_SATLISTE[[#This Row],[SAT-ID]],2,1)="x","x",LEFT(tab_SATLISTE[[#This Row],[SAT-ID]]))</f>
        <v>1</v>
      </c>
      <c r="H176" s="679" t="s">
        <v>4281</v>
      </c>
      <c r="I176" s="680"/>
      <c r="J176" s="680"/>
      <c r="K176" s="680"/>
      <c r="L176" s="681"/>
    </row>
    <row r="177" spans="1:12" ht="15.95" customHeight="1" x14ac:dyDescent="0.25">
      <c r="A177" s="19" t="s">
        <v>4629</v>
      </c>
      <c r="B177" s="208" t="s">
        <v>2175</v>
      </c>
      <c r="C177" s="214">
        <v>10</v>
      </c>
      <c r="D177" s="215">
        <v>10000</v>
      </c>
      <c r="E177" s="215">
        <v>2500</v>
      </c>
      <c r="F177" s="214">
        <v>16</v>
      </c>
      <c r="G177" s="216" t="str">
        <f>IF(MID(tab_SATLISTE[[#This Row],[SAT-ID]],2,1)="x","x",LEFT(tab_SATLISTE[[#This Row],[SAT-ID]]))</f>
        <v>1</v>
      </c>
      <c r="H177" s="679" t="s">
        <v>4281</v>
      </c>
      <c r="I177" s="680"/>
      <c r="J177" s="680"/>
      <c r="K177" s="680"/>
      <c r="L177" s="681"/>
    </row>
    <row r="178" spans="1:12" ht="15.95" customHeight="1" x14ac:dyDescent="0.25">
      <c r="A178" s="19" t="s">
        <v>4630</v>
      </c>
      <c r="B178" s="208" t="s">
        <v>2247</v>
      </c>
      <c r="C178" s="214">
        <v>6</v>
      </c>
      <c r="D178" s="215">
        <v>6000</v>
      </c>
      <c r="E178" s="215">
        <v>1500</v>
      </c>
      <c r="F178" s="214">
        <v>10</v>
      </c>
      <c r="G178" s="216" t="str">
        <f>IF(MID(tab_SATLISTE[[#This Row],[SAT-ID]],2,1)="x","x",LEFT(tab_SATLISTE[[#This Row],[SAT-ID]]))</f>
        <v>1</v>
      </c>
      <c r="H178" s="679" t="s">
        <v>4281</v>
      </c>
      <c r="I178" s="680"/>
      <c r="J178" s="680"/>
      <c r="K178" s="680"/>
      <c r="L178" s="681"/>
    </row>
    <row r="179" spans="1:12" ht="15.95" customHeight="1" x14ac:dyDescent="0.25">
      <c r="A179" s="19" t="s">
        <v>4631</v>
      </c>
      <c r="B179" s="208" t="s">
        <v>2127</v>
      </c>
      <c r="C179" s="214">
        <v>3</v>
      </c>
      <c r="D179" s="215">
        <v>3000</v>
      </c>
      <c r="E179" s="215">
        <v>750</v>
      </c>
      <c r="F179" s="214">
        <v>5</v>
      </c>
      <c r="G179" s="216" t="str">
        <f>IF(MID(tab_SATLISTE[[#This Row],[SAT-ID]],2,1)="x","x",LEFT(tab_SATLISTE[[#This Row],[SAT-ID]]))</f>
        <v>1</v>
      </c>
      <c r="H179" s="679" t="s">
        <v>4281</v>
      </c>
      <c r="I179" s="680"/>
      <c r="J179" s="680"/>
      <c r="K179" s="680"/>
      <c r="L179" s="681"/>
    </row>
    <row r="180" spans="1:12" ht="15.95" customHeight="1" x14ac:dyDescent="0.25">
      <c r="A180" s="19" t="s">
        <v>4632</v>
      </c>
      <c r="B180" s="208" t="s">
        <v>2418</v>
      </c>
      <c r="C180" s="214">
        <v>7</v>
      </c>
      <c r="D180" s="215">
        <v>7000</v>
      </c>
      <c r="E180" s="215">
        <v>1750</v>
      </c>
      <c r="F180" s="214">
        <v>11</v>
      </c>
      <c r="G180" s="216" t="str">
        <f>IF(MID(tab_SATLISTE[[#This Row],[SAT-ID]],2,1)="x","x",LEFT(tab_SATLISTE[[#This Row],[SAT-ID]]))</f>
        <v>1</v>
      </c>
      <c r="H180" s="679" t="s">
        <v>4281</v>
      </c>
      <c r="I180" s="680"/>
      <c r="J180" s="680"/>
      <c r="K180" s="680"/>
      <c r="L180" s="681"/>
    </row>
    <row r="181" spans="1:12" ht="15.95" customHeight="1" x14ac:dyDescent="0.25">
      <c r="A181" s="19" t="s">
        <v>4633</v>
      </c>
      <c r="B181" s="208" t="s">
        <v>2039</v>
      </c>
      <c r="C181" s="214">
        <v>27</v>
      </c>
      <c r="D181" s="215">
        <v>27000</v>
      </c>
      <c r="E181" s="215">
        <v>6750</v>
      </c>
      <c r="F181" s="214">
        <v>42</v>
      </c>
      <c r="G181" s="216" t="str">
        <f>IF(MID(tab_SATLISTE[[#This Row],[SAT-ID]],2,1)="x","x",LEFT(tab_SATLISTE[[#This Row],[SAT-ID]]))</f>
        <v>1</v>
      </c>
      <c r="H181" s="679" t="s">
        <v>4281</v>
      </c>
      <c r="I181" s="680"/>
      <c r="J181" s="680"/>
      <c r="K181" s="680"/>
      <c r="L181" s="681"/>
    </row>
    <row r="182" spans="1:12" ht="15.95" customHeight="1" x14ac:dyDescent="0.25">
      <c r="A182" s="19" t="s">
        <v>4634</v>
      </c>
      <c r="B182" s="208" t="s">
        <v>2273</v>
      </c>
      <c r="C182" s="214">
        <v>6</v>
      </c>
      <c r="D182" s="215">
        <v>6000</v>
      </c>
      <c r="E182" s="215">
        <v>1500</v>
      </c>
      <c r="F182" s="214">
        <v>9</v>
      </c>
      <c r="G182" s="216" t="str">
        <f>IF(MID(tab_SATLISTE[[#This Row],[SAT-ID]],2,1)="x","x",LEFT(tab_SATLISTE[[#This Row],[SAT-ID]]))</f>
        <v>1</v>
      </c>
      <c r="H182" s="679" t="s">
        <v>4281</v>
      </c>
      <c r="I182" s="680"/>
      <c r="J182" s="680"/>
      <c r="K182" s="680"/>
      <c r="L182" s="681"/>
    </row>
    <row r="183" spans="1:12" ht="15.95" customHeight="1" x14ac:dyDescent="0.25">
      <c r="A183" s="19" t="s">
        <v>4635</v>
      </c>
      <c r="B183" s="208" t="s">
        <v>2220</v>
      </c>
      <c r="C183" s="214">
        <v>19</v>
      </c>
      <c r="D183" s="215">
        <v>19000</v>
      </c>
      <c r="E183" s="215">
        <v>4750</v>
      </c>
      <c r="F183" s="214">
        <v>27</v>
      </c>
      <c r="G183" s="216" t="str">
        <f>IF(MID(tab_SATLISTE[[#This Row],[SAT-ID]],2,1)="x","x",LEFT(tab_SATLISTE[[#This Row],[SAT-ID]]))</f>
        <v>1</v>
      </c>
      <c r="H183" s="679" t="s">
        <v>4281</v>
      </c>
      <c r="I183" s="680"/>
      <c r="J183" s="680"/>
      <c r="K183" s="680"/>
      <c r="L183" s="681"/>
    </row>
    <row r="184" spans="1:12" ht="15.95" customHeight="1" x14ac:dyDescent="0.25">
      <c r="A184" s="19" t="s">
        <v>4636</v>
      </c>
      <c r="B184" s="208" t="s">
        <v>2019</v>
      </c>
      <c r="C184" s="214">
        <v>17</v>
      </c>
      <c r="D184" s="215">
        <v>17000</v>
      </c>
      <c r="E184" s="215">
        <v>4250</v>
      </c>
      <c r="F184" s="214">
        <v>26</v>
      </c>
      <c r="G184" s="216" t="str">
        <f>IF(MID(tab_SATLISTE[[#This Row],[SAT-ID]],2,1)="x","x",LEFT(tab_SATLISTE[[#This Row],[SAT-ID]]))</f>
        <v>1</v>
      </c>
      <c r="H184" s="679" t="s">
        <v>4281</v>
      </c>
      <c r="I184" s="680"/>
      <c r="J184" s="680"/>
      <c r="K184" s="680"/>
      <c r="L184" s="681"/>
    </row>
    <row r="185" spans="1:12" ht="15.95" customHeight="1" x14ac:dyDescent="0.25">
      <c r="A185" s="19" t="s">
        <v>4637</v>
      </c>
      <c r="B185" s="208" t="s">
        <v>2333</v>
      </c>
      <c r="C185" s="214">
        <v>6</v>
      </c>
      <c r="D185" s="215">
        <v>6000</v>
      </c>
      <c r="E185" s="215">
        <v>1500</v>
      </c>
      <c r="F185" s="214">
        <v>8</v>
      </c>
      <c r="G185" s="216" t="str">
        <f>IF(MID(tab_SATLISTE[[#This Row],[SAT-ID]],2,1)="x","x",LEFT(tab_SATLISTE[[#This Row],[SAT-ID]]))</f>
        <v>1</v>
      </c>
      <c r="H185" s="679" t="s">
        <v>4281</v>
      </c>
      <c r="I185" s="680"/>
      <c r="J185" s="680"/>
      <c r="K185" s="680"/>
      <c r="L185" s="681"/>
    </row>
    <row r="186" spans="1:12" ht="15.95" customHeight="1" x14ac:dyDescent="0.25">
      <c r="A186" s="19" t="s">
        <v>4638</v>
      </c>
      <c r="B186" s="208" t="s">
        <v>2105</v>
      </c>
      <c r="C186" s="214">
        <v>6</v>
      </c>
      <c r="D186" s="215">
        <v>6000</v>
      </c>
      <c r="E186" s="215">
        <v>1500</v>
      </c>
      <c r="F186" s="214">
        <v>9</v>
      </c>
      <c r="G186" s="216" t="str">
        <f>IF(MID(tab_SATLISTE[[#This Row],[SAT-ID]],2,1)="x","x",LEFT(tab_SATLISTE[[#This Row],[SAT-ID]]))</f>
        <v>1</v>
      </c>
      <c r="H186" s="679" t="s">
        <v>4281</v>
      </c>
      <c r="I186" s="680"/>
      <c r="J186" s="680"/>
      <c r="K186" s="680"/>
      <c r="L186" s="681"/>
    </row>
    <row r="187" spans="1:12" ht="15.95" customHeight="1" x14ac:dyDescent="0.25">
      <c r="A187" s="19" t="s">
        <v>4639</v>
      </c>
      <c r="B187" s="208" t="s">
        <v>2405</v>
      </c>
      <c r="C187" s="214">
        <v>33</v>
      </c>
      <c r="D187" s="215">
        <v>33000</v>
      </c>
      <c r="E187" s="215">
        <v>8250</v>
      </c>
      <c r="F187" s="214">
        <v>50</v>
      </c>
      <c r="G187" s="216" t="str">
        <f>IF(MID(tab_SATLISTE[[#This Row],[SAT-ID]],2,1)="x","x",LEFT(tab_SATLISTE[[#This Row],[SAT-ID]]))</f>
        <v>1</v>
      </c>
      <c r="H187" s="679" t="s">
        <v>4281</v>
      </c>
      <c r="I187" s="680"/>
      <c r="J187" s="680"/>
      <c r="K187" s="680"/>
      <c r="L187" s="681"/>
    </row>
    <row r="188" spans="1:12" ht="15.95" customHeight="1" x14ac:dyDescent="0.25">
      <c r="A188" s="19" t="s">
        <v>4640</v>
      </c>
      <c r="B188" s="208" t="s">
        <v>2182</v>
      </c>
      <c r="C188" s="214">
        <v>6</v>
      </c>
      <c r="D188" s="215">
        <v>6000</v>
      </c>
      <c r="E188" s="215">
        <v>1500</v>
      </c>
      <c r="F188" s="214">
        <v>10</v>
      </c>
      <c r="G188" s="216" t="str">
        <f>IF(MID(tab_SATLISTE[[#This Row],[SAT-ID]],2,1)="x","x",LEFT(tab_SATLISTE[[#This Row],[SAT-ID]]))</f>
        <v>1</v>
      </c>
      <c r="H188" s="679" t="s">
        <v>4281</v>
      </c>
      <c r="I188" s="680"/>
      <c r="J188" s="680"/>
      <c r="K188" s="680"/>
      <c r="L188" s="681"/>
    </row>
    <row r="189" spans="1:12" ht="15.95" customHeight="1" x14ac:dyDescent="0.25">
      <c r="A189" s="19" t="s">
        <v>4641</v>
      </c>
      <c r="B189" s="208" t="s">
        <v>2201</v>
      </c>
      <c r="C189" s="214">
        <v>8</v>
      </c>
      <c r="D189" s="215">
        <v>8000</v>
      </c>
      <c r="E189" s="215">
        <v>2000</v>
      </c>
      <c r="F189" s="214">
        <v>12</v>
      </c>
      <c r="G189" s="216" t="str">
        <f>IF(MID(tab_SATLISTE[[#This Row],[SAT-ID]],2,1)="x","x",LEFT(tab_SATLISTE[[#This Row],[SAT-ID]]))</f>
        <v>1</v>
      </c>
      <c r="H189" s="679" t="s">
        <v>4281</v>
      </c>
      <c r="I189" s="680"/>
      <c r="J189" s="680"/>
      <c r="K189" s="680"/>
      <c r="L189" s="681"/>
    </row>
    <row r="190" spans="1:12" ht="15.95" customHeight="1" x14ac:dyDescent="0.25">
      <c r="A190" s="19" t="s">
        <v>4642</v>
      </c>
      <c r="B190" s="208" t="s">
        <v>2356</v>
      </c>
      <c r="C190" s="214">
        <v>14</v>
      </c>
      <c r="D190" s="215">
        <v>14000</v>
      </c>
      <c r="E190" s="215">
        <v>3500</v>
      </c>
      <c r="F190" s="214">
        <v>22</v>
      </c>
      <c r="G190" s="216" t="str">
        <f>IF(MID(tab_SATLISTE[[#This Row],[SAT-ID]],2,1)="x","x",LEFT(tab_SATLISTE[[#This Row],[SAT-ID]]))</f>
        <v>1</v>
      </c>
      <c r="H190" s="679" t="s">
        <v>4281</v>
      </c>
      <c r="I190" s="680"/>
      <c r="J190" s="680"/>
      <c r="K190" s="680"/>
      <c r="L190" s="681"/>
    </row>
    <row r="191" spans="1:12" ht="15.95" customHeight="1" x14ac:dyDescent="0.25">
      <c r="A191" s="19" t="s">
        <v>4643</v>
      </c>
      <c r="B191" s="208" t="s">
        <v>2478</v>
      </c>
      <c r="C191" s="214">
        <v>5</v>
      </c>
      <c r="D191" s="215">
        <v>5000</v>
      </c>
      <c r="E191" s="215">
        <v>1250</v>
      </c>
      <c r="F191" s="214">
        <v>8</v>
      </c>
      <c r="G191" s="216" t="str">
        <f>IF(MID(tab_SATLISTE[[#This Row],[SAT-ID]],2,1)="x","x",LEFT(tab_SATLISTE[[#This Row],[SAT-ID]]))</f>
        <v>1</v>
      </c>
      <c r="H191" s="679" t="s">
        <v>4281</v>
      </c>
      <c r="I191" s="680"/>
      <c r="J191" s="680"/>
      <c r="K191" s="680"/>
      <c r="L191" s="681"/>
    </row>
    <row r="192" spans="1:12" ht="15.95" customHeight="1" x14ac:dyDescent="0.25">
      <c r="A192" s="19" t="s">
        <v>4644</v>
      </c>
      <c r="B192" s="208" t="s">
        <v>2250</v>
      </c>
      <c r="C192" s="214">
        <v>5</v>
      </c>
      <c r="D192" s="215">
        <v>5000</v>
      </c>
      <c r="E192" s="215">
        <v>1250</v>
      </c>
      <c r="F192" s="214">
        <v>8</v>
      </c>
      <c r="G192" s="216" t="str">
        <f>IF(MID(tab_SATLISTE[[#This Row],[SAT-ID]],2,1)="x","x",LEFT(tab_SATLISTE[[#This Row],[SAT-ID]]))</f>
        <v>1</v>
      </c>
      <c r="H192" s="679" t="s">
        <v>4281</v>
      </c>
      <c r="I192" s="680"/>
      <c r="J192" s="680"/>
      <c r="K192" s="680"/>
      <c r="L192" s="681"/>
    </row>
    <row r="193" spans="1:12" ht="15.95" customHeight="1" x14ac:dyDescent="0.25">
      <c r="A193" s="19" t="s">
        <v>4645</v>
      </c>
      <c r="B193" s="208" t="s">
        <v>2056</v>
      </c>
      <c r="C193" s="214">
        <v>40</v>
      </c>
      <c r="D193" s="215">
        <v>40000</v>
      </c>
      <c r="E193" s="215">
        <v>10000</v>
      </c>
      <c r="F193" s="214">
        <v>62</v>
      </c>
      <c r="G193" s="216" t="str">
        <f>IF(MID(tab_SATLISTE[[#This Row],[SAT-ID]],2,1)="x","x",LEFT(tab_SATLISTE[[#This Row],[SAT-ID]]))</f>
        <v>1</v>
      </c>
      <c r="H193" s="679" t="s">
        <v>4281</v>
      </c>
      <c r="I193" s="680"/>
      <c r="J193" s="680"/>
      <c r="K193" s="680"/>
      <c r="L193" s="681"/>
    </row>
    <row r="194" spans="1:12" ht="15.95" customHeight="1" x14ac:dyDescent="0.25">
      <c r="A194" s="19" t="s">
        <v>4646</v>
      </c>
      <c r="B194" s="208" t="s">
        <v>2190</v>
      </c>
      <c r="C194" s="214">
        <v>6</v>
      </c>
      <c r="D194" s="215">
        <v>6000</v>
      </c>
      <c r="E194" s="215">
        <v>1500</v>
      </c>
      <c r="F194" s="214">
        <v>9</v>
      </c>
      <c r="G194" s="216" t="str">
        <f>IF(MID(tab_SATLISTE[[#This Row],[SAT-ID]],2,1)="x","x",LEFT(tab_SATLISTE[[#This Row],[SAT-ID]]))</f>
        <v>1</v>
      </c>
      <c r="H194" s="679" t="s">
        <v>4281</v>
      </c>
      <c r="I194" s="680"/>
      <c r="J194" s="680"/>
      <c r="K194" s="680"/>
      <c r="L194" s="681"/>
    </row>
    <row r="195" spans="1:12" ht="15.95" customHeight="1" x14ac:dyDescent="0.25">
      <c r="A195" s="19" t="s">
        <v>4647</v>
      </c>
      <c r="B195" s="208" t="s">
        <v>2479</v>
      </c>
      <c r="C195" s="214">
        <v>4</v>
      </c>
      <c r="D195" s="215">
        <v>4000</v>
      </c>
      <c r="E195" s="215">
        <v>1000</v>
      </c>
      <c r="F195" s="214">
        <v>5</v>
      </c>
      <c r="G195" s="216" t="str">
        <f>IF(MID(tab_SATLISTE[[#This Row],[SAT-ID]],2,1)="x","x",LEFT(tab_SATLISTE[[#This Row],[SAT-ID]]))</f>
        <v>1</v>
      </c>
      <c r="H195" s="679" t="s">
        <v>4281</v>
      </c>
      <c r="I195" s="680"/>
      <c r="J195" s="680"/>
      <c r="K195" s="680"/>
      <c r="L195" s="681"/>
    </row>
    <row r="196" spans="1:12" ht="15.95" customHeight="1" x14ac:dyDescent="0.25">
      <c r="A196" s="19" t="s">
        <v>4648</v>
      </c>
      <c r="B196" s="208" t="s">
        <v>2062</v>
      </c>
      <c r="C196" s="214">
        <v>13</v>
      </c>
      <c r="D196" s="215">
        <v>13000</v>
      </c>
      <c r="E196" s="215">
        <v>3250</v>
      </c>
      <c r="F196" s="214">
        <v>20</v>
      </c>
      <c r="G196" s="216" t="str">
        <f>IF(MID(tab_SATLISTE[[#This Row],[SAT-ID]],2,1)="x","x",LEFT(tab_SATLISTE[[#This Row],[SAT-ID]]))</f>
        <v>1</v>
      </c>
      <c r="H196" s="679" t="s">
        <v>4281</v>
      </c>
      <c r="I196" s="680"/>
      <c r="J196" s="680"/>
      <c r="K196" s="680"/>
      <c r="L196" s="681"/>
    </row>
    <row r="197" spans="1:12" ht="15.95" customHeight="1" x14ac:dyDescent="0.25">
      <c r="A197" s="19" t="s">
        <v>4649</v>
      </c>
      <c r="B197" s="208" t="s">
        <v>2318</v>
      </c>
      <c r="C197" s="214">
        <v>24</v>
      </c>
      <c r="D197" s="215">
        <v>24000</v>
      </c>
      <c r="E197" s="215">
        <v>6000</v>
      </c>
      <c r="F197" s="214">
        <v>37</v>
      </c>
      <c r="G197" s="216" t="str">
        <f>IF(MID(tab_SATLISTE[[#This Row],[SAT-ID]],2,1)="x","x",LEFT(tab_SATLISTE[[#This Row],[SAT-ID]]))</f>
        <v>1</v>
      </c>
      <c r="H197" s="679" t="s">
        <v>4281</v>
      </c>
      <c r="I197" s="680"/>
      <c r="J197" s="680"/>
      <c r="K197" s="680"/>
      <c r="L197" s="681"/>
    </row>
    <row r="198" spans="1:12" ht="15.95" customHeight="1" x14ac:dyDescent="0.25">
      <c r="A198" s="19" t="s">
        <v>4650</v>
      </c>
      <c r="B198" s="208" t="s">
        <v>2328</v>
      </c>
      <c r="C198" s="214">
        <v>16</v>
      </c>
      <c r="D198" s="215">
        <v>16000</v>
      </c>
      <c r="E198" s="215">
        <v>4000</v>
      </c>
      <c r="F198" s="214">
        <v>25</v>
      </c>
      <c r="G198" s="216" t="str">
        <f>IF(MID(tab_SATLISTE[[#This Row],[SAT-ID]],2,1)="x","x",LEFT(tab_SATLISTE[[#This Row],[SAT-ID]]))</f>
        <v>1</v>
      </c>
      <c r="H198" s="679" t="s">
        <v>4281</v>
      </c>
      <c r="I198" s="680"/>
      <c r="J198" s="680"/>
      <c r="K198" s="680"/>
      <c r="L198" s="681"/>
    </row>
    <row r="199" spans="1:12" ht="15.95" customHeight="1" x14ac:dyDescent="0.25">
      <c r="A199" s="19" t="s">
        <v>4651</v>
      </c>
      <c r="B199" s="208" t="s">
        <v>2140</v>
      </c>
      <c r="C199" s="214">
        <v>3</v>
      </c>
      <c r="D199" s="215">
        <v>3000</v>
      </c>
      <c r="E199" s="215">
        <v>750</v>
      </c>
      <c r="F199" s="214">
        <v>5</v>
      </c>
      <c r="G199" s="216" t="str">
        <f>IF(MID(tab_SATLISTE[[#This Row],[SAT-ID]],2,1)="x","x",LEFT(tab_SATLISTE[[#This Row],[SAT-ID]]))</f>
        <v>1</v>
      </c>
      <c r="H199" s="679" t="s">
        <v>4281</v>
      </c>
      <c r="I199" s="680"/>
      <c r="J199" s="680"/>
      <c r="K199" s="680"/>
      <c r="L199" s="681"/>
    </row>
    <row r="200" spans="1:12" ht="15.95" customHeight="1" x14ac:dyDescent="0.25">
      <c r="A200" s="19" t="s">
        <v>4652</v>
      </c>
      <c r="B200" s="208" t="s">
        <v>2107</v>
      </c>
      <c r="C200" s="214">
        <v>16</v>
      </c>
      <c r="D200" s="215">
        <v>16000</v>
      </c>
      <c r="E200" s="215">
        <v>4000</v>
      </c>
      <c r="F200" s="214">
        <v>25</v>
      </c>
      <c r="G200" s="216" t="str">
        <f>IF(MID(tab_SATLISTE[[#This Row],[SAT-ID]],2,1)="x","x",LEFT(tab_SATLISTE[[#This Row],[SAT-ID]]))</f>
        <v>1</v>
      </c>
      <c r="H200" s="679" t="s">
        <v>4281</v>
      </c>
      <c r="I200" s="680"/>
      <c r="J200" s="680"/>
      <c r="K200" s="680"/>
      <c r="L200" s="681"/>
    </row>
    <row r="201" spans="1:12" ht="15.95" customHeight="1" x14ac:dyDescent="0.25">
      <c r="A201" s="19" t="s">
        <v>4653</v>
      </c>
      <c r="B201" s="208" t="s">
        <v>2164</v>
      </c>
      <c r="C201" s="214">
        <v>9</v>
      </c>
      <c r="D201" s="215">
        <v>9000</v>
      </c>
      <c r="E201" s="215">
        <v>2250</v>
      </c>
      <c r="F201" s="214">
        <v>14</v>
      </c>
      <c r="G201" s="216" t="str">
        <f>IF(MID(tab_SATLISTE[[#This Row],[SAT-ID]],2,1)="x","x",LEFT(tab_SATLISTE[[#This Row],[SAT-ID]]))</f>
        <v>1</v>
      </c>
      <c r="H201" s="679" t="s">
        <v>4281</v>
      </c>
      <c r="I201" s="680"/>
      <c r="J201" s="680"/>
      <c r="K201" s="680"/>
      <c r="L201" s="681"/>
    </row>
    <row r="202" spans="1:12" ht="15.95" customHeight="1" x14ac:dyDescent="0.25">
      <c r="A202" s="19" t="s">
        <v>4654</v>
      </c>
      <c r="B202" s="208" t="s">
        <v>2480</v>
      </c>
      <c r="C202" s="214">
        <v>7</v>
      </c>
      <c r="D202" s="215">
        <v>7000</v>
      </c>
      <c r="E202" s="215">
        <v>1750</v>
      </c>
      <c r="F202" s="214">
        <v>11</v>
      </c>
      <c r="G202" s="216" t="str">
        <f>IF(MID(tab_SATLISTE[[#This Row],[SAT-ID]],2,1)="x","x",LEFT(tab_SATLISTE[[#This Row],[SAT-ID]]))</f>
        <v>1</v>
      </c>
      <c r="H202" s="679" t="s">
        <v>4281</v>
      </c>
      <c r="I202" s="680"/>
      <c r="J202" s="680"/>
      <c r="K202" s="680"/>
      <c r="L202" s="681"/>
    </row>
    <row r="203" spans="1:12" ht="15.95" customHeight="1" x14ac:dyDescent="0.25">
      <c r="A203" s="19" t="s">
        <v>4655</v>
      </c>
      <c r="B203" s="208" t="s">
        <v>2304</v>
      </c>
      <c r="C203" s="214">
        <v>8</v>
      </c>
      <c r="D203" s="215">
        <v>8000</v>
      </c>
      <c r="E203" s="215">
        <v>2000</v>
      </c>
      <c r="F203" s="214">
        <v>12</v>
      </c>
      <c r="G203" s="216" t="str">
        <f>IF(MID(tab_SATLISTE[[#This Row],[SAT-ID]],2,1)="x","x",LEFT(tab_SATLISTE[[#This Row],[SAT-ID]]))</f>
        <v>1</v>
      </c>
      <c r="H203" s="679" t="s">
        <v>4281</v>
      </c>
      <c r="I203" s="680"/>
      <c r="J203" s="680"/>
      <c r="K203" s="680"/>
      <c r="L203" s="681"/>
    </row>
    <row r="204" spans="1:12" ht="15.95" customHeight="1" x14ac:dyDescent="0.25">
      <c r="A204" s="19" t="s">
        <v>4656</v>
      </c>
      <c r="B204" s="208" t="s">
        <v>2390</v>
      </c>
      <c r="C204" s="214">
        <v>6</v>
      </c>
      <c r="D204" s="215">
        <v>6000</v>
      </c>
      <c r="E204" s="215">
        <v>1500</v>
      </c>
      <c r="F204" s="214">
        <v>10</v>
      </c>
      <c r="G204" s="216" t="str">
        <f>IF(MID(tab_SATLISTE[[#This Row],[SAT-ID]],2,1)="x","x",LEFT(tab_SATLISTE[[#This Row],[SAT-ID]]))</f>
        <v>1</v>
      </c>
      <c r="H204" s="679" t="s">
        <v>4281</v>
      </c>
      <c r="I204" s="680"/>
      <c r="J204" s="680"/>
      <c r="K204" s="680"/>
      <c r="L204" s="681"/>
    </row>
    <row r="205" spans="1:12" ht="15.95" customHeight="1" x14ac:dyDescent="0.25">
      <c r="A205" s="19" t="s">
        <v>4657</v>
      </c>
      <c r="B205" s="208" t="s">
        <v>871</v>
      </c>
      <c r="C205" s="214">
        <v>918</v>
      </c>
      <c r="D205" s="215">
        <v>918000</v>
      </c>
      <c r="E205" s="215">
        <v>229500</v>
      </c>
      <c r="F205" s="214">
        <v>1413</v>
      </c>
      <c r="G205" s="216" t="str">
        <f>IF(MID(tab_SATLISTE[[#This Row],[SAT-ID]],2,1)="x","x",LEFT(tab_SATLISTE[[#This Row],[SAT-ID]]))</f>
        <v>1</v>
      </c>
      <c r="H205" s="679" t="s">
        <v>4281</v>
      </c>
      <c r="I205" s="680"/>
      <c r="J205" s="680"/>
      <c r="K205" s="680"/>
      <c r="L205" s="681"/>
    </row>
    <row r="206" spans="1:12" ht="15.95" customHeight="1" x14ac:dyDescent="0.25">
      <c r="A206" s="19" t="s">
        <v>4658</v>
      </c>
      <c r="B206" s="208" t="s">
        <v>2442</v>
      </c>
      <c r="C206" s="214">
        <v>7</v>
      </c>
      <c r="D206" s="215">
        <v>7000</v>
      </c>
      <c r="E206" s="215">
        <v>1750</v>
      </c>
      <c r="F206" s="214">
        <v>11</v>
      </c>
      <c r="G206" s="216" t="str">
        <f>IF(MID(tab_SATLISTE[[#This Row],[SAT-ID]],2,1)="x","x",LEFT(tab_SATLISTE[[#This Row],[SAT-ID]]))</f>
        <v>1</v>
      </c>
      <c r="H206" s="679" t="s">
        <v>4281</v>
      </c>
      <c r="I206" s="680"/>
      <c r="J206" s="680"/>
      <c r="K206" s="680"/>
      <c r="L206" s="681"/>
    </row>
    <row r="207" spans="1:12" ht="15.95" customHeight="1" x14ac:dyDescent="0.25">
      <c r="A207" s="19" t="s">
        <v>4659</v>
      </c>
      <c r="B207" s="208" t="s">
        <v>2100</v>
      </c>
      <c r="C207" s="214">
        <v>4</v>
      </c>
      <c r="D207" s="215">
        <v>4000</v>
      </c>
      <c r="E207" s="215">
        <v>1000</v>
      </c>
      <c r="F207" s="214">
        <v>6</v>
      </c>
      <c r="G207" s="216" t="str">
        <f>IF(MID(tab_SATLISTE[[#This Row],[SAT-ID]],2,1)="x","x",LEFT(tab_SATLISTE[[#This Row],[SAT-ID]]))</f>
        <v>1</v>
      </c>
      <c r="H207" s="679" t="s">
        <v>4281</v>
      </c>
      <c r="I207" s="680"/>
      <c r="J207" s="680"/>
      <c r="K207" s="680"/>
      <c r="L207" s="681"/>
    </row>
    <row r="208" spans="1:12" ht="15.95" customHeight="1" x14ac:dyDescent="0.25">
      <c r="A208" s="19" t="s">
        <v>24150</v>
      </c>
      <c r="B208" s="208" t="s">
        <v>7020</v>
      </c>
      <c r="C208" s="214">
        <v>21</v>
      </c>
      <c r="D208" s="215">
        <v>21000</v>
      </c>
      <c r="E208" s="215">
        <v>5250</v>
      </c>
      <c r="F208" s="214">
        <v>32</v>
      </c>
      <c r="G208" s="216" t="str">
        <f>IF(MID(tab_SATLISTE[[#This Row],[SAT-ID]],2,1)="x","x",LEFT(tab_SATLISTE[[#This Row],[SAT-ID]]))</f>
        <v>1</v>
      </c>
      <c r="H208" s="679" t="s">
        <v>4281</v>
      </c>
      <c r="I208" s="680"/>
      <c r="J208" s="680"/>
      <c r="K208" s="680"/>
      <c r="L208" s="681"/>
    </row>
    <row r="209" spans="1:12" ht="15.95" customHeight="1" x14ac:dyDescent="0.25">
      <c r="A209" s="19" t="s">
        <v>4660</v>
      </c>
      <c r="B209" s="208" t="s">
        <v>2086</v>
      </c>
      <c r="C209" s="214">
        <v>6</v>
      </c>
      <c r="D209" s="215">
        <v>6000</v>
      </c>
      <c r="E209" s="215">
        <v>1500</v>
      </c>
      <c r="F209" s="214">
        <v>10</v>
      </c>
      <c r="G209" s="216" t="str">
        <f>IF(MID(tab_SATLISTE[[#This Row],[SAT-ID]],2,1)="x","x",LEFT(tab_SATLISTE[[#This Row],[SAT-ID]]))</f>
        <v>1</v>
      </c>
      <c r="H209" s="679" t="s">
        <v>4281</v>
      </c>
      <c r="I209" s="680"/>
      <c r="J209" s="680"/>
      <c r="K209" s="680"/>
      <c r="L209" s="681"/>
    </row>
    <row r="210" spans="1:12" ht="15.95" customHeight="1" x14ac:dyDescent="0.25">
      <c r="A210" s="19" t="s">
        <v>4661</v>
      </c>
      <c r="B210" s="208" t="s">
        <v>2319</v>
      </c>
      <c r="C210" s="214">
        <v>3</v>
      </c>
      <c r="D210" s="215">
        <v>3000</v>
      </c>
      <c r="E210" s="215">
        <v>750</v>
      </c>
      <c r="F210" s="214">
        <v>5</v>
      </c>
      <c r="G210" s="216" t="str">
        <f>IF(MID(tab_SATLISTE[[#This Row],[SAT-ID]],2,1)="x","x",LEFT(tab_SATLISTE[[#This Row],[SAT-ID]]))</f>
        <v>1</v>
      </c>
      <c r="H210" s="679" t="s">
        <v>4281</v>
      </c>
      <c r="I210" s="680"/>
      <c r="J210" s="680"/>
      <c r="K210" s="680"/>
      <c r="L210" s="681"/>
    </row>
    <row r="211" spans="1:12" ht="15.95" customHeight="1" x14ac:dyDescent="0.25">
      <c r="A211" s="19" t="s">
        <v>4662</v>
      </c>
      <c r="B211" s="208" t="s">
        <v>2033</v>
      </c>
      <c r="C211" s="214">
        <v>10</v>
      </c>
      <c r="D211" s="215">
        <v>10000</v>
      </c>
      <c r="E211" s="215">
        <v>2500</v>
      </c>
      <c r="F211" s="214">
        <v>15</v>
      </c>
      <c r="G211" s="216" t="str">
        <f>IF(MID(tab_SATLISTE[[#This Row],[SAT-ID]],2,1)="x","x",LEFT(tab_SATLISTE[[#This Row],[SAT-ID]]))</f>
        <v>1</v>
      </c>
      <c r="H211" s="679" t="s">
        <v>4281</v>
      </c>
      <c r="I211" s="680"/>
      <c r="J211" s="680"/>
      <c r="K211" s="680"/>
      <c r="L211" s="681"/>
    </row>
    <row r="212" spans="1:12" ht="15.95" customHeight="1" x14ac:dyDescent="0.25">
      <c r="A212" s="19" t="s">
        <v>4663</v>
      </c>
      <c r="B212" s="208" t="s">
        <v>2228</v>
      </c>
      <c r="C212" s="214">
        <v>11</v>
      </c>
      <c r="D212" s="215">
        <v>11000</v>
      </c>
      <c r="E212" s="215">
        <v>2750</v>
      </c>
      <c r="F212" s="214">
        <v>17</v>
      </c>
      <c r="G212" s="216" t="str">
        <f>IF(MID(tab_SATLISTE[[#This Row],[SAT-ID]],2,1)="x","x",LEFT(tab_SATLISTE[[#This Row],[SAT-ID]]))</f>
        <v>1</v>
      </c>
      <c r="H212" s="679" t="s">
        <v>4281</v>
      </c>
      <c r="I212" s="680"/>
      <c r="J212" s="680"/>
      <c r="K212" s="680"/>
      <c r="L212" s="681"/>
    </row>
    <row r="213" spans="1:12" ht="15.95" customHeight="1" x14ac:dyDescent="0.25">
      <c r="A213" s="19" t="s">
        <v>4664</v>
      </c>
      <c r="B213" s="208" t="s">
        <v>2358</v>
      </c>
      <c r="C213" s="214">
        <v>74</v>
      </c>
      <c r="D213" s="215">
        <v>74000</v>
      </c>
      <c r="E213" s="215">
        <v>18500</v>
      </c>
      <c r="F213" s="214">
        <v>114</v>
      </c>
      <c r="G213" s="216" t="str">
        <f>IF(MID(tab_SATLISTE[[#This Row],[SAT-ID]],2,1)="x","x",LEFT(tab_SATLISTE[[#This Row],[SAT-ID]]))</f>
        <v>1</v>
      </c>
      <c r="H213" s="679" t="s">
        <v>4281</v>
      </c>
      <c r="I213" s="680"/>
      <c r="J213" s="680"/>
      <c r="K213" s="680"/>
      <c r="L213" s="681"/>
    </row>
    <row r="214" spans="1:12" ht="15.95" customHeight="1" x14ac:dyDescent="0.25">
      <c r="A214" s="19" t="s">
        <v>4665</v>
      </c>
      <c r="B214" s="208" t="s">
        <v>2165</v>
      </c>
      <c r="C214" s="214">
        <v>5</v>
      </c>
      <c r="D214" s="215">
        <v>5000</v>
      </c>
      <c r="E214" s="215">
        <v>1250</v>
      </c>
      <c r="F214" s="214">
        <v>7</v>
      </c>
      <c r="G214" s="216" t="str">
        <f>IF(MID(tab_SATLISTE[[#This Row],[SAT-ID]],2,1)="x","x",LEFT(tab_SATLISTE[[#This Row],[SAT-ID]]))</f>
        <v>1</v>
      </c>
      <c r="H214" s="679" t="s">
        <v>4281</v>
      </c>
      <c r="I214" s="680"/>
      <c r="J214" s="680"/>
      <c r="K214" s="680"/>
      <c r="L214" s="681"/>
    </row>
    <row r="215" spans="1:12" ht="15.95" customHeight="1" x14ac:dyDescent="0.25">
      <c r="A215" s="19" t="s">
        <v>4666</v>
      </c>
      <c r="B215" s="208" t="s">
        <v>2274</v>
      </c>
      <c r="C215" s="214">
        <v>8</v>
      </c>
      <c r="D215" s="215">
        <v>8000</v>
      </c>
      <c r="E215" s="215">
        <v>2000</v>
      </c>
      <c r="F215" s="214">
        <v>13</v>
      </c>
      <c r="G215" s="216" t="str">
        <f>IF(MID(tab_SATLISTE[[#This Row],[SAT-ID]],2,1)="x","x",LEFT(tab_SATLISTE[[#This Row],[SAT-ID]]))</f>
        <v>1</v>
      </c>
      <c r="H215" s="679" t="s">
        <v>4281</v>
      </c>
      <c r="I215" s="680"/>
      <c r="J215" s="680"/>
      <c r="K215" s="680"/>
      <c r="L215" s="681"/>
    </row>
    <row r="216" spans="1:12" ht="15.95" customHeight="1" x14ac:dyDescent="0.25">
      <c r="A216" s="19" t="s">
        <v>4667</v>
      </c>
      <c r="B216" s="208" t="s">
        <v>2391</v>
      </c>
      <c r="C216" s="214">
        <v>6</v>
      </c>
      <c r="D216" s="215">
        <v>6000</v>
      </c>
      <c r="E216" s="215">
        <v>1500</v>
      </c>
      <c r="F216" s="214">
        <v>9</v>
      </c>
      <c r="G216" s="216" t="str">
        <f>IF(MID(tab_SATLISTE[[#This Row],[SAT-ID]],2,1)="x","x",LEFT(tab_SATLISTE[[#This Row],[SAT-ID]]))</f>
        <v>1</v>
      </c>
      <c r="H216" s="679" t="s">
        <v>4281</v>
      </c>
      <c r="I216" s="680"/>
      <c r="J216" s="680"/>
      <c r="K216" s="680"/>
      <c r="L216" s="681"/>
    </row>
    <row r="217" spans="1:12" ht="15.95" customHeight="1" x14ac:dyDescent="0.25">
      <c r="A217" s="19" t="s">
        <v>4668</v>
      </c>
      <c r="B217" s="208" t="s">
        <v>2158</v>
      </c>
      <c r="C217" s="214">
        <v>43</v>
      </c>
      <c r="D217" s="215">
        <v>43000</v>
      </c>
      <c r="E217" s="215">
        <v>10750</v>
      </c>
      <c r="F217" s="214">
        <v>66</v>
      </c>
      <c r="G217" s="216" t="str">
        <f>IF(MID(tab_SATLISTE[[#This Row],[SAT-ID]],2,1)="x","x",LEFT(tab_SATLISTE[[#This Row],[SAT-ID]]))</f>
        <v>1</v>
      </c>
      <c r="H217" s="679" t="s">
        <v>4281</v>
      </c>
      <c r="I217" s="680"/>
      <c r="J217" s="680"/>
      <c r="K217" s="680"/>
      <c r="L217" s="681"/>
    </row>
    <row r="218" spans="1:12" ht="15.95" customHeight="1" x14ac:dyDescent="0.25">
      <c r="A218" s="19" t="s">
        <v>4669</v>
      </c>
      <c r="B218" s="208" t="s">
        <v>2375</v>
      </c>
      <c r="C218" s="214">
        <v>16</v>
      </c>
      <c r="D218" s="215">
        <v>16000</v>
      </c>
      <c r="E218" s="215">
        <v>4000</v>
      </c>
      <c r="F218" s="214">
        <v>24</v>
      </c>
      <c r="G218" s="216" t="str">
        <f>IF(MID(tab_SATLISTE[[#This Row],[SAT-ID]],2,1)="x","x",LEFT(tab_SATLISTE[[#This Row],[SAT-ID]]))</f>
        <v>1</v>
      </c>
      <c r="H218" s="679" t="s">
        <v>4281</v>
      </c>
      <c r="I218" s="680"/>
      <c r="J218" s="680"/>
      <c r="K218" s="680"/>
      <c r="L218" s="681"/>
    </row>
    <row r="219" spans="1:12" ht="15.95" customHeight="1" x14ac:dyDescent="0.25">
      <c r="A219" s="19" t="s">
        <v>4670</v>
      </c>
      <c r="B219" s="208" t="s">
        <v>2059</v>
      </c>
      <c r="C219" s="214">
        <v>8</v>
      </c>
      <c r="D219" s="215">
        <v>8000</v>
      </c>
      <c r="E219" s="215">
        <v>2000</v>
      </c>
      <c r="F219" s="214">
        <v>12</v>
      </c>
      <c r="G219" s="216" t="str">
        <f>IF(MID(tab_SATLISTE[[#This Row],[SAT-ID]],2,1)="x","x",LEFT(tab_SATLISTE[[#This Row],[SAT-ID]]))</f>
        <v>1</v>
      </c>
      <c r="H219" s="679" t="s">
        <v>4281</v>
      </c>
      <c r="I219" s="680"/>
      <c r="J219" s="680"/>
      <c r="K219" s="680"/>
      <c r="L219" s="681"/>
    </row>
    <row r="220" spans="1:12" ht="15.95" customHeight="1" x14ac:dyDescent="0.25">
      <c r="A220" s="19" t="s">
        <v>4671</v>
      </c>
      <c r="B220" s="208" t="s">
        <v>2060</v>
      </c>
      <c r="C220" s="214">
        <v>12</v>
      </c>
      <c r="D220" s="215">
        <v>12000</v>
      </c>
      <c r="E220" s="215">
        <v>3000</v>
      </c>
      <c r="F220" s="214">
        <v>19</v>
      </c>
      <c r="G220" s="216" t="str">
        <f>IF(MID(tab_SATLISTE[[#This Row],[SAT-ID]],2,1)="x","x",LEFT(tab_SATLISTE[[#This Row],[SAT-ID]]))</f>
        <v>1</v>
      </c>
      <c r="H220" s="679" t="s">
        <v>4281</v>
      </c>
      <c r="I220" s="680"/>
      <c r="J220" s="680"/>
      <c r="K220" s="680"/>
      <c r="L220" s="681"/>
    </row>
    <row r="221" spans="1:12" ht="15.95" customHeight="1" x14ac:dyDescent="0.25">
      <c r="A221" s="19" t="s">
        <v>4672</v>
      </c>
      <c r="B221" s="208" t="s">
        <v>2128</v>
      </c>
      <c r="C221" s="214">
        <v>3</v>
      </c>
      <c r="D221" s="215">
        <v>3000</v>
      </c>
      <c r="E221" s="215">
        <v>750</v>
      </c>
      <c r="F221" s="214">
        <v>5</v>
      </c>
      <c r="G221" s="216" t="str">
        <f>IF(MID(tab_SATLISTE[[#This Row],[SAT-ID]],2,1)="x","x",LEFT(tab_SATLISTE[[#This Row],[SAT-ID]]))</f>
        <v>1</v>
      </c>
      <c r="H221" s="679" t="s">
        <v>4281</v>
      </c>
      <c r="I221" s="680"/>
      <c r="J221" s="680"/>
      <c r="K221" s="680"/>
      <c r="L221" s="681"/>
    </row>
    <row r="222" spans="1:12" ht="15.95" customHeight="1" x14ac:dyDescent="0.25">
      <c r="A222" s="19" t="s">
        <v>4673</v>
      </c>
      <c r="B222" s="208" t="s">
        <v>2241</v>
      </c>
      <c r="C222" s="214">
        <v>26</v>
      </c>
      <c r="D222" s="215">
        <v>26000</v>
      </c>
      <c r="E222" s="215">
        <v>6500</v>
      </c>
      <c r="F222" s="214">
        <v>40</v>
      </c>
      <c r="G222" s="216" t="str">
        <f>IF(MID(tab_SATLISTE[[#This Row],[SAT-ID]],2,1)="x","x",LEFT(tab_SATLISTE[[#This Row],[SAT-ID]]))</f>
        <v>1</v>
      </c>
      <c r="H222" s="679" t="s">
        <v>4281</v>
      </c>
      <c r="I222" s="680"/>
      <c r="J222" s="680"/>
      <c r="K222" s="680"/>
      <c r="L222" s="681"/>
    </row>
    <row r="223" spans="1:12" ht="15.95" customHeight="1" x14ac:dyDescent="0.25">
      <c r="A223" s="19" t="s">
        <v>4674</v>
      </c>
      <c r="B223" s="208" t="s">
        <v>2080</v>
      </c>
      <c r="C223" s="214">
        <v>20</v>
      </c>
      <c r="D223" s="215">
        <v>20000</v>
      </c>
      <c r="E223" s="215">
        <v>5000</v>
      </c>
      <c r="F223" s="214">
        <v>28</v>
      </c>
      <c r="G223" s="216" t="str">
        <f>IF(MID(tab_SATLISTE[[#This Row],[SAT-ID]],2,1)="x","x",LEFT(tab_SATLISTE[[#This Row],[SAT-ID]]))</f>
        <v>1</v>
      </c>
      <c r="H223" s="679" t="s">
        <v>4281</v>
      </c>
      <c r="I223" s="680"/>
      <c r="J223" s="680"/>
      <c r="K223" s="680"/>
      <c r="L223" s="681"/>
    </row>
    <row r="224" spans="1:12" ht="15.95" customHeight="1" x14ac:dyDescent="0.25">
      <c r="A224" s="19" t="s">
        <v>4675</v>
      </c>
      <c r="B224" s="208" t="s">
        <v>2453</v>
      </c>
      <c r="C224" s="214">
        <v>6</v>
      </c>
      <c r="D224" s="215">
        <v>6000</v>
      </c>
      <c r="E224" s="215">
        <v>1500</v>
      </c>
      <c r="F224" s="214">
        <v>9</v>
      </c>
      <c r="G224" s="216" t="str">
        <f>IF(MID(tab_SATLISTE[[#This Row],[SAT-ID]],2,1)="x","x",LEFT(tab_SATLISTE[[#This Row],[SAT-ID]]))</f>
        <v>1</v>
      </c>
      <c r="H224" s="679" t="s">
        <v>4281</v>
      </c>
      <c r="I224" s="680"/>
      <c r="J224" s="680"/>
      <c r="K224" s="680"/>
      <c r="L224" s="681"/>
    </row>
    <row r="225" spans="1:12" ht="15.95" customHeight="1" x14ac:dyDescent="0.25">
      <c r="A225" s="19" t="s">
        <v>4676</v>
      </c>
      <c r="B225" s="208" t="s">
        <v>2208</v>
      </c>
      <c r="C225" s="214">
        <v>4</v>
      </c>
      <c r="D225" s="215">
        <v>4000</v>
      </c>
      <c r="E225" s="215">
        <v>1000</v>
      </c>
      <c r="F225" s="214">
        <v>6</v>
      </c>
      <c r="G225" s="216" t="str">
        <f>IF(MID(tab_SATLISTE[[#This Row],[SAT-ID]],2,1)="x","x",LEFT(tab_SATLISTE[[#This Row],[SAT-ID]]))</f>
        <v>1</v>
      </c>
      <c r="H225" s="679" t="s">
        <v>4281</v>
      </c>
      <c r="I225" s="680"/>
      <c r="J225" s="680"/>
      <c r="K225" s="680"/>
      <c r="L225" s="681"/>
    </row>
    <row r="226" spans="1:12" ht="15.95" customHeight="1" x14ac:dyDescent="0.25">
      <c r="A226" s="19" t="s">
        <v>4677</v>
      </c>
      <c r="B226" s="208" t="s">
        <v>2209</v>
      </c>
      <c r="C226" s="214">
        <v>15</v>
      </c>
      <c r="D226" s="215">
        <v>15000</v>
      </c>
      <c r="E226" s="215">
        <v>3750</v>
      </c>
      <c r="F226" s="214">
        <v>23</v>
      </c>
      <c r="G226" s="216" t="str">
        <f>IF(MID(tab_SATLISTE[[#This Row],[SAT-ID]],2,1)="x","x",LEFT(tab_SATLISTE[[#This Row],[SAT-ID]]))</f>
        <v>1</v>
      </c>
      <c r="H226" s="679" t="s">
        <v>4281</v>
      </c>
      <c r="I226" s="680"/>
      <c r="J226" s="680"/>
      <c r="K226" s="680"/>
      <c r="L226" s="681"/>
    </row>
    <row r="227" spans="1:12" ht="15.95" customHeight="1" x14ac:dyDescent="0.25">
      <c r="A227" s="19" t="s">
        <v>4678</v>
      </c>
      <c r="B227" s="208" t="s">
        <v>2454</v>
      </c>
      <c r="C227" s="214">
        <v>6</v>
      </c>
      <c r="D227" s="215">
        <v>6000</v>
      </c>
      <c r="E227" s="215">
        <v>1500</v>
      </c>
      <c r="F227" s="214">
        <v>9</v>
      </c>
      <c r="G227" s="216" t="str">
        <f>IF(MID(tab_SATLISTE[[#This Row],[SAT-ID]],2,1)="x","x",LEFT(tab_SATLISTE[[#This Row],[SAT-ID]]))</f>
        <v>1</v>
      </c>
      <c r="H227" s="679" t="s">
        <v>4281</v>
      </c>
      <c r="I227" s="680"/>
      <c r="J227" s="680"/>
      <c r="K227" s="680"/>
      <c r="L227" s="681"/>
    </row>
    <row r="228" spans="1:12" ht="15.95" customHeight="1" x14ac:dyDescent="0.25">
      <c r="A228" s="19" t="s">
        <v>4679</v>
      </c>
      <c r="B228" s="208" t="s">
        <v>2251</v>
      </c>
      <c r="C228" s="214">
        <v>6</v>
      </c>
      <c r="D228" s="215">
        <v>6000</v>
      </c>
      <c r="E228" s="215">
        <v>1500</v>
      </c>
      <c r="F228" s="214">
        <v>9</v>
      </c>
      <c r="G228" s="216" t="str">
        <f>IF(MID(tab_SATLISTE[[#This Row],[SAT-ID]],2,1)="x","x",LEFT(tab_SATLISTE[[#This Row],[SAT-ID]]))</f>
        <v>1</v>
      </c>
      <c r="H228" s="679" t="s">
        <v>4281</v>
      </c>
      <c r="I228" s="680"/>
      <c r="J228" s="680"/>
      <c r="K228" s="680"/>
      <c r="L228" s="681"/>
    </row>
    <row r="229" spans="1:12" ht="15.95" customHeight="1" x14ac:dyDescent="0.25">
      <c r="A229" s="19" t="s">
        <v>4680</v>
      </c>
      <c r="B229" s="208" t="s">
        <v>2108</v>
      </c>
      <c r="C229" s="214">
        <v>22</v>
      </c>
      <c r="D229" s="215">
        <v>22000</v>
      </c>
      <c r="E229" s="215">
        <v>5500</v>
      </c>
      <c r="F229" s="214">
        <v>34</v>
      </c>
      <c r="G229" s="216" t="str">
        <f>IF(MID(tab_SATLISTE[[#This Row],[SAT-ID]],2,1)="x","x",LEFT(tab_SATLISTE[[#This Row],[SAT-ID]]))</f>
        <v>1</v>
      </c>
      <c r="H229" s="679" t="s">
        <v>4281</v>
      </c>
      <c r="I229" s="680"/>
      <c r="J229" s="680"/>
      <c r="K229" s="680"/>
      <c r="L229" s="681"/>
    </row>
    <row r="230" spans="1:12" ht="15.95" customHeight="1" x14ac:dyDescent="0.25">
      <c r="A230" s="19" t="s">
        <v>4681</v>
      </c>
      <c r="B230" s="208" t="s">
        <v>2053</v>
      </c>
      <c r="C230" s="214">
        <v>12</v>
      </c>
      <c r="D230" s="215">
        <v>12000</v>
      </c>
      <c r="E230" s="215">
        <v>3000</v>
      </c>
      <c r="F230" s="214">
        <v>19</v>
      </c>
      <c r="G230" s="216" t="str">
        <f>IF(MID(tab_SATLISTE[[#This Row],[SAT-ID]],2,1)="x","x",LEFT(tab_SATLISTE[[#This Row],[SAT-ID]]))</f>
        <v>1</v>
      </c>
      <c r="H230" s="679" t="s">
        <v>4281</v>
      </c>
      <c r="I230" s="680"/>
      <c r="J230" s="680"/>
      <c r="K230" s="680"/>
      <c r="L230" s="681"/>
    </row>
    <row r="231" spans="1:12" ht="15.95" customHeight="1" x14ac:dyDescent="0.25">
      <c r="A231" s="19" t="s">
        <v>4682</v>
      </c>
      <c r="B231" s="208" t="s">
        <v>2023</v>
      </c>
      <c r="C231" s="214">
        <v>31</v>
      </c>
      <c r="D231" s="215">
        <v>31000</v>
      </c>
      <c r="E231" s="215">
        <v>7750</v>
      </c>
      <c r="F231" s="214">
        <v>47</v>
      </c>
      <c r="G231" s="216" t="str">
        <f>IF(MID(tab_SATLISTE[[#This Row],[SAT-ID]],2,1)="x","x",LEFT(tab_SATLISTE[[#This Row],[SAT-ID]]))</f>
        <v>1</v>
      </c>
      <c r="H231" s="679" t="s">
        <v>4281</v>
      </c>
      <c r="I231" s="680"/>
      <c r="J231" s="680"/>
      <c r="K231" s="680"/>
      <c r="L231" s="681"/>
    </row>
    <row r="232" spans="1:12" ht="15.95" customHeight="1" x14ac:dyDescent="0.25">
      <c r="A232" s="19" t="s">
        <v>4683</v>
      </c>
      <c r="B232" s="208" t="s">
        <v>2098</v>
      </c>
      <c r="C232" s="214">
        <v>12</v>
      </c>
      <c r="D232" s="215">
        <v>12000</v>
      </c>
      <c r="E232" s="215">
        <v>3000</v>
      </c>
      <c r="F232" s="214">
        <v>18</v>
      </c>
      <c r="G232" s="216" t="str">
        <f>IF(MID(tab_SATLISTE[[#This Row],[SAT-ID]],2,1)="x","x",LEFT(tab_SATLISTE[[#This Row],[SAT-ID]]))</f>
        <v>1</v>
      </c>
      <c r="H232" s="679" t="s">
        <v>4281</v>
      </c>
      <c r="I232" s="680"/>
      <c r="J232" s="680"/>
      <c r="K232" s="680"/>
      <c r="L232" s="681"/>
    </row>
    <row r="233" spans="1:12" ht="15.95" customHeight="1" x14ac:dyDescent="0.25">
      <c r="A233" s="19" t="s">
        <v>4684</v>
      </c>
      <c r="B233" s="208" t="s">
        <v>2166</v>
      </c>
      <c r="C233" s="214">
        <v>5</v>
      </c>
      <c r="D233" s="215">
        <v>5000</v>
      </c>
      <c r="E233" s="215">
        <v>1250</v>
      </c>
      <c r="F233" s="214">
        <v>8</v>
      </c>
      <c r="G233" s="216" t="str">
        <f>IF(MID(tab_SATLISTE[[#This Row],[SAT-ID]],2,1)="x","x",LEFT(tab_SATLISTE[[#This Row],[SAT-ID]]))</f>
        <v>1</v>
      </c>
      <c r="H233" s="679" t="s">
        <v>4281</v>
      </c>
      <c r="I233" s="680"/>
      <c r="J233" s="680"/>
      <c r="K233" s="680"/>
      <c r="L233" s="681"/>
    </row>
    <row r="234" spans="1:12" ht="15.95" customHeight="1" x14ac:dyDescent="0.25">
      <c r="A234" s="19" t="s">
        <v>4685</v>
      </c>
      <c r="B234" s="208" t="s">
        <v>2410</v>
      </c>
      <c r="C234" s="214">
        <v>51</v>
      </c>
      <c r="D234" s="215">
        <v>51000</v>
      </c>
      <c r="E234" s="215">
        <v>12750</v>
      </c>
      <c r="F234" s="214">
        <v>78</v>
      </c>
      <c r="G234" s="216" t="str">
        <f>IF(MID(tab_SATLISTE[[#This Row],[SAT-ID]],2,1)="x","x",LEFT(tab_SATLISTE[[#This Row],[SAT-ID]]))</f>
        <v>1</v>
      </c>
      <c r="H234" s="679" t="s">
        <v>4281</v>
      </c>
      <c r="I234" s="680"/>
      <c r="J234" s="680"/>
      <c r="K234" s="680"/>
      <c r="L234" s="681"/>
    </row>
    <row r="235" spans="1:12" ht="15.95" customHeight="1" x14ac:dyDescent="0.25">
      <c r="A235" s="19" t="s">
        <v>4686</v>
      </c>
      <c r="B235" s="208" t="s">
        <v>275</v>
      </c>
      <c r="C235" s="214">
        <v>9</v>
      </c>
      <c r="D235" s="215">
        <v>9000</v>
      </c>
      <c r="E235" s="215">
        <v>2250</v>
      </c>
      <c r="F235" s="214">
        <v>14</v>
      </c>
      <c r="G235" s="216" t="str">
        <f>IF(MID(tab_SATLISTE[[#This Row],[SAT-ID]],2,1)="x","x",LEFT(tab_SATLISTE[[#This Row],[SAT-ID]]))</f>
        <v>1</v>
      </c>
      <c r="H235" s="679" t="s">
        <v>4281</v>
      </c>
      <c r="I235" s="680"/>
      <c r="J235" s="680"/>
      <c r="K235" s="680"/>
      <c r="L235" s="681"/>
    </row>
    <row r="236" spans="1:12" ht="15.95" customHeight="1" x14ac:dyDescent="0.25">
      <c r="A236" s="19" t="s">
        <v>4687</v>
      </c>
      <c r="B236" s="208" t="s">
        <v>265</v>
      </c>
      <c r="C236" s="214">
        <v>55</v>
      </c>
      <c r="D236" s="215">
        <v>55000</v>
      </c>
      <c r="E236" s="215">
        <v>13750</v>
      </c>
      <c r="F236" s="214">
        <v>84</v>
      </c>
      <c r="G236" s="216" t="str">
        <f>IF(MID(tab_SATLISTE[[#This Row],[SAT-ID]],2,1)="x","x",LEFT(tab_SATLISTE[[#This Row],[SAT-ID]]))</f>
        <v>1</v>
      </c>
      <c r="H236" s="679" t="s">
        <v>4281</v>
      </c>
      <c r="I236" s="680"/>
      <c r="J236" s="680"/>
      <c r="K236" s="680"/>
      <c r="L236" s="681"/>
    </row>
    <row r="237" spans="1:12" ht="15.95" customHeight="1" x14ac:dyDescent="0.25">
      <c r="A237" s="19" t="s">
        <v>4688</v>
      </c>
      <c r="B237" s="208" t="s">
        <v>2015</v>
      </c>
      <c r="C237" s="214">
        <v>12</v>
      </c>
      <c r="D237" s="215">
        <v>12000</v>
      </c>
      <c r="E237" s="215">
        <v>3000</v>
      </c>
      <c r="F237" s="214">
        <v>19</v>
      </c>
      <c r="G237" s="216" t="str">
        <f>IF(MID(tab_SATLISTE[[#This Row],[SAT-ID]],2,1)="x","x",LEFT(tab_SATLISTE[[#This Row],[SAT-ID]]))</f>
        <v>1</v>
      </c>
      <c r="H237" s="679" t="s">
        <v>4281</v>
      </c>
      <c r="I237" s="680"/>
      <c r="J237" s="680"/>
      <c r="K237" s="680"/>
      <c r="L237" s="681"/>
    </row>
    <row r="238" spans="1:12" ht="15.95" customHeight="1" x14ac:dyDescent="0.25">
      <c r="A238" s="19" t="s">
        <v>4689</v>
      </c>
      <c r="B238" s="208" t="s">
        <v>2376</v>
      </c>
      <c r="C238" s="214">
        <v>8</v>
      </c>
      <c r="D238" s="215">
        <v>8000</v>
      </c>
      <c r="E238" s="215">
        <v>2000</v>
      </c>
      <c r="F238" s="214">
        <v>13</v>
      </c>
      <c r="G238" s="216" t="str">
        <f>IF(MID(tab_SATLISTE[[#This Row],[SAT-ID]],2,1)="x","x",LEFT(tab_SATLISTE[[#This Row],[SAT-ID]]))</f>
        <v>1</v>
      </c>
      <c r="H238" s="679" t="s">
        <v>4281</v>
      </c>
      <c r="I238" s="680"/>
      <c r="J238" s="680"/>
      <c r="K238" s="680"/>
      <c r="L238" s="681"/>
    </row>
    <row r="239" spans="1:12" ht="15.95" customHeight="1" x14ac:dyDescent="0.25">
      <c r="A239" s="19" t="s">
        <v>4690</v>
      </c>
      <c r="B239" s="208" t="s">
        <v>2028</v>
      </c>
      <c r="C239" s="214">
        <v>18</v>
      </c>
      <c r="D239" s="215">
        <v>18000</v>
      </c>
      <c r="E239" s="215">
        <v>4500</v>
      </c>
      <c r="F239" s="214">
        <v>28</v>
      </c>
      <c r="G239" s="216" t="str">
        <f>IF(MID(tab_SATLISTE[[#This Row],[SAT-ID]],2,1)="x","x",LEFT(tab_SATLISTE[[#This Row],[SAT-ID]]))</f>
        <v>1</v>
      </c>
      <c r="H239" s="679" t="s">
        <v>4281</v>
      </c>
      <c r="I239" s="680"/>
      <c r="J239" s="680"/>
      <c r="K239" s="680"/>
      <c r="L239" s="681"/>
    </row>
    <row r="240" spans="1:12" ht="15.95" customHeight="1" x14ac:dyDescent="0.25">
      <c r="A240" s="19" t="s">
        <v>4691</v>
      </c>
      <c r="B240" s="208" t="s">
        <v>2334</v>
      </c>
      <c r="C240" s="214">
        <v>9</v>
      </c>
      <c r="D240" s="215">
        <v>9000</v>
      </c>
      <c r="E240" s="215">
        <v>2250</v>
      </c>
      <c r="F240" s="214">
        <v>12</v>
      </c>
      <c r="G240" s="216" t="str">
        <f>IF(MID(tab_SATLISTE[[#This Row],[SAT-ID]],2,1)="x","x",LEFT(tab_SATLISTE[[#This Row],[SAT-ID]]))</f>
        <v>1</v>
      </c>
      <c r="H240" s="679" t="s">
        <v>4281</v>
      </c>
      <c r="I240" s="680"/>
      <c r="J240" s="680"/>
      <c r="K240" s="680"/>
      <c r="L240" s="681"/>
    </row>
    <row r="241" spans="1:12" ht="15.95" customHeight="1" x14ac:dyDescent="0.25">
      <c r="A241" s="19" t="s">
        <v>4692</v>
      </c>
      <c r="B241" s="208" t="s">
        <v>2443</v>
      </c>
      <c r="C241" s="214">
        <v>12</v>
      </c>
      <c r="D241" s="215">
        <v>12000</v>
      </c>
      <c r="E241" s="215">
        <v>3000</v>
      </c>
      <c r="F241" s="214">
        <v>19</v>
      </c>
      <c r="G241" s="216" t="str">
        <f>IF(MID(tab_SATLISTE[[#This Row],[SAT-ID]],2,1)="x","x",LEFT(tab_SATLISTE[[#This Row],[SAT-ID]]))</f>
        <v>1</v>
      </c>
      <c r="H241" s="679" t="s">
        <v>4281</v>
      </c>
      <c r="I241" s="680"/>
      <c r="J241" s="680"/>
      <c r="K241" s="680"/>
      <c r="L241" s="681"/>
    </row>
    <row r="242" spans="1:12" ht="15.95" customHeight="1" x14ac:dyDescent="0.25">
      <c r="A242" s="19" t="s">
        <v>4693</v>
      </c>
      <c r="B242" s="208" t="s">
        <v>263</v>
      </c>
      <c r="C242" s="214">
        <v>62</v>
      </c>
      <c r="D242" s="215">
        <v>62000</v>
      </c>
      <c r="E242" s="215">
        <v>15500</v>
      </c>
      <c r="F242" s="214">
        <v>96</v>
      </c>
      <c r="G242" s="216" t="str">
        <f>IF(MID(tab_SATLISTE[[#This Row],[SAT-ID]],2,1)="x","x",LEFT(tab_SATLISTE[[#This Row],[SAT-ID]]))</f>
        <v>1</v>
      </c>
      <c r="H242" s="679" t="s">
        <v>4281</v>
      </c>
      <c r="I242" s="680"/>
      <c r="J242" s="680"/>
      <c r="K242" s="680"/>
      <c r="L242" s="681"/>
    </row>
    <row r="243" spans="1:12" ht="15.95" customHeight="1" x14ac:dyDescent="0.25">
      <c r="A243" s="19" t="s">
        <v>4694</v>
      </c>
      <c r="B243" s="208" t="s">
        <v>2252</v>
      </c>
      <c r="C243" s="214">
        <v>6</v>
      </c>
      <c r="D243" s="215">
        <v>6000</v>
      </c>
      <c r="E243" s="215">
        <v>1500</v>
      </c>
      <c r="F243" s="214">
        <v>10</v>
      </c>
      <c r="G243" s="216" t="str">
        <f>IF(MID(tab_SATLISTE[[#This Row],[SAT-ID]],2,1)="x","x",LEFT(tab_SATLISTE[[#This Row],[SAT-ID]]))</f>
        <v>1</v>
      </c>
      <c r="H243" s="679" t="s">
        <v>4281</v>
      </c>
      <c r="I243" s="680"/>
      <c r="J243" s="680"/>
      <c r="K243" s="680"/>
      <c r="L243" s="681"/>
    </row>
    <row r="244" spans="1:12" ht="15.95" customHeight="1" x14ac:dyDescent="0.25">
      <c r="A244" s="19" t="s">
        <v>4695</v>
      </c>
      <c r="B244" s="208" t="s">
        <v>2301</v>
      </c>
      <c r="C244" s="214">
        <v>77</v>
      </c>
      <c r="D244" s="215">
        <v>77000</v>
      </c>
      <c r="E244" s="215">
        <v>19250</v>
      </c>
      <c r="F244" s="214">
        <v>119</v>
      </c>
      <c r="G244" s="216" t="str">
        <f>IF(MID(tab_SATLISTE[[#This Row],[SAT-ID]],2,1)="x","x",LEFT(tab_SATLISTE[[#This Row],[SAT-ID]]))</f>
        <v>1</v>
      </c>
      <c r="H244" s="679" t="s">
        <v>4281</v>
      </c>
      <c r="I244" s="680"/>
      <c r="J244" s="680"/>
      <c r="K244" s="680"/>
      <c r="L244" s="681"/>
    </row>
    <row r="245" spans="1:12" ht="15.95" customHeight="1" x14ac:dyDescent="0.25">
      <c r="A245" s="19" t="s">
        <v>4696</v>
      </c>
      <c r="B245" s="208" t="s">
        <v>870</v>
      </c>
      <c r="C245" s="214">
        <v>359</v>
      </c>
      <c r="D245" s="215">
        <v>359000</v>
      </c>
      <c r="E245" s="215">
        <v>89750</v>
      </c>
      <c r="F245" s="214">
        <v>553</v>
      </c>
      <c r="G245" s="216" t="str">
        <f>IF(MID(tab_SATLISTE[[#This Row],[SAT-ID]],2,1)="x","x",LEFT(tab_SATLISTE[[#This Row],[SAT-ID]]))</f>
        <v>1</v>
      </c>
      <c r="H245" s="679" t="s">
        <v>4281</v>
      </c>
      <c r="I245" s="680"/>
      <c r="J245" s="680"/>
      <c r="K245" s="680"/>
      <c r="L245" s="681"/>
    </row>
    <row r="246" spans="1:12" ht="15.95" customHeight="1" x14ac:dyDescent="0.25">
      <c r="A246" s="19" t="s">
        <v>4697</v>
      </c>
      <c r="B246" s="208" t="s">
        <v>2253</v>
      </c>
      <c r="C246" s="214">
        <v>6</v>
      </c>
      <c r="D246" s="215">
        <v>6000</v>
      </c>
      <c r="E246" s="215">
        <v>1500</v>
      </c>
      <c r="F246" s="214">
        <v>9</v>
      </c>
      <c r="G246" s="216" t="str">
        <f>IF(MID(tab_SATLISTE[[#This Row],[SAT-ID]],2,1)="x","x",LEFT(tab_SATLISTE[[#This Row],[SAT-ID]]))</f>
        <v>1</v>
      </c>
      <c r="H246" s="679" t="s">
        <v>4281</v>
      </c>
      <c r="I246" s="680"/>
      <c r="J246" s="680"/>
      <c r="K246" s="680"/>
      <c r="L246" s="681"/>
    </row>
    <row r="247" spans="1:12" ht="15.95" customHeight="1" x14ac:dyDescent="0.25">
      <c r="A247" s="19" t="s">
        <v>4698</v>
      </c>
      <c r="B247" s="208" t="s">
        <v>2240</v>
      </c>
      <c r="C247" s="214">
        <v>4</v>
      </c>
      <c r="D247" s="215">
        <v>4000</v>
      </c>
      <c r="E247" s="215">
        <v>1000</v>
      </c>
      <c r="F247" s="214">
        <v>6</v>
      </c>
      <c r="G247" s="216" t="str">
        <f>IF(MID(tab_SATLISTE[[#This Row],[SAT-ID]],2,1)="x","x",LEFT(tab_SATLISTE[[#This Row],[SAT-ID]]))</f>
        <v>1</v>
      </c>
      <c r="H247" s="679" t="s">
        <v>4281</v>
      </c>
      <c r="I247" s="680"/>
      <c r="J247" s="680"/>
      <c r="K247" s="680"/>
      <c r="L247" s="681"/>
    </row>
    <row r="248" spans="1:12" ht="15.95" customHeight="1" x14ac:dyDescent="0.25">
      <c r="A248" s="19" t="s">
        <v>4699</v>
      </c>
      <c r="B248" s="208" t="s">
        <v>2151</v>
      </c>
      <c r="C248" s="214">
        <v>16</v>
      </c>
      <c r="D248" s="215">
        <v>16000</v>
      </c>
      <c r="E248" s="215">
        <v>4000</v>
      </c>
      <c r="F248" s="214">
        <v>22</v>
      </c>
      <c r="G248" s="216" t="str">
        <f>IF(MID(tab_SATLISTE[[#This Row],[SAT-ID]],2,1)="x","x",LEFT(tab_SATLISTE[[#This Row],[SAT-ID]]))</f>
        <v>1</v>
      </c>
      <c r="H248" s="679" t="s">
        <v>4281</v>
      </c>
      <c r="I248" s="680"/>
      <c r="J248" s="680"/>
      <c r="K248" s="680"/>
      <c r="L248" s="681"/>
    </row>
    <row r="249" spans="1:12" ht="15.95" customHeight="1" x14ac:dyDescent="0.25">
      <c r="A249" s="19" t="s">
        <v>4700</v>
      </c>
      <c r="B249" s="208" t="s">
        <v>2230</v>
      </c>
      <c r="C249" s="214">
        <v>5</v>
      </c>
      <c r="D249" s="215">
        <v>5000</v>
      </c>
      <c r="E249" s="215">
        <v>1250</v>
      </c>
      <c r="F249" s="214">
        <v>8</v>
      </c>
      <c r="G249" s="216" t="str">
        <f>IF(MID(tab_SATLISTE[[#This Row],[SAT-ID]],2,1)="x","x",LEFT(tab_SATLISTE[[#This Row],[SAT-ID]]))</f>
        <v>1</v>
      </c>
      <c r="H249" s="679" t="s">
        <v>4281</v>
      </c>
      <c r="I249" s="680"/>
      <c r="J249" s="680"/>
      <c r="K249" s="680"/>
      <c r="L249" s="681"/>
    </row>
    <row r="250" spans="1:12" ht="15.95" customHeight="1" x14ac:dyDescent="0.25">
      <c r="A250" s="19" t="s">
        <v>4701</v>
      </c>
      <c r="B250" s="208" t="s">
        <v>2167</v>
      </c>
      <c r="C250" s="214">
        <v>29</v>
      </c>
      <c r="D250" s="215">
        <v>29000</v>
      </c>
      <c r="E250" s="215">
        <v>7250</v>
      </c>
      <c r="F250" s="214">
        <v>45</v>
      </c>
      <c r="G250" s="216" t="str">
        <f>IF(MID(tab_SATLISTE[[#This Row],[SAT-ID]],2,1)="x","x",LEFT(tab_SATLISTE[[#This Row],[SAT-ID]]))</f>
        <v>1</v>
      </c>
      <c r="H250" s="679" t="s">
        <v>4281</v>
      </c>
      <c r="I250" s="680"/>
      <c r="J250" s="680"/>
      <c r="K250" s="680"/>
      <c r="L250" s="681"/>
    </row>
    <row r="251" spans="1:12" ht="15.95" customHeight="1" x14ac:dyDescent="0.25">
      <c r="A251" s="19" t="s">
        <v>4702</v>
      </c>
      <c r="B251" s="208" t="s">
        <v>2210</v>
      </c>
      <c r="C251" s="214">
        <v>35</v>
      </c>
      <c r="D251" s="215">
        <v>35000</v>
      </c>
      <c r="E251" s="215">
        <v>8750</v>
      </c>
      <c r="F251" s="214">
        <v>54</v>
      </c>
      <c r="G251" s="216" t="str">
        <f>IF(MID(tab_SATLISTE[[#This Row],[SAT-ID]],2,1)="x","x",LEFT(tab_SATLISTE[[#This Row],[SAT-ID]]))</f>
        <v>1</v>
      </c>
      <c r="H251" s="679" t="s">
        <v>4281</v>
      </c>
      <c r="I251" s="680"/>
      <c r="J251" s="680"/>
      <c r="K251" s="680"/>
      <c r="L251" s="681"/>
    </row>
    <row r="252" spans="1:12" ht="15.95" customHeight="1" x14ac:dyDescent="0.25">
      <c r="A252" s="19" t="s">
        <v>4703</v>
      </c>
      <c r="B252" s="208" t="s">
        <v>2275</v>
      </c>
      <c r="C252" s="214">
        <v>23</v>
      </c>
      <c r="D252" s="215">
        <v>23000</v>
      </c>
      <c r="E252" s="215">
        <v>5750</v>
      </c>
      <c r="F252" s="214">
        <v>36</v>
      </c>
      <c r="G252" s="216" t="str">
        <f>IF(MID(tab_SATLISTE[[#This Row],[SAT-ID]],2,1)="x","x",LEFT(tab_SATLISTE[[#This Row],[SAT-ID]]))</f>
        <v>1</v>
      </c>
      <c r="H252" s="679" t="s">
        <v>4281</v>
      </c>
      <c r="I252" s="680"/>
      <c r="J252" s="680"/>
      <c r="K252" s="680"/>
      <c r="L252" s="681"/>
    </row>
    <row r="253" spans="1:12" ht="15.95" customHeight="1" x14ac:dyDescent="0.25">
      <c r="A253" s="19" t="s">
        <v>4704</v>
      </c>
      <c r="B253" s="208" t="s">
        <v>2279</v>
      </c>
      <c r="C253" s="214">
        <v>16</v>
      </c>
      <c r="D253" s="215">
        <v>16000</v>
      </c>
      <c r="E253" s="215">
        <v>4000</v>
      </c>
      <c r="F253" s="214">
        <v>25</v>
      </c>
      <c r="G253" s="216" t="str">
        <f>IF(MID(tab_SATLISTE[[#This Row],[SAT-ID]],2,1)="x","x",LEFT(tab_SATLISTE[[#This Row],[SAT-ID]]))</f>
        <v>1</v>
      </c>
      <c r="H253" s="679" t="s">
        <v>4281</v>
      </c>
      <c r="I253" s="680"/>
      <c r="J253" s="680"/>
      <c r="K253" s="680"/>
      <c r="L253" s="681"/>
    </row>
    <row r="254" spans="1:12" ht="15.95" customHeight="1" x14ac:dyDescent="0.25">
      <c r="A254" s="19" t="s">
        <v>4705</v>
      </c>
      <c r="B254" s="208" t="s">
        <v>2258</v>
      </c>
      <c r="C254" s="214">
        <v>9</v>
      </c>
      <c r="D254" s="215">
        <v>9000</v>
      </c>
      <c r="E254" s="215">
        <v>2250</v>
      </c>
      <c r="F254" s="214">
        <v>14</v>
      </c>
      <c r="G254" s="216" t="str">
        <f>IF(MID(tab_SATLISTE[[#This Row],[SAT-ID]],2,1)="x","x",LEFT(tab_SATLISTE[[#This Row],[SAT-ID]]))</f>
        <v>1</v>
      </c>
      <c r="H254" s="679" t="s">
        <v>4281</v>
      </c>
      <c r="I254" s="680"/>
      <c r="J254" s="680"/>
      <c r="K254" s="680"/>
      <c r="L254" s="681"/>
    </row>
    <row r="255" spans="1:12" ht="15.95" customHeight="1" x14ac:dyDescent="0.25">
      <c r="A255" s="19" t="s">
        <v>4706</v>
      </c>
      <c r="B255" s="208" t="s">
        <v>2276</v>
      </c>
      <c r="C255" s="214">
        <v>13</v>
      </c>
      <c r="D255" s="215">
        <v>13000</v>
      </c>
      <c r="E255" s="215">
        <v>3250</v>
      </c>
      <c r="F255" s="214">
        <v>20</v>
      </c>
      <c r="G255" s="216" t="str">
        <f>IF(MID(tab_SATLISTE[[#This Row],[SAT-ID]],2,1)="x","x",LEFT(tab_SATLISTE[[#This Row],[SAT-ID]]))</f>
        <v>1</v>
      </c>
      <c r="H255" s="679" t="s">
        <v>4281</v>
      </c>
      <c r="I255" s="680"/>
      <c r="J255" s="680"/>
      <c r="K255" s="680"/>
      <c r="L255" s="681"/>
    </row>
    <row r="256" spans="1:12" ht="15.95" customHeight="1" x14ac:dyDescent="0.25">
      <c r="A256" s="19" t="s">
        <v>4707</v>
      </c>
      <c r="B256" s="208" t="s">
        <v>2393</v>
      </c>
      <c r="C256" s="214">
        <v>31</v>
      </c>
      <c r="D256" s="215">
        <v>31000</v>
      </c>
      <c r="E256" s="215">
        <v>7750</v>
      </c>
      <c r="F256" s="214">
        <v>47</v>
      </c>
      <c r="G256" s="216" t="str">
        <f>IF(MID(tab_SATLISTE[[#This Row],[SAT-ID]],2,1)="x","x",LEFT(tab_SATLISTE[[#This Row],[SAT-ID]]))</f>
        <v>1</v>
      </c>
      <c r="H256" s="679" t="s">
        <v>4281</v>
      </c>
      <c r="I256" s="680"/>
      <c r="J256" s="680"/>
      <c r="K256" s="680"/>
      <c r="L256" s="681"/>
    </row>
    <row r="257" spans="1:12" ht="15.95" customHeight="1" x14ac:dyDescent="0.25">
      <c r="A257" s="19" t="s">
        <v>4708</v>
      </c>
      <c r="B257" s="208" t="s">
        <v>2177</v>
      </c>
      <c r="C257" s="214">
        <v>42</v>
      </c>
      <c r="D257" s="215">
        <v>42000</v>
      </c>
      <c r="E257" s="215">
        <v>10500</v>
      </c>
      <c r="F257" s="214">
        <v>64</v>
      </c>
      <c r="G257" s="216" t="str">
        <f>IF(MID(tab_SATLISTE[[#This Row],[SAT-ID]],2,1)="x","x",LEFT(tab_SATLISTE[[#This Row],[SAT-ID]]))</f>
        <v>1</v>
      </c>
      <c r="H257" s="679" t="s">
        <v>4281</v>
      </c>
      <c r="I257" s="680"/>
      <c r="J257" s="680"/>
      <c r="K257" s="680"/>
      <c r="L257" s="681"/>
    </row>
    <row r="258" spans="1:12" ht="15.95" customHeight="1" x14ac:dyDescent="0.25">
      <c r="A258" s="19" t="s">
        <v>4709</v>
      </c>
      <c r="B258" s="208" t="s">
        <v>2185</v>
      </c>
      <c r="C258" s="214">
        <v>19</v>
      </c>
      <c r="D258" s="215">
        <v>19000</v>
      </c>
      <c r="E258" s="215">
        <v>4750</v>
      </c>
      <c r="F258" s="214">
        <v>29</v>
      </c>
      <c r="G258" s="216" t="str">
        <f>IF(MID(tab_SATLISTE[[#This Row],[SAT-ID]],2,1)="x","x",LEFT(tab_SATLISTE[[#This Row],[SAT-ID]]))</f>
        <v>1</v>
      </c>
      <c r="H258" s="679" t="s">
        <v>4281</v>
      </c>
      <c r="I258" s="680"/>
      <c r="J258" s="680"/>
      <c r="K258" s="680"/>
      <c r="L258" s="681"/>
    </row>
    <row r="259" spans="1:12" ht="15.95" customHeight="1" x14ac:dyDescent="0.25">
      <c r="A259" s="19" t="s">
        <v>4710</v>
      </c>
      <c r="B259" s="208" t="s">
        <v>2129</v>
      </c>
      <c r="C259" s="214">
        <v>5</v>
      </c>
      <c r="D259" s="215">
        <v>5000</v>
      </c>
      <c r="E259" s="215">
        <v>1250</v>
      </c>
      <c r="F259" s="214">
        <v>7</v>
      </c>
      <c r="G259" s="216" t="str">
        <f>IF(MID(tab_SATLISTE[[#This Row],[SAT-ID]],2,1)="x","x",LEFT(tab_SATLISTE[[#This Row],[SAT-ID]]))</f>
        <v>1</v>
      </c>
      <c r="H259" s="679" t="s">
        <v>4281</v>
      </c>
      <c r="I259" s="680"/>
      <c r="J259" s="680"/>
      <c r="K259" s="680"/>
      <c r="L259" s="681"/>
    </row>
    <row r="260" spans="1:12" ht="15.95" customHeight="1" x14ac:dyDescent="0.25">
      <c r="A260" s="19" t="s">
        <v>4711</v>
      </c>
      <c r="B260" s="208" t="s">
        <v>2152</v>
      </c>
      <c r="C260" s="214">
        <v>3</v>
      </c>
      <c r="D260" s="215">
        <v>3000</v>
      </c>
      <c r="E260" s="215">
        <v>750</v>
      </c>
      <c r="F260" s="214">
        <v>4</v>
      </c>
      <c r="G260" s="216" t="str">
        <f>IF(MID(tab_SATLISTE[[#This Row],[SAT-ID]],2,1)="x","x",LEFT(tab_SATLISTE[[#This Row],[SAT-ID]]))</f>
        <v>1</v>
      </c>
      <c r="H260" s="679" t="s">
        <v>4281</v>
      </c>
      <c r="I260" s="680"/>
      <c r="J260" s="680"/>
      <c r="K260" s="680"/>
      <c r="L260" s="681"/>
    </row>
    <row r="261" spans="1:12" ht="15.95" customHeight="1" x14ac:dyDescent="0.25">
      <c r="A261" s="19" t="s">
        <v>4712</v>
      </c>
      <c r="B261" s="208" t="s">
        <v>2455</v>
      </c>
      <c r="C261" s="214">
        <v>3</v>
      </c>
      <c r="D261" s="215">
        <v>3000</v>
      </c>
      <c r="E261" s="215">
        <v>750</v>
      </c>
      <c r="F261" s="214">
        <v>5</v>
      </c>
      <c r="G261" s="216" t="str">
        <f>IF(MID(tab_SATLISTE[[#This Row],[SAT-ID]],2,1)="x","x",LEFT(tab_SATLISTE[[#This Row],[SAT-ID]]))</f>
        <v>1</v>
      </c>
      <c r="H261" s="679" t="s">
        <v>4281</v>
      </c>
      <c r="I261" s="680"/>
      <c r="J261" s="680"/>
      <c r="K261" s="680"/>
      <c r="L261" s="681"/>
    </row>
    <row r="262" spans="1:12" ht="15.95" customHeight="1" x14ac:dyDescent="0.25">
      <c r="A262" s="19" t="s">
        <v>4713</v>
      </c>
      <c r="B262" s="208" t="s">
        <v>2103</v>
      </c>
      <c r="C262" s="214">
        <v>5</v>
      </c>
      <c r="D262" s="215">
        <v>5000</v>
      </c>
      <c r="E262" s="215">
        <v>1250</v>
      </c>
      <c r="F262" s="214">
        <v>8</v>
      </c>
      <c r="G262" s="216" t="str">
        <f>IF(MID(tab_SATLISTE[[#This Row],[SAT-ID]],2,1)="x","x",LEFT(tab_SATLISTE[[#This Row],[SAT-ID]]))</f>
        <v>1</v>
      </c>
      <c r="H262" s="679" t="s">
        <v>4281</v>
      </c>
      <c r="I262" s="680"/>
      <c r="J262" s="680"/>
      <c r="K262" s="680"/>
      <c r="L262" s="681"/>
    </row>
    <row r="263" spans="1:12" ht="15.95" customHeight="1" x14ac:dyDescent="0.25">
      <c r="A263" s="19" t="s">
        <v>4714</v>
      </c>
      <c r="B263" s="208" t="s">
        <v>2254</v>
      </c>
      <c r="C263" s="214">
        <v>9</v>
      </c>
      <c r="D263" s="215">
        <v>9000</v>
      </c>
      <c r="E263" s="215">
        <v>2250</v>
      </c>
      <c r="F263" s="214">
        <v>14</v>
      </c>
      <c r="G263" s="216" t="str">
        <f>IF(MID(tab_SATLISTE[[#This Row],[SAT-ID]],2,1)="x","x",LEFT(tab_SATLISTE[[#This Row],[SAT-ID]]))</f>
        <v>1</v>
      </c>
      <c r="H263" s="679" t="s">
        <v>4281</v>
      </c>
      <c r="I263" s="680"/>
      <c r="J263" s="680"/>
      <c r="K263" s="680"/>
      <c r="L263" s="681"/>
    </row>
    <row r="264" spans="1:12" ht="15.95" customHeight="1" x14ac:dyDescent="0.25">
      <c r="A264" s="19" t="s">
        <v>4715</v>
      </c>
      <c r="B264" s="208" t="s">
        <v>1675</v>
      </c>
      <c r="C264" s="214">
        <v>38</v>
      </c>
      <c r="D264" s="215">
        <v>38000</v>
      </c>
      <c r="E264" s="215">
        <v>9500</v>
      </c>
      <c r="F264" s="214">
        <v>59</v>
      </c>
      <c r="G264" s="216" t="str">
        <f>IF(MID(tab_SATLISTE[[#This Row],[SAT-ID]],2,1)="x","x",LEFT(tab_SATLISTE[[#This Row],[SAT-ID]]))</f>
        <v>1</v>
      </c>
      <c r="H264" s="679" t="s">
        <v>4281</v>
      </c>
      <c r="I264" s="680"/>
      <c r="J264" s="680"/>
      <c r="K264" s="680"/>
      <c r="L264" s="681"/>
    </row>
    <row r="265" spans="1:12" ht="15.95" customHeight="1" x14ac:dyDescent="0.25">
      <c r="A265" s="19" t="s">
        <v>4716</v>
      </c>
      <c r="B265" s="208" t="s">
        <v>2336</v>
      </c>
      <c r="C265" s="214">
        <v>6</v>
      </c>
      <c r="D265" s="215">
        <v>6000</v>
      </c>
      <c r="E265" s="215">
        <v>1500</v>
      </c>
      <c r="F265" s="214">
        <v>9</v>
      </c>
      <c r="G265" s="216" t="str">
        <f>IF(MID(tab_SATLISTE[[#This Row],[SAT-ID]],2,1)="x","x",LEFT(tab_SATLISTE[[#This Row],[SAT-ID]]))</f>
        <v>1</v>
      </c>
      <c r="H265" s="679" t="s">
        <v>4281</v>
      </c>
      <c r="I265" s="680"/>
      <c r="J265" s="680"/>
      <c r="K265" s="680"/>
      <c r="L265" s="681"/>
    </row>
    <row r="266" spans="1:12" ht="15.95" customHeight="1" x14ac:dyDescent="0.25">
      <c r="A266" s="19" t="s">
        <v>4717</v>
      </c>
      <c r="B266" s="208" t="s">
        <v>2321</v>
      </c>
      <c r="C266" s="214">
        <v>13</v>
      </c>
      <c r="D266" s="215">
        <v>13000</v>
      </c>
      <c r="E266" s="215">
        <v>3250</v>
      </c>
      <c r="F266" s="214">
        <v>20</v>
      </c>
      <c r="G266" s="216" t="str">
        <f>IF(MID(tab_SATLISTE[[#This Row],[SAT-ID]],2,1)="x","x",LEFT(tab_SATLISTE[[#This Row],[SAT-ID]]))</f>
        <v>1</v>
      </c>
      <c r="H266" s="679" t="s">
        <v>4281</v>
      </c>
      <c r="I266" s="680"/>
      <c r="J266" s="680"/>
      <c r="K266" s="680"/>
      <c r="L266" s="681"/>
    </row>
    <row r="267" spans="1:12" ht="15.95" customHeight="1" x14ac:dyDescent="0.25">
      <c r="A267" s="19" t="s">
        <v>4718</v>
      </c>
      <c r="B267" s="208" t="s">
        <v>2322</v>
      </c>
      <c r="C267" s="214">
        <v>19</v>
      </c>
      <c r="D267" s="215">
        <v>19000</v>
      </c>
      <c r="E267" s="215">
        <v>4750</v>
      </c>
      <c r="F267" s="214">
        <v>29</v>
      </c>
      <c r="G267" s="216" t="str">
        <f>IF(MID(tab_SATLISTE[[#This Row],[SAT-ID]],2,1)="x","x",LEFT(tab_SATLISTE[[#This Row],[SAT-ID]]))</f>
        <v>1</v>
      </c>
      <c r="H267" s="679" t="s">
        <v>4281</v>
      </c>
      <c r="I267" s="680"/>
      <c r="J267" s="680"/>
      <c r="K267" s="680"/>
      <c r="L267" s="681"/>
    </row>
    <row r="268" spans="1:12" ht="15.95" customHeight="1" x14ac:dyDescent="0.25">
      <c r="A268" s="19" t="s">
        <v>4719</v>
      </c>
      <c r="B268" s="208" t="s">
        <v>140</v>
      </c>
      <c r="C268" s="214">
        <v>374</v>
      </c>
      <c r="D268" s="215">
        <v>374000</v>
      </c>
      <c r="E268" s="215">
        <v>93500</v>
      </c>
      <c r="F268" s="214">
        <v>571</v>
      </c>
      <c r="G268" s="216" t="str">
        <f>IF(MID(tab_SATLISTE[[#This Row],[SAT-ID]],2,1)="x","x",LEFT(tab_SATLISTE[[#This Row],[SAT-ID]]))</f>
        <v>1</v>
      </c>
      <c r="H268" s="679" t="s">
        <v>4281</v>
      </c>
      <c r="I268" s="680"/>
      <c r="J268" s="680"/>
      <c r="K268" s="680"/>
      <c r="L268" s="681"/>
    </row>
    <row r="269" spans="1:12" ht="15.95" customHeight="1" x14ac:dyDescent="0.25">
      <c r="A269" s="19" t="s">
        <v>4720</v>
      </c>
      <c r="B269" s="208" t="s">
        <v>2211</v>
      </c>
      <c r="C269" s="214">
        <v>3</v>
      </c>
      <c r="D269" s="215">
        <v>3000</v>
      </c>
      <c r="E269" s="215">
        <v>750</v>
      </c>
      <c r="F269" s="214">
        <v>5</v>
      </c>
      <c r="G269" s="216" t="str">
        <f>IF(MID(tab_SATLISTE[[#This Row],[SAT-ID]],2,1)="x","x",LEFT(tab_SATLISTE[[#This Row],[SAT-ID]]))</f>
        <v>1</v>
      </c>
      <c r="H269" s="679" t="s">
        <v>4281</v>
      </c>
      <c r="I269" s="680"/>
      <c r="J269" s="680"/>
      <c r="K269" s="680"/>
      <c r="L269" s="681"/>
    </row>
    <row r="270" spans="1:12" ht="15.95" customHeight="1" x14ac:dyDescent="0.25">
      <c r="A270" s="19" t="s">
        <v>4721</v>
      </c>
      <c r="B270" s="208" t="s">
        <v>2048</v>
      </c>
      <c r="C270" s="214">
        <v>18</v>
      </c>
      <c r="D270" s="215">
        <v>18000</v>
      </c>
      <c r="E270" s="215">
        <v>4500</v>
      </c>
      <c r="F270" s="214">
        <v>25</v>
      </c>
      <c r="G270" s="216" t="str">
        <f>IF(MID(tab_SATLISTE[[#This Row],[SAT-ID]],2,1)="x","x",LEFT(tab_SATLISTE[[#This Row],[SAT-ID]]))</f>
        <v>1</v>
      </c>
      <c r="H270" s="679" t="s">
        <v>4281</v>
      </c>
      <c r="I270" s="680"/>
      <c r="J270" s="680"/>
      <c r="K270" s="680"/>
      <c r="L270" s="681"/>
    </row>
    <row r="271" spans="1:12" ht="15.95" customHeight="1" x14ac:dyDescent="0.25">
      <c r="A271" s="19" t="s">
        <v>4722</v>
      </c>
      <c r="B271" s="208" t="s">
        <v>2277</v>
      </c>
      <c r="C271" s="214">
        <v>8</v>
      </c>
      <c r="D271" s="215">
        <v>8000</v>
      </c>
      <c r="E271" s="215">
        <v>2000</v>
      </c>
      <c r="F271" s="214">
        <v>12</v>
      </c>
      <c r="G271" s="216" t="str">
        <f>IF(MID(tab_SATLISTE[[#This Row],[SAT-ID]],2,1)="x","x",LEFT(tab_SATLISTE[[#This Row],[SAT-ID]]))</f>
        <v>1</v>
      </c>
      <c r="H271" s="679" t="s">
        <v>4281</v>
      </c>
      <c r="I271" s="680"/>
      <c r="J271" s="680"/>
      <c r="K271" s="680"/>
      <c r="L271" s="681"/>
    </row>
    <row r="272" spans="1:12" ht="15.95" customHeight="1" x14ac:dyDescent="0.25">
      <c r="A272" s="19" t="s">
        <v>4723</v>
      </c>
      <c r="B272" s="208" t="s">
        <v>2192</v>
      </c>
      <c r="C272" s="214">
        <v>7</v>
      </c>
      <c r="D272" s="215">
        <v>7000</v>
      </c>
      <c r="E272" s="215">
        <v>1750</v>
      </c>
      <c r="F272" s="214">
        <v>11</v>
      </c>
      <c r="G272" s="216" t="str">
        <f>IF(MID(tab_SATLISTE[[#This Row],[SAT-ID]],2,1)="x","x",LEFT(tab_SATLISTE[[#This Row],[SAT-ID]]))</f>
        <v>1</v>
      </c>
      <c r="H272" s="679" t="s">
        <v>4281</v>
      </c>
      <c r="I272" s="680"/>
      <c r="J272" s="680"/>
      <c r="K272" s="680"/>
      <c r="L272" s="681"/>
    </row>
    <row r="273" spans="1:12" ht="15.95" customHeight="1" x14ac:dyDescent="0.25">
      <c r="A273" s="19" t="s">
        <v>4724</v>
      </c>
      <c r="B273" s="208" t="s">
        <v>2256</v>
      </c>
      <c r="C273" s="214">
        <v>68</v>
      </c>
      <c r="D273" s="215">
        <v>68000</v>
      </c>
      <c r="E273" s="215">
        <v>17000</v>
      </c>
      <c r="F273" s="214">
        <v>105</v>
      </c>
      <c r="G273" s="216" t="str">
        <f>IF(MID(tab_SATLISTE[[#This Row],[SAT-ID]],2,1)="x","x",LEFT(tab_SATLISTE[[#This Row],[SAT-ID]]))</f>
        <v>1</v>
      </c>
      <c r="H273" s="679" t="s">
        <v>4281</v>
      </c>
      <c r="I273" s="680"/>
      <c r="J273" s="680"/>
      <c r="K273" s="680"/>
      <c r="L273" s="681"/>
    </row>
    <row r="274" spans="1:12" ht="15.95" customHeight="1" x14ac:dyDescent="0.25">
      <c r="A274" s="19" t="s">
        <v>4725</v>
      </c>
      <c r="B274" s="208" t="s">
        <v>2231</v>
      </c>
      <c r="C274" s="214">
        <v>8</v>
      </c>
      <c r="D274" s="215">
        <v>8000</v>
      </c>
      <c r="E274" s="215">
        <v>2000</v>
      </c>
      <c r="F274" s="214">
        <v>12</v>
      </c>
      <c r="G274" s="216" t="str">
        <f>IF(MID(tab_SATLISTE[[#This Row],[SAT-ID]],2,1)="x","x",LEFT(tab_SATLISTE[[#This Row],[SAT-ID]]))</f>
        <v>1</v>
      </c>
      <c r="H274" s="679" t="s">
        <v>4281</v>
      </c>
      <c r="I274" s="680"/>
      <c r="J274" s="680"/>
      <c r="K274" s="680"/>
      <c r="L274" s="681"/>
    </row>
    <row r="275" spans="1:12" ht="15.95" customHeight="1" x14ac:dyDescent="0.25">
      <c r="A275" s="19" t="s">
        <v>4726</v>
      </c>
      <c r="B275" s="208" t="s">
        <v>2212</v>
      </c>
      <c r="C275" s="214">
        <v>4</v>
      </c>
      <c r="D275" s="215">
        <v>4000</v>
      </c>
      <c r="E275" s="215">
        <v>1000</v>
      </c>
      <c r="F275" s="214">
        <v>5</v>
      </c>
      <c r="G275" s="216" t="str">
        <f>IF(MID(tab_SATLISTE[[#This Row],[SAT-ID]],2,1)="x","x",LEFT(tab_SATLISTE[[#This Row],[SAT-ID]]))</f>
        <v>1</v>
      </c>
      <c r="H275" s="679" t="s">
        <v>4281</v>
      </c>
      <c r="I275" s="680"/>
      <c r="J275" s="680"/>
      <c r="K275" s="680"/>
      <c r="L275" s="681"/>
    </row>
    <row r="276" spans="1:12" ht="15.95" customHeight="1" x14ac:dyDescent="0.25">
      <c r="A276" s="19" t="s">
        <v>4727</v>
      </c>
      <c r="B276" s="208" t="s">
        <v>2320</v>
      </c>
      <c r="C276" s="214">
        <v>72</v>
      </c>
      <c r="D276" s="215">
        <v>72000</v>
      </c>
      <c r="E276" s="215">
        <v>18000</v>
      </c>
      <c r="F276" s="214">
        <v>101</v>
      </c>
      <c r="G276" s="216" t="str">
        <f>IF(MID(tab_SATLISTE[[#This Row],[SAT-ID]],2,1)="x","x",LEFT(tab_SATLISTE[[#This Row],[SAT-ID]]))</f>
        <v>1</v>
      </c>
      <c r="H276" s="679" t="s">
        <v>4281</v>
      </c>
      <c r="I276" s="680"/>
      <c r="J276" s="680"/>
      <c r="K276" s="680"/>
      <c r="L276" s="681"/>
    </row>
    <row r="277" spans="1:12" ht="15.95" customHeight="1" x14ac:dyDescent="0.25">
      <c r="A277" s="19" t="s">
        <v>4728</v>
      </c>
      <c r="B277" s="208" t="s">
        <v>139</v>
      </c>
      <c r="C277" s="214">
        <v>390</v>
      </c>
      <c r="D277" s="215">
        <v>390000</v>
      </c>
      <c r="E277" s="215">
        <v>97500</v>
      </c>
      <c r="F277" s="214">
        <v>546</v>
      </c>
      <c r="G277" s="216" t="str">
        <f>IF(MID(tab_SATLISTE[[#This Row],[SAT-ID]],2,1)="x","x",LEFT(tab_SATLISTE[[#This Row],[SAT-ID]]))</f>
        <v>1</v>
      </c>
      <c r="H277" s="679" t="s">
        <v>4281</v>
      </c>
      <c r="I277" s="680"/>
      <c r="J277" s="680"/>
      <c r="K277" s="680"/>
      <c r="L277" s="681"/>
    </row>
    <row r="278" spans="1:12" ht="15.95" customHeight="1" x14ac:dyDescent="0.25">
      <c r="A278" s="19" t="s">
        <v>4729</v>
      </c>
      <c r="B278" s="208" t="s">
        <v>47</v>
      </c>
      <c r="C278" s="214">
        <v>7890</v>
      </c>
      <c r="D278" s="215">
        <v>7890000</v>
      </c>
      <c r="E278" s="215">
        <v>1972500</v>
      </c>
      <c r="F278" s="214">
        <v>12138</v>
      </c>
      <c r="G278" s="216" t="str">
        <f>IF(MID(tab_SATLISTE[[#This Row],[SAT-ID]],2,1)="x","x",LEFT(tab_SATLISTE[[#This Row],[SAT-ID]]))</f>
        <v>1</v>
      </c>
      <c r="H278" s="679" t="s">
        <v>4281</v>
      </c>
      <c r="I278" s="680"/>
      <c r="J278" s="680"/>
      <c r="K278" s="680"/>
      <c r="L278" s="681"/>
    </row>
    <row r="279" spans="1:12" ht="15.95" customHeight="1" x14ac:dyDescent="0.25">
      <c r="A279" s="19" t="s">
        <v>4730</v>
      </c>
      <c r="B279" s="208" t="s">
        <v>901</v>
      </c>
      <c r="C279" s="214">
        <v>166</v>
      </c>
      <c r="D279" s="215">
        <v>166000</v>
      </c>
      <c r="E279" s="215">
        <v>41500</v>
      </c>
      <c r="F279" s="214">
        <v>255</v>
      </c>
      <c r="G279" s="216" t="str">
        <f>IF(MID(tab_SATLISTE[[#This Row],[SAT-ID]],2,1)="x","x",LEFT(tab_SATLISTE[[#This Row],[SAT-ID]]))</f>
        <v>1</v>
      </c>
      <c r="H279" s="679" t="s">
        <v>4281</v>
      </c>
      <c r="I279" s="680"/>
      <c r="J279" s="680"/>
      <c r="K279" s="680"/>
      <c r="L279" s="681"/>
    </row>
    <row r="280" spans="1:12" ht="15.95" customHeight="1" x14ac:dyDescent="0.25">
      <c r="A280" s="19" t="s">
        <v>4731</v>
      </c>
      <c r="B280" s="208" t="s">
        <v>2176</v>
      </c>
      <c r="C280" s="214">
        <v>17</v>
      </c>
      <c r="D280" s="215">
        <v>17000</v>
      </c>
      <c r="E280" s="215">
        <v>4250</v>
      </c>
      <c r="F280" s="214">
        <v>26</v>
      </c>
      <c r="G280" s="216" t="str">
        <f>IF(MID(tab_SATLISTE[[#This Row],[SAT-ID]],2,1)="x","x",LEFT(tab_SATLISTE[[#This Row],[SAT-ID]]))</f>
        <v>1</v>
      </c>
      <c r="H280" s="679" t="s">
        <v>4281</v>
      </c>
      <c r="I280" s="680"/>
      <c r="J280" s="680"/>
      <c r="K280" s="680"/>
      <c r="L280" s="681"/>
    </row>
    <row r="281" spans="1:12" ht="15.95" customHeight="1" x14ac:dyDescent="0.25">
      <c r="A281" s="19" t="s">
        <v>4732</v>
      </c>
      <c r="B281" s="208" t="s">
        <v>2394</v>
      </c>
      <c r="C281" s="214">
        <v>7</v>
      </c>
      <c r="D281" s="215">
        <v>7000</v>
      </c>
      <c r="E281" s="215">
        <v>1750</v>
      </c>
      <c r="F281" s="214">
        <v>11</v>
      </c>
      <c r="G281" s="216" t="str">
        <f>IF(MID(tab_SATLISTE[[#This Row],[SAT-ID]],2,1)="x","x",LEFT(tab_SATLISTE[[#This Row],[SAT-ID]]))</f>
        <v>1</v>
      </c>
      <c r="H281" s="679" t="s">
        <v>4281</v>
      </c>
      <c r="I281" s="680"/>
      <c r="J281" s="680"/>
      <c r="K281" s="680"/>
      <c r="L281" s="681"/>
    </row>
    <row r="282" spans="1:12" ht="15.95" customHeight="1" x14ac:dyDescent="0.25">
      <c r="A282" s="19" t="s">
        <v>4733</v>
      </c>
      <c r="B282" s="208" t="s">
        <v>2168</v>
      </c>
      <c r="C282" s="214">
        <v>8</v>
      </c>
      <c r="D282" s="215">
        <v>8000</v>
      </c>
      <c r="E282" s="215">
        <v>2000</v>
      </c>
      <c r="F282" s="214">
        <v>13</v>
      </c>
      <c r="G282" s="216" t="str">
        <f>IF(MID(tab_SATLISTE[[#This Row],[SAT-ID]],2,1)="x","x",LEFT(tab_SATLISTE[[#This Row],[SAT-ID]]))</f>
        <v>1</v>
      </c>
      <c r="H282" s="679" t="s">
        <v>4281</v>
      </c>
      <c r="I282" s="680"/>
      <c r="J282" s="680"/>
      <c r="K282" s="680"/>
      <c r="L282" s="681"/>
    </row>
    <row r="283" spans="1:12" ht="15.95" customHeight="1" x14ac:dyDescent="0.25">
      <c r="A283" s="19" t="s">
        <v>4734</v>
      </c>
      <c r="B283" s="208" t="s">
        <v>2106</v>
      </c>
      <c r="C283" s="214">
        <v>45</v>
      </c>
      <c r="D283" s="215">
        <v>45000</v>
      </c>
      <c r="E283" s="215">
        <v>11250</v>
      </c>
      <c r="F283" s="214">
        <v>63</v>
      </c>
      <c r="G283" s="216" t="str">
        <f>IF(MID(tab_SATLISTE[[#This Row],[SAT-ID]],2,1)="x","x",LEFT(tab_SATLISTE[[#This Row],[SAT-ID]]))</f>
        <v>1</v>
      </c>
      <c r="H283" s="679" t="s">
        <v>4281</v>
      </c>
      <c r="I283" s="680"/>
      <c r="J283" s="680"/>
      <c r="K283" s="680"/>
      <c r="L283" s="681"/>
    </row>
    <row r="284" spans="1:12" ht="15.95" customHeight="1" x14ac:dyDescent="0.25">
      <c r="A284" s="19" t="s">
        <v>4735</v>
      </c>
      <c r="B284" s="208" t="s">
        <v>2040</v>
      </c>
      <c r="C284" s="214">
        <v>17</v>
      </c>
      <c r="D284" s="215">
        <v>17000</v>
      </c>
      <c r="E284" s="215">
        <v>4250</v>
      </c>
      <c r="F284" s="214">
        <v>26</v>
      </c>
      <c r="G284" s="216" t="str">
        <f>IF(MID(tab_SATLISTE[[#This Row],[SAT-ID]],2,1)="x","x",LEFT(tab_SATLISTE[[#This Row],[SAT-ID]]))</f>
        <v>1</v>
      </c>
      <c r="H284" s="679" t="s">
        <v>4281</v>
      </c>
      <c r="I284" s="680"/>
      <c r="J284" s="680"/>
      <c r="K284" s="680"/>
      <c r="L284" s="681"/>
    </row>
    <row r="285" spans="1:12" ht="15.95" customHeight="1" x14ac:dyDescent="0.25">
      <c r="A285" s="19" t="s">
        <v>4736</v>
      </c>
      <c r="B285" s="208" t="s">
        <v>2213</v>
      </c>
      <c r="C285" s="214">
        <v>7</v>
      </c>
      <c r="D285" s="215">
        <v>7000</v>
      </c>
      <c r="E285" s="215">
        <v>1750</v>
      </c>
      <c r="F285" s="214">
        <v>11</v>
      </c>
      <c r="G285" s="216" t="str">
        <f>IF(MID(tab_SATLISTE[[#This Row],[SAT-ID]],2,1)="x","x",LEFT(tab_SATLISTE[[#This Row],[SAT-ID]]))</f>
        <v>1</v>
      </c>
      <c r="H285" s="679" t="s">
        <v>4281</v>
      </c>
      <c r="I285" s="680"/>
      <c r="J285" s="680"/>
      <c r="K285" s="680"/>
      <c r="L285" s="681"/>
    </row>
    <row r="286" spans="1:12" ht="15.95" customHeight="1" x14ac:dyDescent="0.25">
      <c r="A286" s="19" t="s">
        <v>4737</v>
      </c>
      <c r="B286" s="208" t="s">
        <v>2082</v>
      </c>
      <c r="C286" s="214">
        <v>6</v>
      </c>
      <c r="D286" s="215">
        <v>6000</v>
      </c>
      <c r="E286" s="215">
        <v>1500</v>
      </c>
      <c r="F286" s="214">
        <v>10</v>
      </c>
      <c r="G286" s="216" t="str">
        <f>IF(MID(tab_SATLISTE[[#This Row],[SAT-ID]],2,1)="x","x",LEFT(tab_SATLISTE[[#This Row],[SAT-ID]]))</f>
        <v>1</v>
      </c>
      <c r="H286" s="679" t="s">
        <v>4281</v>
      </c>
      <c r="I286" s="680"/>
      <c r="J286" s="680"/>
      <c r="K286" s="680"/>
      <c r="L286" s="681"/>
    </row>
    <row r="287" spans="1:12" ht="15.95" customHeight="1" x14ac:dyDescent="0.25">
      <c r="A287" s="19" t="s">
        <v>4738</v>
      </c>
      <c r="B287" s="208" t="s">
        <v>2435</v>
      </c>
      <c r="C287" s="214">
        <v>8</v>
      </c>
      <c r="D287" s="215">
        <v>8000</v>
      </c>
      <c r="E287" s="215">
        <v>2000</v>
      </c>
      <c r="F287" s="214">
        <v>13</v>
      </c>
      <c r="G287" s="216" t="str">
        <f>IF(MID(tab_SATLISTE[[#This Row],[SAT-ID]],2,1)="x","x",LEFT(tab_SATLISTE[[#This Row],[SAT-ID]]))</f>
        <v>1</v>
      </c>
      <c r="H287" s="679" t="s">
        <v>4281</v>
      </c>
      <c r="I287" s="680"/>
      <c r="J287" s="680"/>
      <c r="K287" s="680"/>
      <c r="L287" s="681"/>
    </row>
    <row r="288" spans="1:12" ht="15.95" customHeight="1" x14ac:dyDescent="0.25">
      <c r="A288" s="19" t="s">
        <v>4739</v>
      </c>
      <c r="B288" s="208" t="s">
        <v>2195</v>
      </c>
      <c r="C288" s="214">
        <v>24</v>
      </c>
      <c r="D288" s="215">
        <v>24000</v>
      </c>
      <c r="E288" s="215">
        <v>6000</v>
      </c>
      <c r="F288" s="214">
        <v>37</v>
      </c>
      <c r="G288" s="216" t="str">
        <f>IF(MID(tab_SATLISTE[[#This Row],[SAT-ID]],2,1)="x","x",LEFT(tab_SATLISTE[[#This Row],[SAT-ID]]))</f>
        <v>1</v>
      </c>
      <c r="H288" s="679" t="s">
        <v>4281</v>
      </c>
      <c r="I288" s="680"/>
      <c r="J288" s="680"/>
      <c r="K288" s="680"/>
      <c r="L288" s="681"/>
    </row>
    <row r="289" spans="1:12" ht="15.95" customHeight="1" x14ac:dyDescent="0.25">
      <c r="A289" s="19" t="s">
        <v>4740</v>
      </c>
      <c r="B289" s="208" t="s">
        <v>2378</v>
      </c>
      <c r="C289" s="214">
        <v>79</v>
      </c>
      <c r="D289" s="215">
        <v>79000</v>
      </c>
      <c r="E289" s="215">
        <v>19750</v>
      </c>
      <c r="F289" s="214">
        <v>122</v>
      </c>
      <c r="G289" s="216" t="str">
        <f>IF(MID(tab_SATLISTE[[#This Row],[SAT-ID]],2,1)="x","x",LEFT(tab_SATLISTE[[#This Row],[SAT-ID]]))</f>
        <v>1</v>
      </c>
      <c r="H289" s="679" t="s">
        <v>4281</v>
      </c>
      <c r="I289" s="680"/>
      <c r="J289" s="680"/>
      <c r="K289" s="680"/>
      <c r="L289" s="681"/>
    </row>
    <row r="290" spans="1:12" ht="15.95" customHeight="1" x14ac:dyDescent="0.25">
      <c r="A290" s="19" t="s">
        <v>4741</v>
      </c>
      <c r="B290" s="208" t="s">
        <v>137</v>
      </c>
      <c r="C290" s="214">
        <v>294</v>
      </c>
      <c r="D290" s="215">
        <v>294000</v>
      </c>
      <c r="E290" s="215">
        <v>73500</v>
      </c>
      <c r="F290" s="214">
        <v>452</v>
      </c>
      <c r="G290" s="216" t="str">
        <f>IF(MID(tab_SATLISTE[[#This Row],[SAT-ID]],2,1)="x","x",LEFT(tab_SATLISTE[[#This Row],[SAT-ID]]))</f>
        <v>1</v>
      </c>
      <c r="H290" s="679" t="s">
        <v>4281</v>
      </c>
      <c r="I290" s="680"/>
      <c r="J290" s="680"/>
      <c r="K290" s="680"/>
      <c r="L290" s="681"/>
    </row>
    <row r="291" spans="1:12" ht="15.95" customHeight="1" x14ac:dyDescent="0.25">
      <c r="A291" s="19" t="s">
        <v>4742</v>
      </c>
      <c r="B291" s="208" t="s">
        <v>2257</v>
      </c>
      <c r="C291" s="214">
        <v>51</v>
      </c>
      <c r="D291" s="215">
        <v>51000</v>
      </c>
      <c r="E291" s="215">
        <v>12750</v>
      </c>
      <c r="F291" s="214">
        <v>78</v>
      </c>
      <c r="G291" s="216" t="str">
        <f>IF(MID(tab_SATLISTE[[#This Row],[SAT-ID]],2,1)="x","x",LEFT(tab_SATLISTE[[#This Row],[SAT-ID]]))</f>
        <v>1</v>
      </c>
      <c r="H291" s="679" t="s">
        <v>4281</v>
      </c>
      <c r="I291" s="680"/>
      <c r="J291" s="680"/>
      <c r="K291" s="680"/>
      <c r="L291" s="681"/>
    </row>
    <row r="292" spans="1:12" ht="15.95" customHeight="1" x14ac:dyDescent="0.25">
      <c r="A292" s="19" t="s">
        <v>4743</v>
      </c>
      <c r="B292" s="208" t="s">
        <v>2337</v>
      </c>
      <c r="C292" s="214">
        <v>13</v>
      </c>
      <c r="D292" s="215">
        <v>13000</v>
      </c>
      <c r="E292" s="215">
        <v>3250</v>
      </c>
      <c r="F292" s="214">
        <v>18</v>
      </c>
      <c r="G292" s="216" t="str">
        <f>IF(MID(tab_SATLISTE[[#This Row],[SAT-ID]],2,1)="x","x",LEFT(tab_SATLISTE[[#This Row],[SAT-ID]]))</f>
        <v>1</v>
      </c>
      <c r="H292" s="679" t="s">
        <v>4281</v>
      </c>
      <c r="I292" s="680"/>
      <c r="J292" s="680"/>
      <c r="K292" s="680"/>
      <c r="L292" s="681"/>
    </row>
    <row r="293" spans="1:12" ht="15.95" customHeight="1" x14ac:dyDescent="0.25">
      <c r="A293" s="19" t="s">
        <v>4744</v>
      </c>
      <c r="B293" s="208" t="s">
        <v>2338</v>
      </c>
      <c r="C293" s="214">
        <v>15</v>
      </c>
      <c r="D293" s="215">
        <v>15000</v>
      </c>
      <c r="E293" s="215">
        <v>3750</v>
      </c>
      <c r="F293" s="214">
        <v>21</v>
      </c>
      <c r="G293" s="216" t="str">
        <f>IF(MID(tab_SATLISTE[[#This Row],[SAT-ID]],2,1)="x","x",LEFT(tab_SATLISTE[[#This Row],[SAT-ID]]))</f>
        <v>1</v>
      </c>
      <c r="H293" s="679" t="s">
        <v>4281</v>
      </c>
      <c r="I293" s="680"/>
      <c r="J293" s="680"/>
      <c r="K293" s="680"/>
      <c r="L293" s="681"/>
    </row>
    <row r="294" spans="1:12" ht="15.95" customHeight="1" x14ac:dyDescent="0.25">
      <c r="A294" s="19" t="s">
        <v>4745</v>
      </c>
      <c r="B294" s="208" t="s">
        <v>2009</v>
      </c>
      <c r="C294" s="214">
        <v>30</v>
      </c>
      <c r="D294" s="215">
        <v>30000</v>
      </c>
      <c r="E294" s="215">
        <v>7500</v>
      </c>
      <c r="F294" s="214">
        <v>46</v>
      </c>
      <c r="G294" s="216" t="str">
        <f>IF(MID(tab_SATLISTE[[#This Row],[SAT-ID]],2,1)="x","x",LEFT(tab_SATLISTE[[#This Row],[SAT-ID]]))</f>
        <v>1</v>
      </c>
      <c r="H294" s="679" t="s">
        <v>4281</v>
      </c>
      <c r="I294" s="680"/>
      <c r="J294" s="680"/>
      <c r="K294" s="680"/>
      <c r="L294" s="681"/>
    </row>
    <row r="295" spans="1:12" ht="15.95" customHeight="1" x14ac:dyDescent="0.25">
      <c r="A295" s="19" t="s">
        <v>4746</v>
      </c>
      <c r="B295" s="208" t="s">
        <v>2360</v>
      </c>
      <c r="C295" s="214">
        <v>15</v>
      </c>
      <c r="D295" s="215">
        <v>15000</v>
      </c>
      <c r="E295" s="215">
        <v>3750</v>
      </c>
      <c r="F295" s="214">
        <v>23</v>
      </c>
      <c r="G295" s="216" t="str">
        <f>IF(MID(tab_SATLISTE[[#This Row],[SAT-ID]],2,1)="x","x",LEFT(tab_SATLISTE[[#This Row],[SAT-ID]]))</f>
        <v>1</v>
      </c>
      <c r="H295" s="679" t="s">
        <v>4281</v>
      </c>
      <c r="I295" s="680"/>
      <c r="J295" s="680"/>
      <c r="K295" s="680"/>
      <c r="L295" s="681"/>
    </row>
    <row r="296" spans="1:12" ht="15.95" customHeight="1" x14ac:dyDescent="0.25">
      <c r="A296" s="19" t="s">
        <v>4747</v>
      </c>
      <c r="B296" s="208" t="s">
        <v>2339</v>
      </c>
      <c r="C296" s="214">
        <v>2</v>
      </c>
      <c r="D296" s="215">
        <v>2000</v>
      </c>
      <c r="E296" s="215">
        <v>500</v>
      </c>
      <c r="F296" s="214">
        <v>3</v>
      </c>
      <c r="G296" s="216" t="str">
        <f>IF(MID(tab_SATLISTE[[#This Row],[SAT-ID]],2,1)="x","x",LEFT(tab_SATLISTE[[#This Row],[SAT-ID]]))</f>
        <v>1</v>
      </c>
      <c r="H296" s="679" t="s">
        <v>4281</v>
      </c>
      <c r="I296" s="680"/>
      <c r="J296" s="680"/>
      <c r="K296" s="680"/>
      <c r="L296" s="681"/>
    </row>
    <row r="297" spans="1:12" ht="15.95" customHeight="1" x14ac:dyDescent="0.25">
      <c r="A297" s="19" t="s">
        <v>4748</v>
      </c>
      <c r="B297" s="208" t="s">
        <v>2422</v>
      </c>
      <c r="C297" s="214">
        <v>7</v>
      </c>
      <c r="D297" s="215">
        <v>7000</v>
      </c>
      <c r="E297" s="215">
        <v>1750</v>
      </c>
      <c r="F297" s="214">
        <v>11</v>
      </c>
      <c r="G297" s="216" t="str">
        <f>IF(MID(tab_SATLISTE[[#This Row],[SAT-ID]],2,1)="x","x",LEFT(tab_SATLISTE[[#This Row],[SAT-ID]]))</f>
        <v>1</v>
      </c>
      <c r="H297" s="679" t="s">
        <v>4281</v>
      </c>
      <c r="I297" s="680"/>
      <c r="J297" s="680"/>
      <c r="K297" s="680"/>
      <c r="L297" s="681"/>
    </row>
    <row r="298" spans="1:12" ht="15.95" customHeight="1" x14ac:dyDescent="0.25">
      <c r="A298" s="19" t="s">
        <v>4749</v>
      </c>
      <c r="B298" s="208" t="s">
        <v>2456</v>
      </c>
      <c r="C298" s="214">
        <v>5</v>
      </c>
      <c r="D298" s="215">
        <v>5000</v>
      </c>
      <c r="E298" s="215">
        <v>1250</v>
      </c>
      <c r="F298" s="214">
        <v>7</v>
      </c>
      <c r="G298" s="216" t="str">
        <f>IF(MID(tab_SATLISTE[[#This Row],[SAT-ID]],2,1)="x","x",LEFT(tab_SATLISTE[[#This Row],[SAT-ID]]))</f>
        <v>1</v>
      </c>
      <c r="H298" s="679" t="s">
        <v>4281</v>
      </c>
      <c r="I298" s="680"/>
      <c r="J298" s="680"/>
      <c r="K298" s="680"/>
      <c r="L298" s="681"/>
    </row>
    <row r="299" spans="1:12" ht="15.95" customHeight="1" x14ac:dyDescent="0.25">
      <c r="A299" s="19" t="s">
        <v>4750</v>
      </c>
      <c r="B299" s="208" t="s">
        <v>2046</v>
      </c>
      <c r="C299" s="214">
        <v>16</v>
      </c>
      <c r="D299" s="215">
        <v>16000</v>
      </c>
      <c r="E299" s="215">
        <v>4000</v>
      </c>
      <c r="F299" s="214">
        <v>22</v>
      </c>
      <c r="G299" s="216" t="str">
        <f>IF(MID(tab_SATLISTE[[#This Row],[SAT-ID]],2,1)="x","x",LEFT(tab_SATLISTE[[#This Row],[SAT-ID]]))</f>
        <v>1</v>
      </c>
      <c r="H299" s="679" t="s">
        <v>4281</v>
      </c>
      <c r="I299" s="680"/>
      <c r="J299" s="680"/>
      <c r="K299" s="680"/>
      <c r="L299" s="681"/>
    </row>
    <row r="300" spans="1:12" ht="15.95" customHeight="1" x14ac:dyDescent="0.25">
      <c r="A300" s="19" t="s">
        <v>4751</v>
      </c>
      <c r="B300" s="208" t="s">
        <v>2047</v>
      </c>
      <c r="C300" s="214">
        <v>16</v>
      </c>
      <c r="D300" s="215">
        <v>16000</v>
      </c>
      <c r="E300" s="215">
        <v>4000</v>
      </c>
      <c r="F300" s="214">
        <v>22</v>
      </c>
      <c r="G300" s="216" t="str">
        <f>IF(MID(tab_SATLISTE[[#This Row],[SAT-ID]],2,1)="x","x",LEFT(tab_SATLISTE[[#This Row],[SAT-ID]]))</f>
        <v>1</v>
      </c>
      <c r="H300" s="679" t="s">
        <v>4281</v>
      </c>
      <c r="I300" s="680"/>
      <c r="J300" s="680"/>
      <c r="K300" s="680"/>
      <c r="L300" s="681"/>
    </row>
    <row r="301" spans="1:12" ht="15.95" customHeight="1" x14ac:dyDescent="0.25">
      <c r="A301" s="19" t="s">
        <v>4752</v>
      </c>
      <c r="B301" s="208" t="s">
        <v>2423</v>
      </c>
      <c r="C301" s="214">
        <v>10</v>
      </c>
      <c r="D301" s="215">
        <v>10000</v>
      </c>
      <c r="E301" s="215">
        <v>2500</v>
      </c>
      <c r="F301" s="214">
        <v>14</v>
      </c>
      <c r="G301" s="216" t="str">
        <f>IF(MID(tab_SATLISTE[[#This Row],[SAT-ID]],2,1)="x","x",LEFT(tab_SATLISTE[[#This Row],[SAT-ID]]))</f>
        <v>1</v>
      </c>
      <c r="H301" s="679" t="s">
        <v>4281</v>
      </c>
      <c r="I301" s="680"/>
      <c r="J301" s="680"/>
      <c r="K301" s="680"/>
      <c r="L301" s="681"/>
    </row>
    <row r="302" spans="1:12" ht="15.95" customHeight="1" x14ac:dyDescent="0.25">
      <c r="A302" s="19" t="s">
        <v>4753</v>
      </c>
      <c r="B302" s="208" t="s">
        <v>2340</v>
      </c>
      <c r="C302" s="214">
        <v>9</v>
      </c>
      <c r="D302" s="215">
        <v>9000</v>
      </c>
      <c r="E302" s="215">
        <v>2250</v>
      </c>
      <c r="F302" s="214">
        <v>12</v>
      </c>
      <c r="G302" s="216" t="str">
        <f>IF(MID(tab_SATLISTE[[#This Row],[SAT-ID]],2,1)="x","x",LEFT(tab_SATLISTE[[#This Row],[SAT-ID]]))</f>
        <v>1</v>
      </c>
      <c r="H302" s="679" t="s">
        <v>4281</v>
      </c>
      <c r="I302" s="680"/>
      <c r="J302" s="680"/>
      <c r="K302" s="680"/>
      <c r="L302" s="681"/>
    </row>
    <row r="303" spans="1:12" ht="15.95" customHeight="1" x14ac:dyDescent="0.25">
      <c r="A303" s="19" t="s">
        <v>4754</v>
      </c>
      <c r="B303" s="208" t="s">
        <v>2034</v>
      </c>
      <c r="C303" s="214">
        <v>34</v>
      </c>
      <c r="D303" s="215">
        <v>34000</v>
      </c>
      <c r="E303" s="215">
        <v>8500</v>
      </c>
      <c r="F303" s="214">
        <v>52</v>
      </c>
      <c r="G303" s="216" t="str">
        <f>IF(MID(tab_SATLISTE[[#This Row],[SAT-ID]],2,1)="x","x",LEFT(tab_SATLISTE[[#This Row],[SAT-ID]]))</f>
        <v>1</v>
      </c>
      <c r="H303" s="679" t="s">
        <v>4281</v>
      </c>
      <c r="I303" s="680"/>
      <c r="J303" s="680"/>
      <c r="K303" s="680"/>
      <c r="L303" s="681"/>
    </row>
    <row r="304" spans="1:12" ht="15.95" customHeight="1" x14ac:dyDescent="0.25">
      <c r="A304" s="19" t="s">
        <v>4755</v>
      </c>
      <c r="B304" s="208" t="s">
        <v>2101</v>
      </c>
      <c r="C304" s="214">
        <v>40</v>
      </c>
      <c r="D304" s="215">
        <v>40000</v>
      </c>
      <c r="E304" s="215">
        <v>10000</v>
      </c>
      <c r="F304" s="214">
        <v>61</v>
      </c>
      <c r="G304" s="216" t="str">
        <f>IF(MID(tab_SATLISTE[[#This Row],[SAT-ID]],2,1)="x","x",LEFT(tab_SATLISTE[[#This Row],[SAT-ID]]))</f>
        <v>1</v>
      </c>
      <c r="H304" s="679" t="s">
        <v>4281</v>
      </c>
      <c r="I304" s="680"/>
      <c r="J304" s="680"/>
      <c r="K304" s="680"/>
      <c r="L304" s="681"/>
    </row>
    <row r="305" spans="1:12" ht="15.95" customHeight="1" x14ac:dyDescent="0.25">
      <c r="A305" s="19" t="s">
        <v>4756</v>
      </c>
      <c r="B305" s="208" t="s">
        <v>2379</v>
      </c>
      <c r="C305" s="214">
        <v>7</v>
      </c>
      <c r="D305" s="215">
        <v>7000</v>
      </c>
      <c r="E305" s="215">
        <v>1750</v>
      </c>
      <c r="F305" s="214">
        <v>11</v>
      </c>
      <c r="G305" s="216" t="str">
        <f>IF(MID(tab_SATLISTE[[#This Row],[SAT-ID]],2,1)="x","x",LEFT(tab_SATLISTE[[#This Row],[SAT-ID]]))</f>
        <v>1</v>
      </c>
      <c r="H305" s="679" t="s">
        <v>4281</v>
      </c>
      <c r="I305" s="680"/>
      <c r="J305" s="680"/>
      <c r="K305" s="680"/>
      <c r="L305" s="681"/>
    </row>
    <row r="306" spans="1:12" ht="15.95" customHeight="1" x14ac:dyDescent="0.25">
      <c r="A306" s="19" t="s">
        <v>4757</v>
      </c>
      <c r="B306" s="208" t="s">
        <v>2193</v>
      </c>
      <c r="C306" s="214">
        <v>6</v>
      </c>
      <c r="D306" s="215">
        <v>6000</v>
      </c>
      <c r="E306" s="215">
        <v>1500</v>
      </c>
      <c r="F306" s="214">
        <v>10</v>
      </c>
      <c r="G306" s="216" t="str">
        <f>IF(MID(tab_SATLISTE[[#This Row],[SAT-ID]],2,1)="x","x",LEFT(tab_SATLISTE[[#This Row],[SAT-ID]]))</f>
        <v>1</v>
      </c>
      <c r="H306" s="679" t="s">
        <v>4281</v>
      </c>
      <c r="I306" s="680"/>
      <c r="J306" s="680"/>
      <c r="K306" s="680"/>
      <c r="L306" s="681"/>
    </row>
    <row r="307" spans="1:12" ht="15.95" customHeight="1" x14ac:dyDescent="0.25">
      <c r="A307" s="19" t="s">
        <v>4758</v>
      </c>
      <c r="B307" s="208" t="s">
        <v>2312</v>
      </c>
      <c r="C307" s="214">
        <v>33</v>
      </c>
      <c r="D307" s="215">
        <v>33000</v>
      </c>
      <c r="E307" s="215">
        <v>8250</v>
      </c>
      <c r="F307" s="214">
        <v>50</v>
      </c>
      <c r="G307" s="216" t="str">
        <f>IF(MID(tab_SATLISTE[[#This Row],[SAT-ID]],2,1)="x","x",LEFT(tab_SATLISTE[[#This Row],[SAT-ID]]))</f>
        <v>1</v>
      </c>
      <c r="H307" s="679" t="s">
        <v>4281</v>
      </c>
      <c r="I307" s="680"/>
      <c r="J307" s="680"/>
      <c r="K307" s="680"/>
      <c r="L307" s="681"/>
    </row>
    <row r="308" spans="1:12" ht="15.95" customHeight="1" x14ac:dyDescent="0.25">
      <c r="A308" s="19" t="s">
        <v>4759</v>
      </c>
      <c r="B308" s="208" t="s">
        <v>2481</v>
      </c>
      <c r="C308" s="214">
        <v>5</v>
      </c>
      <c r="D308" s="215">
        <v>5000</v>
      </c>
      <c r="E308" s="215">
        <v>1250</v>
      </c>
      <c r="F308" s="214">
        <v>7</v>
      </c>
      <c r="G308" s="216" t="str">
        <f>IF(MID(tab_SATLISTE[[#This Row],[SAT-ID]],2,1)="x","x",LEFT(tab_SATLISTE[[#This Row],[SAT-ID]]))</f>
        <v>1</v>
      </c>
      <c r="H308" s="679" t="s">
        <v>4281</v>
      </c>
      <c r="I308" s="680"/>
      <c r="J308" s="680"/>
      <c r="K308" s="680"/>
      <c r="L308" s="681"/>
    </row>
    <row r="309" spans="1:12" ht="15.95" customHeight="1" x14ac:dyDescent="0.25">
      <c r="A309" s="19" t="s">
        <v>4760</v>
      </c>
      <c r="B309" s="208" t="s">
        <v>2341</v>
      </c>
      <c r="C309" s="214">
        <v>5</v>
      </c>
      <c r="D309" s="215">
        <v>5000</v>
      </c>
      <c r="E309" s="215">
        <v>1250</v>
      </c>
      <c r="F309" s="214">
        <v>7</v>
      </c>
      <c r="G309" s="216" t="str">
        <f>IF(MID(tab_SATLISTE[[#This Row],[SAT-ID]],2,1)="x","x",LEFT(tab_SATLISTE[[#This Row],[SAT-ID]]))</f>
        <v>1</v>
      </c>
      <c r="H309" s="679" t="s">
        <v>4281</v>
      </c>
      <c r="I309" s="680"/>
      <c r="J309" s="680"/>
      <c r="K309" s="680"/>
      <c r="L309" s="681"/>
    </row>
    <row r="310" spans="1:12" ht="15.95" customHeight="1" x14ac:dyDescent="0.25">
      <c r="A310" s="19" t="s">
        <v>4761</v>
      </c>
      <c r="B310" s="208" t="s">
        <v>2087</v>
      </c>
      <c r="C310" s="214">
        <v>21</v>
      </c>
      <c r="D310" s="215">
        <v>21000</v>
      </c>
      <c r="E310" s="215">
        <v>5250</v>
      </c>
      <c r="F310" s="214">
        <v>33</v>
      </c>
      <c r="G310" s="216" t="str">
        <f>IF(MID(tab_SATLISTE[[#This Row],[SAT-ID]],2,1)="x","x",LEFT(tab_SATLISTE[[#This Row],[SAT-ID]]))</f>
        <v>1</v>
      </c>
      <c r="H310" s="679" t="s">
        <v>4281</v>
      </c>
      <c r="I310" s="680"/>
      <c r="J310" s="680"/>
      <c r="K310" s="680"/>
      <c r="L310" s="681"/>
    </row>
    <row r="311" spans="1:12" ht="15.95" customHeight="1" x14ac:dyDescent="0.25">
      <c r="A311" s="19" t="s">
        <v>4762</v>
      </c>
      <c r="B311" s="208" t="s">
        <v>2178</v>
      </c>
      <c r="C311" s="214">
        <v>31</v>
      </c>
      <c r="D311" s="215">
        <v>31000</v>
      </c>
      <c r="E311" s="215">
        <v>7750</v>
      </c>
      <c r="F311" s="214">
        <v>48</v>
      </c>
      <c r="G311" s="216" t="str">
        <f>IF(MID(tab_SATLISTE[[#This Row],[SAT-ID]],2,1)="x","x",LEFT(tab_SATLISTE[[#This Row],[SAT-ID]]))</f>
        <v>1</v>
      </c>
      <c r="H311" s="679" t="s">
        <v>4281</v>
      </c>
      <c r="I311" s="680"/>
      <c r="J311" s="680"/>
      <c r="K311" s="680"/>
      <c r="L311" s="681"/>
    </row>
    <row r="312" spans="1:12" ht="15.95" customHeight="1" x14ac:dyDescent="0.25">
      <c r="A312" s="19" t="s">
        <v>4763</v>
      </c>
      <c r="B312" s="208" t="s">
        <v>2291</v>
      </c>
      <c r="C312" s="214">
        <v>5</v>
      </c>
      <c r="D312" s="215">
        <v>5000</v>
      </c>
      <c r="E312" s="215">
        <v>1250</v>
      </c>
      <c r="F312" s="214">
        <v>7</v>
      </c>
      <c r="G312" s="216" t="str">
        <f>IF(MID(tab_SATLISTE[[#This Row],[SAT-ID]],2,1)="x","x",LEFT(tab_SATLISTE[[#This Row],[SAT-ID]]))</f>
        <v>1</v>
      </c>
      <c r="H312" s="679" t="s">
        <v>4281</v>
      </c>
      <c r="I312" s="680"/>
      <c r="J312" s="680"/>
      <c r="K312" s="680"/>
      <c r="L312" s="681"/>
    </row>
    <row r="313" spans="1:12" ht="15.95" customHeight="1" x14ac:dyDescent="0.25">
      <c r="A313" s="19" t="s">
        <v>4764</v>
      </c>
      <c r="B313" s="208" t="s">
        <v>2265</v>
      </c>
      <c r="C313" s="214">
        <v>53</v>
      </c>
      <c r="D313" s="215">
        <v>53000</v>
      </c>
      <c r="E313" s="215">
        <v>13250</v>
      </c>
      <c r="F313" s="214">
        <v>81</v>
      </c>
      <c r="G313" s="216" t="str">
        <f>IF(MID(tab_SATLISTE[[#This Row],[SAT-ID]],2,1)="x","x",LEFT(tab_SATLISTE[[#This Row],[SAT-ID]]))</f>
        <v>1</v>
      </c>
      <c r="H313" s="679" t="s">
        <v>4281</v>
      </c>
      <c r="I313" s="680"/>
      <c r="J313" s="680"/>
      <c r="K313" s="680"/>
      <c r="L313" s="681"/>
    </row>
    <row r="314" spans="1:12" ht="15.95" customHeight="1" x14ac:dyDescent="0.25">
      <c r="A314" s="19" t="s">
        <v>4765</v>
      </c>
      <c r="B314" s="208" t="s">
        <v>2233</v>
      </c>
      <c r="C314" s="214">
        <v>5</v>
      </c>
      <c r="D314" s="215">
        <v>5000</v>
      </c>
      <c r="E314" s="215">
        <v>1250</v>
      </c>
      <c r="F314" s="214">
        <v>7</v>
      </c>
      <c r="G314" s="216" t="str">
        <f>IF(MID(tab_SATLISTE[[#This Row],[SAT-ID]],2,1)="x","x",LEFT(tab_SATLISTE[[#This Row],[SAT-ID]]))</f>
        <v>1</v>
      </c>
      <c r="H314" s="679" t="s">
        <v>4281</v>
      </c>
      <c r="I314" s="680"/>
      <c r="J314" s="680"/>
      <c r="K314" s="680"/>
      <c r="L314" s="681"/>
    </row>
    <row r="315" spans="1:12" ht="15.95" customHeight="1" x14ac:dyDescent="0.25">
      <c r="A315" s="19" t="s">
        <v>4766</v>
      </c>
      <c r="B315" s="208" t="s">
        <v>2323</v>
      </c>
      <c r="C315" s="214">
        <v>10</v>
      </c>
      <c r="D315" s="215">
        <v>10000</v>
      </c>
      <c r="E315" s="215">
        <v>2500</v>
      </c>
      <c r="F315" s="214">
        <v>15</v>
      </c>
      <c r="G315" s="216" t="str">
        <f>IF(MID(tab_SATLISTE[[#This Row],[SAT-ID]],2,1)="x","x",LEFT(tab_SATLISTE[[#This Row],[SAT-ID]]))</f>
        <v>1</v>
      </c>
      <c r="H315" s="679" t="s">
        <v>4281</v>
      </c>
      <c r="I315" s="680"/>
      <c r="J315" s="680"/>
      <c r="K315" s="680"/>
      <c r="L315" s="681"/>
    </row>
    <row r="316" spans="1:12" ht="15.95" customHeight="1" x14ac:dyDescent="0.25">
      <c r="A316" s="19" t="s">
        <v>4767</v>
      </c>
      <c r="B316" s="208" t="s">
        <v>2470</v>
      </c>
      <c r="C316" s="214">
        <v>5</v>
      </c>
      <c r="D316" s="215">
        <v>5000</v>
      </c>
      <c r="E316" s="215">
        <v>1250</v>
      </c>
      <c r="F316" s="214">
        <v>8</v>
      </c>
      <c r="G316" s="216" t="str">
        <f>IF(MID(tab_SATLISTE[[#This Row],[SAT-ID]],2,1)="x","x",LEFT(tab_SATLISTE[[#This Row],[SAT-ID]]))</f>
        <v>1</v>
      </c>
      <c r="H316" s="679" t="s">
        <v>4281</v>
      </c>
      <c r="I316" s="680"/>
      <c r="J316" s="680"/>
      <c r="K316" s="680"/>
      <c r="L316" s="681"/>
    </row>
    <row r="317" spans="1:12" ht="15.95" customHeight="1" x14ac:dyDescent="0.25">
      <c r="A317" s="19" t="s">
        <v>4768</v>
      </c>
      <c r="B317" s="208" t="s">
        <v>2361</v>
      </c>
      <c r="C317" s="214">
        <v>34</v>
      </c>
      <c r="D317" s="215">
        <v>34000</v>
      </c>
      <c r="E317" s="215">
        <v>8500</v>
      </c>
      <c r="F317" s="214">
        <v>52</v>
      </c>
      <c r="G317" s="216" t="str">
        <f>IF(MID(tab_SATLISTE[[#This Row],[SAT-ID]],2,1)="x","x",LEFT(tab_SATLISTE[[#This Row],[SAT-ID]]))</f>
        <v>1</v>
      </c>
      <c r="H317" s="679" t="s">
        <v>4281</v>
      </c>
      <c r="I317" s="680"/>
      <c r="J317" s="680"/>
      <c r="K317" s="680"/>
      <c r="L317" s="681"/>
    </row>
    <row r="318" spans="1:12" ht="15.95" customHeight="1" x14ac:dyDescent="0.25">
      <c r="A318" s="19" t="s">
        <v>4769</v>
      </c>
      <c r="B318" s="208" t="s">
        <v>2133</v>
      </c>
      <c r="C318" s="214">
        <v>5</v>
      </c>
      <c r="D318" s="215">
        <v>5000</v>
      </c>
      <c r="E318" s="215">
        <v>1250</v>
      </c>
      <c r="F318" s="214">
        <v>7</v>
      </c>
      <c r="G318" s="216" t="str">
        <f>IF(MID(tab_SATLISTE[[#This Row],[SAT-ID]],2,1)="x","x",LEFT(tab_SATLISTE[[#This Row],[SAT-ID]]))</f>
        <v>1</v>
      </c>
      <c r="H318" s="679" t="s">
        <v>4281</v>
      </c>
      <c r="I318" s="680"/>
      <c r="J318" s="680"/>
      <c r="K318" s="680"/>
      <c r="L318" s="681"/>
    </row>
    <row r="319" spans="1:12" ht="15.95" customHeight="1" x14ac:dyDescent="0.25">
      <c r="A319" s="19" t="s">
        <v>4770</v>
      </c>
      <c r="B319" s="208" t="s">
        <v>2457</v>
      </c>
      <c r="C319" s="214">
        <v>5</v>
      </c>
      <c r="D319" s="215">
        <v>5000</v>
      </c>
      <c r="E319" s="215">
        <v>1250</v>
      </c>
      <c r="F319" s="214">
        <v>7</v>
      </c>
      <c r="G319" s="216" t="str">
        <f>IF(MID(tab_SATLISTE[[#This Row],[SAT-ID]],2,1)="x","x",LEFT(tab_SATLISTE[[#This Row],[SAT-ID]]))</f>
        <v>1</v>
      </c>
      <c r="H319" s="679" t="s">
        <v>4281</v>
      </c>
      <c r="I319" s="680"/>
      <c r="J319" s="680"/>
      <c r="K319" s="680"/>
      <c r="L319" s="681"/>
    </row>
    <row r="320" spans="1:12" ht="15.95" customHeight="1" x14ac:dyDescent="0.25">
      <c r="A320" s="19" t="s">
        <v>4771</v>
      </c>
      <c r="B320" s="208" t="s">
        <v>2324</v>
      </c>
      <c r="C320" s="214">
        <v>4</v>
      </c>
      <c r="D320" s="215">
        <v>4000</v>
      </c>
      <c r="E320" s="215">
        <v>1000</v>
      </c>
      <c r="F320" s="214">
        <v>6</v>
      </c>
      <c r="G320" s="216" t="str">
        <f>IF(MID(tab_SATLISTE[[#This Row],[SAT-ID]],2,1)="x","x",LEFT(tab_SATLISTE[[#This Row],[SAT-ID]]))</f>
        <v>1</v>
      </c>
      <c r="H320" s="679" t="s">
        <v>4281</v>
      </c>
      <c r="I320" s="680"/>
      <c r="J320" s="680"/>
      <c r="K320" s="680"/>
      <c r="L320" s="681"/>
    </row>
    <row r="321" spans="1:12" ht="15.95" customHeight="1" x14ac:dyDescent="0.25">
      <c r="A321" s="19" t="s">
        <v>4772</v>
      </c>
      <c r="B321" s="208" t="s">
        <v>2234</v>
      </c>
      <c r="C321" s="214">
        <v>6</v>
      </c>
      <c r="D321" s="215">
        <v>6000</v>
      </c>
      <c r="E321" s="215">
        <v>1500</v>
      </c>
      <c r="F321" s="214">
        <v>10</v>
      </c>
      <c r="G321" s="216" t="str">
        <f>IF(MID(tab_SATLISTE[[#This Row],[SAT-ID]],2,1)="x","x",LEFT(tab_SATLISTE[[#This Row],[SAT-ID]]))</f>
        <v>1</v>
      </c>
      <c r="H321" s="679" t="s">
        <v>4281</v>
      </c>
      <c r="I321" s="680"/>
      <c r="J321" s="680"/>
      <c r="K321" s="680"/>
      <c r="L321" s="681"/>
    </row>
    <row r="322" spans="1:12" ht="15.95" customHeight="1" x14ac:dyDescent="0.25">
      <c r="A322" s="19" t="s">
        <v>4773</v>
      </c>
      <c r="B322" s="208" t="s">
        <v>2482</v>
      </c>
      <c r="C322" s="214">
        <v>56</v>
      </c>
      <c r="D322" s="215">
        <v>56000</v>
      </c>
      <c r="E322" s="215">
        <v>14000</v>
      </c>
      <c r="F322" s="214">
        <v>79</v>
      </c>
      <c r="G322" s="216" t="str">
        <f>IF(MID(tab_SATLISTE[[#This Row],[SAT-ID]],2,1)="x","x",LEFT(tab_SATLISTE[[#This Row],[SAT-ID]]))</f>
        <v>1</v>
      </c>
      <c r="H322" s="679" t="s">
        <v>4281</v>
      </c>
      <c r="I322" s="680"/>
      <c r="J322" s="680"/>
      <c r="K322" s="680"/>
      <c r="L322" s="681"/>
    </row>
    <row r="323" spans="1:12" ht="15.95" customHeight="1" x14ac:dyDescent="0.25">
      <c r="A323" s="19" t="s">
        <v>4774</v>
      </c>
      <c r="B323" s="208" t="s">
        <v>2099</v>
      </c>
      <c r="C323" s="214">
        <v>36</v>
      </c>
      <c r="D323" s="215">
        <v>36000</v>
      </c>
      <c r="E323" s="215">
        <v>9000</v>
      </c>
      <c r="F323" s="214">
        <v>55</v>
      </c>
      <c r="G323" s="216" t="str">
        <f>IF(MID(tab_SATLISTE[[#This Row],[SAT-ID]],2,1)="x","x",LEFT(tab_SATLISTE[[#This Row],[SAT-ID]]))</f>
        <v>1</v>
      </c>
      <c r="H323" s="679" t="s">
        <v>4281</v>
      </c>
      <c r="I323" s="680"/>
      <c r="J323" s="680"/>
      <c r="K323" s="680"/>
      <c r="L323" s="681"/>
    </row>
    <row r="324" spans="1:12" ht="15.95" customHeight="1" x14ac:dyDescent="0.25">
      <c r="A324" s="19" t="s">
        <v>4775</v>
      </c>
      <c r="B324" s="208" t="s">
        <v>2113</v>
      </c>
      <c r="C324" s="214">
        <v>44</v>
      </c>
      <c r="D324" s="215">
        <v>44000</v>
      </c>
      <c r="E324" s="215">
        <v>11000</v>
      </c>
      <c r="F324" s="214">
        <v>68</v>
      </c>
      <c r="G324" s="216" t="str">
        <f>IF(MID(tab_SATLISTE[[#This Row],[SAT-ID]],2,1)="x","x",LEFT(tab_SATLISTE[[#This Row],[SAT-ID]]))</f>
        <v>1</v>
      </c>
      <c r="H324" s="679" t="s">
        <v>4281</v>
      </c>
      <c r="I324" s="680"/>
      <c r="J324" s="680"/>
      <c r="K324" s="680"/>
      <c r="L324" s="681"/>
    </row>
    <row r="325" spans="1:12" ht="15.95" customHeight="1" x14ac:dyDescent="0.25">
      <c r="A325" s="19" t="s">
        <v>4776</v>
      </c>
      <c r="B325" s="208" t="s">
        <v>2306</v>
      </c>
      <c r="C325" s="214">
        <v>6</v>
      </c>
      <c r="D325" s="215">
        <v>6000</v>
      </c>
      <c r="E325" s="215">
        <v>1500</v>
      </c>
      <c r="F325" s="214">
        <v>9</v>
      </c>
      <c r="G325" s="216" t="str">
        <f>IF(MID(tab_SATLISTE[[#This Row],[SAT-ID]],2,1)="x","x",LEFT(tab_SATLISTE[[#This Row],[SAT-ID]]))</f>
        <v>1</v>
      </c>
      <c r="H325" s="679" t="s">
        <v>4281</v>
      </c>
      <c r="I325" s="680"/>
      <c r="J325" s="680"/>
      <c r="K325" s="680"/>
      <c r="L325" s="681"/>
    </row>
    <row r="326" spans="1:12" ht="15.95" customHeight="1" x14ac:dyDescent="0.25">
      <c r="A326" s="19" t="s">
        <v>4777</v>
      </c>
      <c r="B326" s="208" t="s">
        <v>2179</v>
      </c>
      <c r="C326" s="214">
        <v>11</v>
      </c>
      <c r="D326" s="215">
        <v>11000</v>
      </c>
      <c r="E326" s="215">
        <v>2750</v>
      </c>
      <c r="F326" s="214">
        <v>17</v>
      </c>
      <c r="G326" s="216" t="str">
        <f>IF(MID(tab_SATLISTE[[#This Row],[SAT-ID]],2,1)="x","x",LEFT(tab_SATLISTE[[#This Row],[SAT-ID]]))</f>
        <v>1</v>
      </c>
      <c r="H326" s="679" t="s">
        <v>4281</v>
      </c>
      <c r="I326" s="680"/>
      <c r="J326" s="680"/>
      <c r="K326" s="680"/>
      <c r="L326" s="681"/>
    </row>
    <row r="327" spans="1:12" ht="15.95" customHeight="1" x14ac:dyDescent="0.25">
      <c r="A327" s="19" t="s">
        <v>4778</v>
      </c>
      <c r="B327" s="208" t="s">
        <v>2458</v>
      </c>
      <c r="C327" s="214">
        <v>3</v>
      </c>
      <c r="D327" s="215">
        <v>3000</v>
      </c>
      <c r="E327" s="215">
        <v>750</v>
      </c>
      <c r="F327" s="214">
        <v>5</v>
      </c>
      <c r="G327" s="216" t="str">
        <f>IF(MID(tab_SATLISTE[[#This Row],[SAT-ID]],2,1)="x","x",LEFT(tab_SATLISTE[[#This Row],[SAT-ID]]))</f>
        <v>1</v>
      </c>
      <c r="H327" s="679" t="s">
        <v>4281</v>
      </c>
      <c r="I327" s="680"/>
      <c r="J327" s="680"/>
      <c r="K327" s="680"/>
      <c r="L327" s="681"/>
    </row>
    <row r="328" spans="1:12" ht="15.95" customHeight="1" x14ac:dyDescent="0.25">
      <c r="A328" s="19" t="s">
        <v>4779</v>
      </c>
      <c r="B328" s="208" t="s">
        <v>2063</v>
      </c>
      <c r="C328" s="214">
        <v>67</v>
      </c>
      <c r="D328" s="215">
        <v>67000</v>
      </c>
      <c r="E328" s="215">
        <v>16750</v>
      </c>
      <c r="F328" s="214">
        <v>103</v>
      </c>
      <c r="G328" s="216" t="str">
        <f>IF(MID(tab_SATLISTE[[#This Row],[SAT-ID]],2,1)="x","x",LEFT(tab_SATLISTE[[#This Row],[SAT-ID]]))</f>
        <v>1</v>
      </c>
      <c r="H328" s="679" t="s">
        <v>4281</v>
      </c>
      <c r="I328" s="680"/>
      <c r="J328" s="680"/>
      <c r="K328" s="680"/>
      <c r="L328" s="681"/>
    </row>
    <row r="329" spans="1:12" ht="15.95" customHeight="1" x14ac:dyDescent="0.25">
      <c r="A329" s="19" t="s">
        <v>4780</v>
      </c>
      <c r="B329" s="208" t="s">
        <v>892</v>
      </c>
      <c r="C329" s="214">
        <v>307</v>
      </c>
      <c r="D329" s="215">
        <v>307000</v>
      </c>
      <c r="E329" s="215">
        <v>76750</v>
      </c>
      <c r="F329" s="214">
        <v>472</v>
      </c>
      <c r="G329" s="216" t="str">
        <f>IF(MID(tab_SATLISTE[[#This Row],[SAT-ID]],2,1)="x","x",LEFT(tab_SATLISTE[[#This Row],[SAT-ID]]))</f>
        <v>1</v>
      </c>
      <c r="H329" s="679" t="s">
        <v>4281</v>
      </c>
      <c r="I329" s="680"/>
      <c r="J329" s="680"/>
      <c r="K329" s="680"/>
      <c r="L329" s="681"/>
    </row>
    <row r="330" spans="1:12" ht="15.95" customHeight="1" x14ac:dyDescent="0.25">
      <c r="A330" s="19" t="s">
        <v>4781</v>
      </c>
      <c r="B330" s="208" t="s">
        <v>2424</v>
      </c>
      <c r="C330" s="214">
        <v>10</v>
      </c>
      <c r="D330" s="215">
        <v>10000</v>
      </c>
      <c r="E330" s="215">
        <v>2500</v>
      </c>
      <c r="F330" s="214">
        <v>16</v>
      </c>
      <c r="G330" s="216" t="str">
        <f>IF(MID(tab_SATLISTE[[#This Row],[SAT-ID]],2,1)="x","x",LEFT(tab_SATLISTE[[#This Row],[SAT-ID]]))</f>
        <v>1</v>
      </c>
      <c r="H330" s="679" t="s">
        <v>4281</v>
      </c>
      <c r="I330" s="680"/>
      <c r="J330" s="680"/>
      <c r="K330" s="680"/>
      <c r="L330" s="681"/>
    </row>
    <row r="331" spans="1:12" ht="15.95" customHeight="1" x14ac:dyDescent="0.25">
      <c r="A331" s="19" t="s">
        <v>4782</v>
      </c>
      <c r="B331" s="208" t="s">
        <v>2215</v>
      </c>
      <c r="C331" s="214">
        <v>12</v>
      </c>
      <c r="D331" s="215">
        <v>12000</v>
      </c>
      <c r="E331" s="215">
        <v>3000</v>
      </c>
      <c r="F331" s="214">
        <v>19</v>
      </c>
      <c r="G331" s="216" t="str">
        <f>IF(MID(tab_SATLISTE[[#This Row],[SAT-ID]],2,1)="x","x",LEFT(tab_SATLISTE[[#This Row],[SAT-ID]]))</f>
        <v>1</v>
      </c>
      <c r="H331" s="679" t="s">
        <v>4281</v>
      </c>
      <c r="I331" s="680"/>
      <c r="J331" s="680"/>
      <c r="K331" s="680"/>
      <c r="L331" s="681"/>
    </row>
    <row r="332" spans="1:12" ht="15.95" customHeight="1" x14ac:dyDescent="0.25">
      <c r="A332" s="19" t="s">
        <v>4783</v>
      </c>
      <c r="B332" s="208" t="s">
        <v>2147</v>
      </c>
      <c r="C332" s="214">
        <v>16</v>
      </c>
      <c r="D332" s="215">
        <v>16000</v>
      </c>
      <c r="E332" s="215">
        <v>4000</v>
      </c>
      <c r="F332" s="214">
        <v>24</v>
      </c>
      <c r="G332" s="216" t="str">
        <f>IF(MID(tab_SATLISTE[[#This Row],[SAT-ID]],2,1)="x","x",LEFT(tab_SATLISTE[[#This Row],[SAT-ID]]))</f>
        <v>1</v>
      </c>
      <c r="H332" s="679" t="s">
        <v>4281</v>
      </c>
      <c r="I332" s="680"/>
      <c r="J332" s="680"/>
      <c r="K332" s="680"/>
      <c r="L332" s="681"/>
    </row>
    <row r="333" spans="1:12" ht="15.95" customHeight="1" x14ac:dyDescent="0.25">
      <c r="A333" s="19" t="s">
        <v>4784</v>
      </c>
      <c r="B333" s="208" t="s">
        <v>2296</v>
      </c>
      <c r="C333" s="214">
        <v>21</v>
      </c>
      <c r="D333" s="215">
        <v>21000</v>
      </c>
      <c r="E333" s="215">
        <v>5250</v>
      </c>
      <c r="F333" s="214">
        <v>32</v>
      </c>
      <c r="G333" s="216" t="str">
        <f>IF(MID(tab_SATLISTE[[#This Row],[SAT-ID]],2,1)="x","x",LEFT(tab_SATLISTE[[#This Row],[SAT-ID]]))</f>
        <v>1</v>
      </c>
      <c r="H333" s="679" t="s">
        <v>4281</v>
      </c>
      <c r="I333" s="680"/>
      <c r="J333" s="680"/>
      <c r="K333" s="680"/>
      <c r="L333" s="681"/>
    </row>
    <row r="334" spans="1:12" ht="15.95" customHeight="1" x14ac:dyDescent="0.25">
      <c r="A334" s="19" t="s">
        <v>4785</v>
      </c>
      <c r="B334" s="208" t="s">
        <v>2132</v>
      </c>
      <c r="C334" s="214">
        <v>4</v>
      </c>
      <c r="D334" s="215">
        <v>4000</v>
      </c>
      <c r="E334" s="215">
        <v>1000</v>
      </c>
      <c r="F334" s="214">
        <v>6</v>
      </c>
      <c r="G334" s="216" t="str">
        <f>IF(MID(tab_SATLISTE[[#This Row],[SAT-ID]],2,1)="x","x",LEFT(tab_SATLISTE[[#This Row],[SAT-ID]]))</f>
        <v>1</v>
      </c>
      <c r="H334" s="679" t="s">
        <v>4281</v>
      </c>
      <c r="I334" s="680"/>
      <c r="J334" s="680"/>
      <c r="K334" s="680"/>
      <c r="L334" s="681"/>
    </row>
    <row r="335" spans="1:12" ht="15.95" customHeight="1" x14ac:dyDescent="0.25">
      <c r="A335" s="19" t="s">
        <v>4786</v>
      </c>
      <c r="B335" s="208" t="s">
        <v>2194</v>
      </c>
      <c r="C335" s="214">
        <v>9</v>
      </c>
      <c r="D335" s="215">
        <v>9000</v>
      </c>
      <c r="E335" s="215">
        <v>2250</v>
      </c>
      <c r="F335" s="214">
        <v>14</v>
      </c>
      <c r="G335" s="216" t="str">
        <f>IF(MID(tab_SATLISTE[[#This Row],[SAT-ID]],2,1)="x","x",LEFT(tab_SATLISTE[[#This Row],[SAT-ID]]))</f>
        <v>1</v>
      </c>
      <c r="H335" s="679" t="s">
        <v>4281</v>
      </c>
      <c r="I335" s="680"/>
      <c r="J335" s="680"/>
      <c r="K335" s="680"/>
      <c r="L335" s="681"/>
    </row>
    <row r="336" spans="1:12" ht="15.95" customHeight="1" x14ac:dyDescent="0.25">
      <c r="A336" s="19" t="s">
        <v>4787</v>
      </c>
      <c r="B336" s="208" t="s">
        <v>2446</v>
      </c>
      <c r="C336" s="214">
        <v>8</v>
      </c>
      <c r="D336" s="215">
        <v>8000</v>
      </c>
      <c r="E336" s="215">
        <v>2000</v>
      </c>
      <c r="F336" s="214">
        <v>13</v>
      </c>
      <c r="G336" s="216" t="str">
        <f>IF(MID(tab_SATLISTE[[#This Row],[SAT-ID]],2,1)="x","x",LEFT(tab_SATLISTE[[#This Row],[SAT-ID]]))</f>
        <v>1</v>
      </c>
      <c r="H336" s="679" t="s">
        <v>4281</v>
      </c>
      <c r="I336" s="680"/>
      <c r="J336" s="680"/>
      <c r="K336" s="680"/>
      <c r="L336" s="681"/>
    </row>
    <row r="337" spans="1:12" ht="15.95" customHeight="1" x14ac:dyDescent="0.25">
      <c r="A337" s="19" t="s">
        <v>4788</v>
      </c>
      <c r="B337" s="208" t="s">
        <v>2025</v>
      </c>
      <c r="C337" s="214">
        <v>60</v>
      </c>
      <c r="D337" s="215">
        <v>60000</v>
      </c>
      <c r="E337" s="215">
        <v>15000</v>
      </c>
      <c r="F337" s="214">
        <v>92</v>
      </c>
      <c r="G337" s="216" t="str">
        <f>IF(MID(tab_SATLISTE[[#This Row],[SAT-ID]],2,1)="x","x",LEFT(tab_SATLISTE[[#This Row],[SAT-ID]]))</f>
        <v>1</v>
      </c>
      <c r="H337" s="679" t="s">
        <v>4281</v>
      </c>
      <c r="I337" s="680"/>
      <c r="J337" s="680"/>
      <c r="K337" s="680"/>
      <c r="L337" s="681"/>
    </row>
    <row r="338" spans="1:12" ht="15.95" customHeight="1" x14ac:dyDescent="0.25">
      <c r="A338" s="19" t="s">
        <v>4789</v>
      </c>
      <c r="B338" s="208" t="s">
        <v>2216</v>
      </c>
      <c r="C338" s="214">
        <v>7</v>
      </c>
      <c r="D338" s="215">
        <v>7000</v>
      </c>
      <c r="E338" s="215">
        <v>1750</v>
      </c>
      <c r="F338" s="214">
        <v>11</v>
      </c>
      <c r="G338" s="216" t="str">
        <f>IF(MID(tab_SATLISTE[[#This Row],[SAT-ID]],2,1)="x","x",LEFT(tab_SATLISTE[[#This Row],[SAT-ID]]))</f>
        <v>1</v>
      </c>
      <c r="H338" s="679" t="s">
        <v>4281</v>
      </c>
      <c r="I338" s="680"/>
      <c r="J338" s="680"/>
      <c r="K338" s="680"/>
      <c r="L338" s="681"/>
    </row>
    <row r="339" spans="1:12" ht="15.95" customHeight="1" x14ac:dyDescent="0.25">
      <c r="A339" s="19" t="s">
        <v>4790</v>
      </c>
      <c r="B339" s="208" t="s">
        <v>2342</v>
      </c>
      <c r="C339" s="214">
        <v>4</v>
      </c>
      <c r="D339" s="215">
        <v>4000</v>
      </c>
      <c r="E339" s="215">
        <v>1000</v>
      </c>
      <c r="F339" s="214">
        <v>5</v>
      </c>
      <c r="G339" s="216" t="str">
        <f>IF(MID(tab_SATLISTE[[#This Row],[SAT-ID]],2,1)="x","x",LEFT(tab_SATLISTE[[#This Row],[SAT-ID]]))</f>
        <v>1</v>
      </c>
      <c r="H339" s="679" t="s">
        <v>4281</v>
      </c>
      <c r="I339" s="680"/>
      <c r="J339" s="680"/>
      <c r="K339" s="680"/>
      <c r="L339" s="681"/>
    </row>
    <row r="340" spans="1:12" ht="15.95" customHeight="1" x14ac:dyDescent="0.25">
      <c r="A340" s="19" t="s">
        <v>4791</v>
      </c>
      <c r="B340" s="208" t="s">
        <v>2483</v>
      </c>
      <c r="C340" s="214">
        <v>6</v>
      </c>
      <c r="D340" s="215">
        <v>6000</v>
      </c>
      <c r="E340" s="215">
        <v>1500</v>
      </c>
      <c r="F340" s="214">
        <v>9</v>
      </c>
      <c r="G340" s="216" t="str">
        <f>IF(MID(tab_SATLISTE[[#This Row],[SAT-ID]],2,1)="x","x",LEFT(tab_SATLISTE[[#This Row],[SAT-ID]]))</f>
        <v>1</v>
      </c>
      <c r="H340" s="679" t="s">
        <v>4281</v>
      </c>
      <c r="I340" s="680"/>
      <c r="J340" s="680"/>
      <c r="K340" s="680"/>
      <c r="L340" s="681"/>
    </row>
    <row r="341" spans="1:12" ht="15.95" customHeight="1" x14ac:dyDescent="0.25">
      <c r="A341" s="19" t="s">
        <v>4792</v>
      </c>
      <c r="B341" s="208" t="s">
        <v>2217</v>
      </c>
      <c r="C341" s="214">
        <v>3</v>
      </c>
      <c r="D341" s="215">
        <v>3000</v>
      </c>
      <c r="E341" s="215">
        <v>750</v>
      </c>
      <c r="F341" s="214">
        <v>4</v>
      </c>
      <c r="G341" s="216" t="str">
        <f>IF(MID(tab_SATLISTE[[#This Row],[SAT-ID]],2,1)="x","x",LEFT(tab_SATLISTE[[#This Row],[SAT-ID]]))</f>
        <v>1</v>
      </c>
      <c r="H341" s="679" t="s">
        <v>4281</v>
      </c>
      <c r="I341" s="680"/>
      <c r="J341" s="680"/>
      <c r="K341" s="680"/>
      <c r="L341" s="681"/>
    </row>
    <row r="342" spans="1:12" ht="15.95" customHeight="1" x14ac:dyDescent="0.25">
      <c r="A342" s="19" t="s">
        <v>4793</v>
      </c>
      <c r="B342" s="208" t="s">
        <v>2399</v>
      </c>
      <c r="C342" s="214">
        <v>8</v>
      </c>
      <c r="D342" s="215">
        <v>8000</v>
      </c>
      <c r="E342" s="215">
        <v>2000</v>
      </c>
      <c r="F342" s="214">
        <v>13</v>
      </c>
      <c r="G342" s="216" t="str">
        <f>IF(MID(tab_SATLISTE[[#This Row],[SAT-ID]],2,1)="x","x",LEFT(tab_SATLISTE[[#This Row],[SAT-ID]]))</f>
        <v>1</v>
      </c>
      <c r="H342" s="679" t="s">
        <v>4281</v>
      </c>
      <c r="I342" s="680"/>
      <c r="J342" s="680"/>
      <c r="K342" s="680"/>
      <c r="L342" s="681"/>
    </row>
    <row r="343" spans="1:12" ht="15.95" customHeight="1" x14ac:dyDescent="0.25">
      <c r="A343" s="19" t="s">
        <v>4794</v>
      </c>
      <c r="B343" s="208" t="s">
        <v>2496</v>
      </c>
      <c r="C343" s="214">
        <v>25</v>
      </c>
      <c r="D343" s="215">
        <v>25000</v>
      </c>
      <c r="E343" s="215">
        <v>6250</v>
      </c>
      <c r="F343" s="214">
        <v>38</v>
      </c>
      <c r="G343" s="216" t="str">
        <f>IF(MID(tab_SATLISTE[[#This Row],[SAT-ID]],2,1)="x","x",LEFT(tab_SATLISTE[[#This Row],[SAT-ID]]))</f>
        <v>1</v>
      </c>
      <c r="H343" s="679" t="s">
        <v>4281</v>
      </c>
      <c r="I343" s="680"/>
      <c r="J343" s="680"/>
      <c r="K343" s="680"/>
      <c r="L343" s="681"/>
    </row>
    <row r="344" spans="1:12" ht="15.95" customHeight="1" x14ac:dyDescent="0.25">
      <c r="A344" s="19" t="s">
        <v>4795</v>
      </c>
      <c r="B344" s="208" t="s">
        <v>2495</v>
      </c>
      <c r="C344" s="214">
        <v>14</v>
      </c>
      <c r="D344" s="215">
        <v>14000</v>
      </c>
      <c r="E344" s="215">
        <v>3500</v>
      </c>
      <c r="F344" s="214">
        <v>21</v>
      </c>
      <c r="G344" s="216" t="str">
        <f>IF(MID(tab_SATLISTE[[#This Row],[SAT-ID]],2,1)="x","x",LEFT(tab_SATLISTE[[#This Row],[SAT-ID]]))</f>
        <v>1</v>
      </c>
      <c r="H344" s="679" t="s">
        <v>4281</v>
      </c>
      <c r="I344" s="680"/>
      <c r="J344" s="680"/>
      <c r="K344" s="680"/>
      <c r="L344" s="681"/>
    </row>
    <row r="345" spans="1:12" ht="15.95" customHeight="1" x14ac:dyDescent="0.25">
      <c r="A345" s="19" t="s">
        <v>4796</v>
      </c>
      <c r="B345" s="208" t="s">
        <v>2426</v>
      </c>
      <c r="C345" s="214">
        <v>5</v>
      </c>
      <c r="D345" s="215">
        <v>5000</v>
      </c>
      <c r="E345" s="215">
        <v>1250</v>
      </c>
      <c r="F345" s="214">
        <v>8</v>
      </c>
      <c r="G345" s="216" t="str">
        <f>IF(MID(tab_SATLISTE[[#This Row],[SAT-ID]],2,1)="x","x",LEFT(tab_SATLISTE[[#This Row],[SAT-ID]]))</f>
        <v>1</v>
      </c>
      <c r="H345" s="679" t="s">
        <v>4281</v>
      </c>
      <c r="I345" s="680"/>
      <c r="J345" s="680"/>
      <c r="K345" s="680"/>
      <c r="L345" s="681"/>
    </row>
    <row r="346" spans="1:12" ht="15.95" customHeight="1" x14ac:dyDescent="0.25">
      <c r="A346" s="19" t="s">
        <v>4797</v>
      </c>
      <c r="B346" s="208" t="s">
        <v>2172</v>
      </c>
      <c r="C346" s="214">
        <v>75</v>
      </c>
      <c r="D346" s="215">
        <v>75000</v>
      </c>
      <c r="E346" s="215">
        <v>18750</v>
      </c>
      <c r="F346" s="214">
        <v>115</v>
      </c>
      <c r="G346" s="216" t="str">
        <f>IF(MID(tab_SATLISTE[[#This Row],[SAT-ID]],2,1)="x","x",LEFT(tab_SATLISTE[[#This Row],[SAT-ID]]))</f>
        <v>1</v>
      </c>
      <c r="H346" s="679" t="s">
        <v>4281</v>
      </c>
      <c r="I346" s="680"/>
      <c r="J346" s="680"/>
      <c r="K346" s="680"/>
      <c r="L346" s="681"/>
    </row>
    <row r="347" spans="1:12" ht="15.95" customHeight="1" x14ac:dyDescent="0.25">
      <c r="A347" s="19" t="s">
        <v>4798</v>
      </c>
      <c r="B347" s="208" t="s">
        <v>2364</v>
      </c>
      <c r="C347" s="214">
        <v>25</v>
      </c>
      <c r="D347" s="215">
        <v>25000</v>
      </c>
      <c r="E347" s="215">
        <v>6250</v>
      </c>
      <c r="F347" s="214">
        <v>38</v>
      </c>
      <c r="G347" s="216" t="str">
        <f>IF(MID(tab_SATLISTE[[#This Row],[SAT-ID]],2,1)="x","x",LEFT(tab_SATLISTE[[#This Row],[SAT-ID]]))</f>
        <v>1</v>
      </c>
      <c r="H347" s="679" t="s">
        <v>4281</v>
      </c>
      <c r="I347" s="680"/>
      <c r="J347" s="680"/>
      <c r="K347" s="680"/>
      <c r="L347" s="681"/>
    </row>
    <row r="348" spans="1:12" ht="15.95" customHeight="1" x14ac:dyDescent="0.25">
      <c r="A348" s="19" t="s">
        <v>4799</v>
      </c>
      <c r="B348" s="208" t="s">
        <v>2310</v>
      </c>
      <c r="C348" s="214">
        <v>8</v>
      </c>
      <c r="D348" s="215">
        <v>8000</v>
      </c>
      <c r="E348" s="215">
        <v>2000</v>
      </c>
      <c r="F348" s="214">
        <v>13</v>
      </c>
      <c r="G348" s="216" t="str">
        <f>IF(MID(tab_SATLISTE[[#This Row],[SAT-ID]],2,1)="x","x",LEFT(tab_SATLISTE[[#This Row],[SAT-ID]]))</f>
        <v>1</v>
      </c>
      <c r="H348" s="679" t="s">
        <v>4281</v>
      </c>
      <c r="I348" s="680"/>
      <c r="J348" s="680"/>
      <c r="K348" s="680"/>
      <c r="L348" s="681"/>
    </row>
    <row r="349" spans="1:12" ht="15.95" customHeight="1" x14ac:dyDescent="0.25">
      <c r="A349" s="19" t="s">
        <v>4800</v>
      </c>
      <c r="B349" s="208" t="s">
        <v>2365</v>
      </c>
      <c r="C349" s="214">
        <v>13</v>
      </c>
      <c r="D349" s="215">
        <v>13000</v>
      </c>
      <c r="E349" s="215">
        <v>3250</v>
      </c>
      <c r="F349" s="214">
        <v>20</v>
      </c>
      <c r="G349" s="216" t="str">
        <f>IF(MID(tab_SATLISTE[[#This Row],[SAT-ID]],2,1)="x","x",LEFT(tab_SATLISTE[[#This Row],[SAT-ID]]))</f>
        <v>1</v>
      </c>
      <c r="H349" s="679" t="s">
        <v>4281</v>
      </c>
      <c r="I349" s="680"/>
      <c r="J349" s="680"/>
      <c r="K349" s="680"/>
      <c r="L349" s="681"/>
    </row>
    <row r="350" spans="1:12" ht="15.95" customHeight="1" x14ac:dyDescent="0.25">
      <c r="A350" s="19" t="s">
        <v>4801</v>
      </c>
      <c r="B350" s="208" t="s">
        <v>2484</v>
      </c>
      <c r="C350" s="214">
        <v>4</v>
      </c>
      <c r="D350" s="215">
        <v>4000</v>
      </c>
      <c r="E350" s="215">
        <v>1000</v>
      </c>
      <c r="F350" s="214">
        <v>6</v>
      </c>
      <c r="G350" s="216" t="str">
        <f>IF(MID(tab_SATLISTE[[#This Row],[SAT-ID]],2,1)="x","x",LEFT(tab_SATLISTE[[#This Row],[SAT-ID]]))</f>
        <v>1</v>
      </c>
      <c r="H350" s="679" t="s">
        <v>4281</v>
      </c>
      <c r="I350" s="680"/>
      <c r="J350" s="680"/>
      <c r="K350" s="680"/>
      <c r="L350" s="681"/>
    </row>
    <row r="351" spans="1:12" ht="15.95" customHeight="1" x14ac:dyDescent="0.25">
      <c r="A351" s="19" t="s">
        <v>4803</v>
      </c>
      <c r="B351" s="208" t="s">
        <v>2154</v>
      </c>
      <c r="C351" s="214">
        <v>3</v>
      </c>
      <c r="D351" s="215">
        <v>3000</v>
      </c>
      <c r="E351" s="215">
        <v>750</v>
      </c>
      <c r="F351" s="214">
        <v>4</v>
      </c>
      <c r="G351" s="216" t="str">
        <f>IF(MID(tab_SATLISTE[[#This Row],[SAT-ID]],2,1)="x","x",LEFT(tab_SATLISTE[[#This Row],[SAT-ID]]))</f>
        <v>1</v>
      </c>
      <c r="H351" s="679" t="s">
        <v>4281</v>
      </c>
      <c r="I351" s="680"/>
      <c r="J351" s="680"/>
      <c r="K351" s="680"/>
      <c r="L351" s="681"/>
    </row>
    <row r="352" spans="1:12" ht="15.95" customHeight="1" x14ac:dyDescent="0.25">
      <c r="A352" s="19" t="s">
        <v>4802</v>
      </c>
      <c r="B352" s="208" t="s">
        <v>7011</v>
      </c>
      <c r="C352" s="214">
        <v>6</v>
      </c>
      <c r="D352" s="215">
        <v>6000</v>
      </c>
      <c r="E352" s="215">
        <v>1500</v>
      </c>
      <c r="F352" s="214">
        <v>9</v>
      </c>
      <c r="G352" s="216" t="str">
        <f>IF(MID(tab_SATLISTE[[#This Row],[SAT-ID]],2,1)="x","x",LEFT(tab_SATLISTE[[#This Row],[SAT-ID]]))</f>
        <v>1</v>
      </c>
      <c r="H352" s="679" t="s">
        <v>4281</v>
      </c>
      <c r="I352" s="680"/>
      <c r="J352" s="680"/>
      <c r="K352" s="680"/>
      <c r="L352" s="681"/>
    </row>
    <row r="353" spans="1:12" ht="15.95" customHeight="1" x14ac:dyDescent="0.25">
      <c r="A353" s="19" t="s">
        <v>4804</v>
      </c>
      <c r="B353" s="208" t="s">
        <v>2081</v>
      </c>
      <c r="C353" s="214">
        <v>31</v>
      </c>
      <c r="D353" s="215">
        <v>31000</v>
      </c>
      <c r="E353" s="215">
        <v>7750</v>
      </c>
      <c r="F353" s="214">
        <v>47</v>
      </c>
      <c r="G353" s="216" t="str">
        <f>IF(MID(tab_SATLISTE[[#This Row],[SAT-ID]],2,1)="x","x",LEFT(tab_SATLISTE[[#This Row],[SAT-ID]]))</f>
        <v>1</v>
      </c>
      <c r="H353" s="679" t="s">
        <v>4281</v>
      </c>
      <c r="I353" s="680"/>
      <c r="J353" s="680"/>
      <c r="K353" s="680"/>
      <c r="L353" s="681"/>
    </row>
    <row r="354" spans="1:12" ht="15.95" customHeight="1" x14ac:dyDescent="0.25">
      <c r="A354" s="19" t="s">
        <v>4805</v>
      </c>
      <c r="B354" s="208" t="s">
        <v>2494</v>
      </c>
      <c r="C354" s="214">
        <v>6</v>
      </c>
      <c r="D354" s="215">
        <v>6000</v>
      </c>
      <c r="E354" s="215">
        <v>1500</v>
      </c>
      <c r="F354" s="214">
        <v>8</v>
      </c>
      <c r="G354" s="216" t="str">
        <f>IF(MID(tab_SATLISTE[[#This Row],[SAT-ID]],2,1)="x","x",LEFT(tab_SATLISTE[[#This Row],[SAT-ID]]))</f>
        <v>1</v>
      </c>
      <c r="H354" s="679" t="s">
        <v>4281</v>
      </c>
      <c r="I354" s="680"/>
      <c r="J354" s="680"/>
      <c r="K354" s="680"/>
      <c r="L354" s="681"/>
    </row>
    <row r="355" spans="1:12" ht="15.95" customHeight="1" x14ac:dyDescent="0.25">
      <c r="A355" s="19" t="s">
        <v>4806</v>
      </c>
      <c r="B355" s="208" t="s">
        <v>2169</v>
      </c>
      <c r="C355" s="214">
        <v>8</v>
      </c>
      <c r="D355" s="215">
        <v>8000</v>
      </c>
      <c r="E355" s="215">
        <v>2000</v>
      </c>
      <c r="F355" s="214">
        <v>13</v>
      </c>
      <c r="G355" s="216" t="str">
        <f>IF(MID(tab_SATLISTE[[#This Row],[SAT-ID]],2,1)="x","x",LEFT(tab_SATLISTE[[#This Row],[SAT-ID]]))</f>
        <v>1</v>
      </c>
      <c r="H355" s="679" t="s">
        <v>4281</v>
      </c>
      <c r="I355" s="680"/>
      <c r="J355" s="680"/>
      <c r="K355" s="680"/>
      <c r="L355" s="681"/>
    </row>
    <row r="356" spans="1:12" ht="15.95" customHeight="1" x14ac:dyDescent="0.25">
      <c r="A356" s="19" t="s">
        <v>4807</v>
      </c>
      <c r="B356" s="208" t="s">
        <v>2064</v>
      </c>
      <c r="C356" s="214">
        <v>18</v>
      </c>
      <c r="D356" s="215">
        <v>18000</v>
      </c>
      <c r="E356" s="215">
        <v>4500</v>
      </c>
      <c r="F356" s="214">
        <v>27</v>
      </c>
      <c r="G356" s="216" t="str">
        <f>IF(MID(tab_SATLISTE[[#This Row],[SAT-ID]],2,1)="x","x",LEFT(tab_SATLISTE[[#This Row],[SAT-ID]]))</f>
        <v>1</v>
      </c>
      <c r="H356" s="679" t="s">
        <v>4281</v>
      </c>
      <c r="I356" s="680"/>
      <c r="J356" s="680"/>
      <c r="K356" s="680"/>
      <c r="L356" s="681"/>
    </row>
    <row r="357" spans="1:12" ht="15.95" customHeight="1" x14ac:dyDescent="0.25">
      <c r="A357" s="19" t="s">
        <v>4808</v>
      </c>
      <c r="B357" s="208" t="s">
        <v>2065</v>
      </c>
      <c r="C357" s="214">
        <v>18</v>
      </c>
      <c r="D357" s="215">
        <v>18000</v>
      </c>
      <c r="E357" s="215">
        <v>4500</v>
      </c>
      <c r="F357" s="214">
        <v>27</v>
      </c>
      <c r="G357" s="216" t="str">
        <f>IF(MID(tab_SATLISTE[[#This Row],[SAT-ID]],2,1)="x","x",LEFT(tab_SATLISTE[[#This Row],[SAT-ID]]))</f>
        <v>1</v>
      </c>
      <c r="H357" s="679" t="s">
        <v>4281</v>
      </c>
      <c r="I357" s="680"/>
      <c r="J357" s="680"/>
      <c r="K357" s="680"/>
      <c r="L357" s="681"/>
    </row>
    <row r="358" spans="1:12" ht="15.95" customHeight="1" x14ac:dyDescent="0.25">
      <c r="A358" s="19" t="s">
        <v>4809</v>
      </c>
      <c r="B358" s="208" t="s">
        <v>2134</v>
      </c>
      <c r="C358" s="214">
        <v>8</v>
      </c>
      <c r="D358" s="215">
        <v>8000</v>
      </c>
      <c r="E358" s="215">
        <v>2000</v>
      </c>
      <c r="F358" s="214">
        <v>13</v>
      </c>
      <c r="G358" s="216" t="str">
        <f>IF(MID(tab_SATLISTE[[#This Row],[SAT-ID]],2,1)="x","x",LEFT(tab_SATLISTE[[#This Row],[SAT-ID]]))</f>
        <v>1</v>
      </c>
      <c r="H358" s="679" t="s">
        <v>4281</v>
      </c>
      <c r="I358" s="680"/>
      <c r="J358" s="680"/>
      <c r="K358" s="680"/>
      <c r="L358" s="681"/>
    </row>
    <row r="359" spans="1:12" ht="15.95" customHeight="1" x14ac:dyDescent="0.25">
      <c r="A359" s="19" t="s">
        <v>4810</v>
      </c>
      <c r="B359" s="208" t="s">
        <v>2459</v>
      </c>
      <c r="C359" s="214">
        <v>3</v>
      </c>
      <c r="D359" s="215">
        <v>3000</v>
      </c>
      <c r="E359" s="215">
        <v>750</v>
      </c>
      <c r="F359" s="214">
        <v>4</v>
      </c>
      <c r="G359" s="216" t="str">
        <f>IF(MID(tab_SATLISTE[[#This Row],[SAT-ID]],2,1)="x","x",LEFT(tab_SATLISTE[[#This Row],[SAT-ID]]))</f>
        <v>1</v>
      </c>
      <c r="H359" s="679" t="s">
        <v>4281</v>
      </c>
      <c r="I359" s="680"/>
      <c r="J359" s="680"/>
      <c r="K359" s="680"/>
      <c r="L359" s="681"/>
    </row>
    <row r="360" spans="1:12" ht="15.95" customHeight="1" x14ac:dyDescent="0.25">
      <c r="A360" s="19" t="s">
        <v>4811</v>
      </c>
      <c r="B360" s="208" t="s">
        <v>2377</v>
      </c>
      <c r="C360" s="214">
        <v>8</v>
      </c>
      <c r="D360" s="215">
        <v>8000</v>
      </c>
      <c r="E360" s="215">
        <v>2000</v>
      </c>
      <c r="F360" s="214">
        <v>12</v>
      </c>
      <c r="G360" s="216" t="str">
        <f>IF(MID(tab_SATLISTE[[#This Row],[SAT-ID]],2,1)="x","x",LEFT(tab_SATLISTE[[#This Row],[SAT-ID]]))</f>
        <v>1</v>
      </c>
      <c r="H360" s="679" t="s">
        <v>4281</v>
      </c>
      <c r="I360" s="680"/>
      <c r="J360" s="680"/>
      <c r="K360" s="680"/>
      <c r="L360" s="681"/>
    </row>
    <row r="361" spans="1:12" ht="15.95" customHeight="1" x14ac:dyDescent="0.25">
      <c r="A361" s="19" t="s">
        <v>4812</v>
      </c>
      <c r="B361" s="208" t="s">
        <v>2427</v>
      </c>
      <c r="C361" s="214">
        <v>10</v>
      </c>
      <c r="D361" s="215">
        <v>10000</v>
      </c>
      <c r="E361" s="215">
        <v>2500</v>
      </c>
      <c r="F361" s="214">
        <v>15</v>
      </c>
      <c r="G361" s="216" t="str">
        <f>IF(MID(tab_SATLISTE[[#This Row],[SAT-ID]],2,1)="x","x",LEFT(tab_SATLISTE[[#This Row],[SAT-ID]]))</f>
        <v>1</v>
      </c>
      <c r="H361" s="679" t="s">
        <v>4281</v>
      </c>
      <c r="I361" s="680"/>
      <c r="J361" s="680"/>
      <c r="K361" s="680"/>
      <c r="L361" s="681"/>
    </row>
    <row r="362" spans="1:12" ht="15.95" customHeight="1" x14ac:dyDescent="0.25">
      <c r="A362" s="19" t="s">
        <v>4813</v>
      </c>
      <c r="B362" s="208" t="s">
        <v>2428</v>
      </c>
      <c r="C362" s="214">
        <v>5</v>
      </c>
      <c r="D362" s="215">
        <v>5000</v>
      </c>
      <c r="E362" s="215">
        <v>1250</v>
      </c>
      <c r="F362" s="214">
        <v>8</v>
      </c>
      <c r="G362" s="216" t="str">
        <f>IF(MID(tab_SATLISTE[[#This Row],[SAT-ID]],2,1)="x","x",LEFT(tab_SATLISTE[[#This Row],[SAT-ID]]))</f>
        <v>1</v>
      </c>
      <c r="H362" s="679" t="s">
        <v>4281</v>
      </c>
      <c r="I362" s="680"/>
      <c r="J362" s="680"/>
      <c r="K362" s="680"/>
      <c r="L362" s="681"/>
    </row>
    <row r="363" spans="1:12" ht="15.95" customHeight="1" x14ac:dyDescent="0.25">
      <c r="A363" s="19" t="s">
        <v>4814</v>
      </c>
      <c r="B363" s="208" t="s">
        <v>2396</v>
      </c>
      <c r="C363" s="214">
        <v>10</v>
      </c>
      <c r="D363" s="215">
        <v>10000</v>
      </c>
      <c r="E363" s="215">
        <v>2500</v>
      </c>
      <c r="F363" s="214">
        <v>15</v>
      </c>
      <c r="G363" s="216" t="str">
        <f>IF(MID(tab_SATLISTE[[#This Row],[SAT-ID]],2,1)="x","x",LEFT(tab_SATLISTE[[#This Row],[SAT-ID]]))</f>
        <v>1</v>
      </c>
      <c r="H363" s="679" t="s">
        <v>4281</v>
      </c>
      <c r="I363" s="680"/>
      <c r="J363" s="680"/>
      <c r="K363" s="680"/>
      <c r="L363" s="681"/>
    </row>
    <row r="364" spans="1:12" ht="15.95" customHeight="1" x14ac:dyDescent="0.25">
      <c r="A364" s="19" t="s">
        <v>4815</v>
      </c>
      <c r="B364" s="208" t="s">
        <v>2066</v>
      </c>
      <c r="C364" s="214">
        <v>6</v>
      </c>
      <c r="D364" s="215">
        <v>6000</v>
      </c>
      <c r="E364" s="215">
        <v>1500</v>
      </c>
      <c r="F364" s="214">
        <v>9</v>
      </c>
      <c r="G364" s="216" t="str">
        <f>IF(MID(tab_SATLISTE[[#This Row],[SAT-ID]],2,1)="x","x",LEFT(tab_SATLISTE[[#This Row],[SAT-ID]]))</f>
        <v>1</v>
      </c>
      <c r="H364" s="679" t="s">
        <v>4281</v>
      </c>
      <c r="I364" s="680"/>
      <c r="J364" s="680"/>
      <c r="K364" s="680"/>
      <c r="L364" s="681"/>
    </row>
    <row r="365" spans="1:12" ht="15.95" customHeight="1" x14ac:dyDescent="0.25">
      <c r="A365" s="19" t="s">
        <v>4816</v>
      </c>
      <c r="B365" s="208" t="s">
        <v>2429</v>
      </c>
      <c r="C365" s="214">
        <v>9</v>
      </c>
      <c r="D365" s="215">
        <v>9000</v>
      </c>
      <c r="E365" s="215">
        <v>2250</v>
      </c>
      <c r="F365" s="214">
        <v>14</v>
      </c>
      <c r="G365" s="216" t="str">
        <f>IF(MID(tab_SATLISTE[[#This Row],[SAT-ID]],2,1)="x","x",LEFT(tab_SATLISTE[[#This Row],[SAT-ID]]))</f>
        <v>1</v>
      </c>
      <c r="H365" s="679" t="s">
        <v>4281</v>
      </c>
      <c r="I365" s="680"/>
      <c r="J365" s="680"/>
      <c r="K365" s="680"/>
      <c r="L365" s="681"/>
    </row>
    <row r="366" spans="1:12" ht="15.95" customHeight="1" x14ac:dyDescent="0.25">
      <c r="A366" s="19" t="s">
        <v>4817</v>
      </c>
      <c r="B366" s="208" t="s">
        <v>2180</v>
      </c>
      <c r="C366" s="214">
        <v>8</v>
      </c>
      <c r="D366" s="215">
        <v>8000</v>
      </c>
      <c r="E366" s="215">
        <v>2000</v>
      </c>
      <c r="F366" s="214">
        <v>12</v>
      </c>
      <c r="G366" s="216" t="str">
        <f>IF(MID(tab_SATLISTE[[#This Row],[SAT-ID]],2,1)="x","x",LEFT(tab_SATLISTE[[#This Row],[SAT-ID]]))</f>
        <v>1</v>
      </c>
      <c r="H366" s="679" t="s">
        <v>4281</v>
      </c>
      <c r="I366" s="680"/>
      <c r="J366" s="680"/>
      <c r="K366" s="680"/>
      <c r="L366" s="681"/>
    </row>
    <row r="367" spans="1:12" ht="15.95" customHeight="1" x14ac:dyDescent="0.25">
      <c r="A367" s="19" t="s">
        <v>4818</v>
      </c>
      <c r="B367" s="208" t="s">
        <v>1516</v>
      </c>
      <c r="C367" s="214">
        <v>437</v>
      </c>
      <c r="D367" s="215">
        <v>437000</v>
      </c>
      <c r="E367" s="215">
        <v>109250</v>
      </c>
      <c r="F367" s="214">
        <v>673</v>
      </c>
      <c r="G367" s="216" t="str">
        <f>IF(MID(tab_SATLISTE[[#This Row],[SAT-ID]],2,1)="x","x",LEFT(tab_SATLISTE[[#This Row],[SAT-ID]]))</f>
        <v>1</v>
      </c>
      <c r="H367" s="679" t="s">
        <v>4281</v>
      </c>
      <c r="I367" s="680"/>
      <c r="J367" s="680"/>
      <c r="K367" s="680"/>
      <c r="L367" s="681"/>
    </row>
    <row r="368" spans="1:12" ht="15.95" customHeight="1" x14ac:dyDescent="0.25">
      <c r="A368" s="19" t="s">
        <v>4819</v>
      </c>
      <c r="B368" s="208" t="s">
        <v>873</v>
      </c>
      <c r="C368" s="214">
        <v>820</v>
      </c>
      <c r="D368" s="215">
        <v>820000</v>
      </c>
      <c r="E368" s="215">
        <v>205000</v>
      </c>
      <c r="F368" s="214">
        <v>1261</v>
      </c>
      <c r="G368" s="216" t="str">
        <f>IF(MID(tab_SATLISTE[[#This Row],[SAT-ID]],2,1)="x","x",LEFT(tab_SATLISTE[[#This Row],[SAT-ID]]))</f>
        <v>1</v>
      </c>
      <c r="H368" s="679" t="s">
        <v>4281</v>
      </c>
      <c r="I368" s="680"/>
      <c r="J368" s="680"/>
      <c r="K368" s="680"/>
      <c r="L368" s="681"/>
    </row>
    <row r="369" spans="1:12" ht="15.95" customHeight="1" x14ac:dyDescent="0.25">
      <c r="A369" s="19" t="s">
        <v>4820</v>
      </c>
      <c r="B369" s="208" t="s">
        <v>2091</v>
      </c>
      <c r="C369" s="214">
        <v>19</v>
      </c>
      <c r="D369" s="215">
        <v>19000</v>
      </c>
      <c r="E369" s="215">
        <v>4750</v>
      </c>
      <c r="F369" s="214">
        <v>29</v>
      </c>
      <c r="G369" s="216" t="str">
        <f>IF(MID(tab_SATLISTE[[#This Row],[SAT-ID]],2,1)="x","x",LEFT(tab_SATLISTE[[#This Row],[SAT-ID]]))</f>
        <v>1</v>
      </c>
      <c r="H369" s="679" t="s">
        <v>4281</v>
      </c>
      <c r="I369" s="680"/>
      <c r="J369" s="680"/>
      <c r="K369" s="680"/>
      <c r="L369" s="681"/>
    </row>
    <row r="370" spans="1:12" ht="15.95" customHeight="1" x14ac:dyDescent="0.25">
      <c r="A370" s="19" t="s">
        <v>4821</v>
      </c>
      <c r="B370" s="208" t="s">
        <v>2049</v>
      </c>
      <c r="C370" s="214">
        <v>23</v>
      </c>
      <c r="D370" s="215">
        <v>23000</v>
      </c>
      <c r="E370" s="215">
        <v>5750</v>
      </c>
      <c r="F370" s="214">
        <v>36</v>
      </c>
      <c r="G370" s="216" t="str">
        <f>IF(MID(tab_SATLISTE[[#This Row],[SAT-ID]],2,1)="x","x",LEFT(tab_SATLISTE[[#This Row],[SAT-ID]]))</f>
        <v>1</v>
      </c>
      <c r="H370" s="679" t="s">
        <v>4281</v>
      </c>
      <c r="I370" s="680"/>
      <c r="J370" s="680"/>
      <c r="K370" s="680"/>
      <c r="L370" s="681"/>
    </row>
    <row r="371" spans="1:12" ht="15.95" customHeight="1" x14ac:dyDescent="0.25">
      <c r="A371" s="19" t="s">
        <v>4822</v>
      </c>
      <c r="B371" s="208" t="s">
        <v>2485</v>
      </c>
      <c r="C371" s="214">
        <v>3</v>
      </c>
      <c r="D371" s="215">
        <v>3000</v>
      </c>
      <c r="E371" s="215">
        <v>750</v>
      </c>
      <c r="F371" s="214">
        <v>4</v>
      </c>
      <c r="G371" s="216" t="str">
        <f>IF(MID(tab_SATLISTE[[#This Row],[SAT-ID]],2,1)="x","x",LEFT(tab_SATLISTE[[#This Row],[SAT-ID]]))</f>
        <v>1</v>
      </c>
      <c r="H371" s="679" t="s">
        <v>4281</v>
      </c>
      <c r="I371" s="680"/>
      <c r="J371" s="680"/>
      <c r="K371" s="680"/>
      <c r="L371" s="681"/>
    </row>
    <row r="372" spans="1:12" ht="15.95" customHeight="1" x14ac:dyDescent="0.25">
      <c r="A372" s="19" t="s">
        <v>4823</v>
      </c>
      <c r="B372" s="208" t="s">
        <v>2245</v>
      </c>
      <c r="C372" s="214">
        <v>8</v>
      </c>
      <c r="D372" s="215">
        <v>8000</v>
      </c>
      <c r="E372" s="215">
        <v>2000</v>
      </c>
      <c r="F372" s="214">
        <v>12</v>
      </c>
      <c r="G372" s="216" t="str">
        <f>IF(MID(tab_SATLISTE[[#This Row],[SAT-ID]],2,1)="x","x",LEFT(tab_SATLISTE[[#This Row],[SAT-ID]]))</f>
        <v>1</v>
      </c>
      <c r="H372" s="679" t="s">
        <v>4281</v>
      </c>
      <c r="I372" s="680"/>
      <c r="J372" s="680"/>
      <c r="K372" s="680"/>
      <c r="L372" s="681"/>
    </row>
    <row r="373" spans="1:12" ht="15.95" customHeight="1" x14ac:dyDescent="0.25">
      <c r="A373" s="19" t="s">
        <v>4824</v>
      </c>
      <c r="B373" s="208" t="s">
        <v>2088</v>
      </c>
      <c r="C373" s="214">
        <v>16</v>
      </c>
      <c r="D373" s="215">
        <v>16000</v>
      </c>
      <c r="E373" s="215">
        <v>4000</v>
      </c>
      <c r="F373" s="214">
        <v>22</v>
      </c>
      <c r="G373" s="216" t="str">
        <f>IF(MID(tab_SATLISTE[[#This Row],[SAT-ID]],2,1)="x","x",LEFT(tab_SATLISTE[[#This Row],[SAT-ID]]))</f>
        <v>1</v>
      </c>
      <c r="H373" s="679" t="s">
        <v>4281</v>
      </c>
      <c r="I373" s="680"/>
      <c r="J373" s="680"/>
      <c r="K373" s="680"/>
      <c r="L373" s="681"/>
    </row>
    <row r="374" spans="1:12" ht="15.95" customHeight="1" x14ac:dyDescent="0.25">
      <c r="A374" s="19" t="s">
        <v>4825</v>
      </c>
      <c r="B374" s="208" t="s">
        <v>2156</v>
      </c>
      <c r="C374" s="214">
        <v>8</v>
      </c>
      <c r="D374" s="215">
        <v>8000</v>
      </c>
      <c r="E374" s="215">
        <v>2000</v>
      </c>
      <c r="F374" s="214">
        <v>12</v>
      </c>
      <c r="G374" s="216" t="str">
        <f>IF(MID(tab_SATLISTE[[#This Row],[SAT-ID]],2,1)="x","x",LEFT(tab_SATLISTE[[#This Row],[SAT-ID]]))</f>
        <v>1</v>
      </c>
      <c r="H374" s="679" t="s">
        <v>4281</v>
      </c>
      <c r="I374" s="680"/>
      <c r="J374" s="680"/>
      <c r="K374" s="680"/>
      <c r="L374" s="681"/>
    </row>
    <row r="375" spans="1:12" ht="15.95" customHeight="1" x14ac:dyDescent="0.25">
      <c r="A375" s="19" t="s">
        <v>4953</v>
      </c>
      <c r="B375" s="208" t="s">
        <v>7012</v>
      </c>
      <c r="C375" s="214">
        <v>12</v>
      </c>
      <c r="D375" s="215">
        <v>12000</v>
      </c>
      <c r="E375" s="215">
        <v>3000</v>
      </c>
      <c r="F375" s="214">
        <v>19</v>
      </c>
      <c r="G375" s="216" t="str">
        <f>IF(MID(tab_SATLISTE[[#This Row],[SAT-ID]],2,1)="x","x",LEFT(tab_SATLISTE[[#This Row],[SAT-ID]]))</f>
        <v>1</v>
      </c>
      <c r="H375" s="679" t="s">
        <v>4281</v>
      </c>
      <c r="I375" s="680"/>
      <c r="J375" s="680"/>
      <c r="K375" s="680"/>
      <c r="L375" s="681"/>
    </row>
    <row r="376" spans="1:12" ht="15.95" customHeight="1" x14ac:dyDescent="0.25">
      <c r="A376" s="19" t="s">
        <v>4826</v>
      </c>
      <c r="B376" s="208" t="s">
        <v>2430</v>
      </c>
      <c r="C376" s="214">
        <v>7</v>
      </c>
      <c r="D376" s="215">
        <v>7000</v>
      </c>
      <c r="E376" s="215">
        <v>1750</v>
      </c>
      <c r="F376" s="214">
        <v>11</v>
      </c>
      <c r="G376" s="216" t="str">
        <f>IF(MID(tab_SATLISTE[[#This Row],[SAT-ID]],2,1)="x","x",LEFT(tab_SATLISTE[[#This Row],[SAT-ID]]))</f>
        <v>1</v>
      </c>
      <c r="H376" s="679" t="s">
        <v>4281</v>
      </c>
      <c r="I376" s="680"/>
      <c r="J376" s="680"/>
      <c r="K376" s="680"/>
      <c r="L376" s="681"/>
    </row>
    <row r="377" spans="1:12" ht="15.95" customHeight="1" x14ac:dyDescent="0.25">
      <c r="A377" s="19" t="s">
        <v>4827</v>
      </c>
      <c r="B377" s="208" t="s">
        <v>2235</v>
      </c>
      <c r="C377" s="214">
        <v>6</v>
      </c>
      <c r="D377" s="215">
        <v>6000</v>
      </c>
      <c r="E377" s="215">
        <v>1500</v>
      </c>
      <c r="F377" s="214">
        <v>10</v>
      </c>
      <c r="G377" s="216" t="str">
        <f>IF(MID(tab_SATLISTE[[#This Row],[SAT-ID]],2,1)="x","x",LEFT(tab_SATLISTE[[#This Row],[SAT-ID]]))</f>
        <v>1</v>
      </c>
      <c r="H377" s="679" t="s">
        <v>4281</v>
      </c>
      <c r="I377" s="680"/>
      <c r="J377" s="680"/>
      <c r="K377" s="680"/>
      <c r="L377" s="681"/>
    </row>
    <row r="378" spans="1:12" ht="15.95" customHeight="1" x14ac:dyDescent="0.25">
      <c r="A378" s="19" t="s">
        <v>4828</v>
      </c>
      <c r="B378" s="208" t="s">
        <v>2366</v>
      </c>
      <c r="C378" s="214">
        <v>15</v>
      </c>
      <c r="D378" s="215">
        <v>15000</v>
      </c>
      <c r="E378" s="215">
        <v>3750</v>
      </c>
      <c r="F378" s="214">
        <v>23</v>
      </c>
      <c r="G378" s="216" t="str">
        <f>IF(MID(tab_SATLISTE[[#This Row],[SAT-ID]],2,1)="x","x",LEFT(tab_SATLISTE[[#This Row],[SAT-ID]]))</f>
        <v>1</v>
      </c>
      <c r="H378" s="679" t="s">
        <v>4281</v>
      </c>
      <c r="I378" s="680"/>
      <c r="J378" s="680"/>
      <c r="K378" s="680"/>
      <c r="L378" s="681"/>
    </row>
    <row r="379" spans="1:12" ht="15.95" customHeight="1" x14ac:dyDescent="0.25">
      <c r="A379" s="19" t="s">
        <v>4829</v>
      </c>
      <c r="B379" s="208" t="s">
        <v>2292</v>
      </c>
      <c r="C379" s="214">
        <v>4</v>
      </c>
      <c r="D379" s="215">
        <v>4000</v>
      </c>
      <c r="E379" s="215">
        <v>1000</v>
      </c>
      <c r="F379" s="214">
        <v>5</v>
      </c>
      <c r="G379" s="216" t="str">
        <f>IF(MID(tab_SATLISTE[[#This Row],[SAT-ID]],2,1)="x","x",LEFT(tab_SATLISTE[[#This Row],[SAT-ID]]))</f>
        <v>1</v>
      </c>
      <c r="H379" s="679" t="s">
        <v>4281</v>
      </c>
      <c r="I379" s="680"/>
      <c r="J379" s="680"/>
      <c r="K379" s="680"/>
      <c r="L379" s="681"/>
    </row>
    <row r="380" spans="1:12" ht="15.95" customHeight="1" x14ac:dyDescent="0.25">
      <c r="A380" s="19" t="s">
        <v>4830</v>
      </c>
      <c r="B380" s="208" t="s">
        <v>2367</v>
      </c>
      <c r="C380" s="214">
        <v>11</v>
      </c>
      <c r="D380" s="215">
        <v>11000</v>
      </c>
      <c r="E380" s="215">
        <v>2750</v>
      </c>
      <c r="F380" s="214">
        <v>17</v>
      </c>
      <c r="G380" s="216" t="str">
        <f>IF(MID(tab_SATLISTE[[#This Row],[SAT-ID]],2,1)="x","x",LEFT(tab_SATLISTE[[#This Row],[SAT-ID]]))</f>
        <v>1</v>
      </c>
      <c r="H380" s="679" t="s">
        <v>4281</v>
      </c>
      <c r="I380" s="680"/>
      <c r="J380" s="680"/>
      <c r="K380" s="680"/>
      <c r="L380" s="681"/>
    </row>
    <row r="381" spans="1:12" ht="15.95" customHeight="1" x14ac:dyDescent="0.25">
      <c r="A381" s="19" t="s">
        <v>4831</v>
      </c>
      <c r="B381" s="208" t="s">
        <v>2419</v>
      </c>
      <c r="C381" s="214">
        <v>8</v>
      </c>
      <c r="D381" s="215">
        <v>8000</v>
      </c>
      <c r="E381" s="215">
        <v>2000</v>
      </c>
      <c r="F381" s="214">
        <v>12</v>
      </c>
      <c r="G381" s="216" t="str">
        <f>IF(MID(tab_SATLISTE[[#This Row],[SAT-ID]],2,1)="x","x",LEFT(tab_SATLISTE[[#This Row],[SAT-ID]]))</f>
        <v>1</v>
      </c>
      <c r="H381" s="679" t="s">
        <v>4281</v>
      </c>
      <c r="I381" s="680"/>
      <c r="J381" s="680"/>
      <c r="K381" s="680"/>
      <c r="L381" s="681"/>
    </row>
    <row r="382" spans="1:12" ht="15.95" customHeight="1" x14ac:dyDescent="0.25">
      <c r="A382" s="19" t="s">
        <v>4832</v>
      </c>
      <c r="B382" s="208" t="s">
        <v>2218</v>
      </c>
      <c r="C382" s="214">
        <v>8</v>
      </c>
      <c r="D382" s="215">
        <v>8000</v>
      </c>
      <c r="E382" s="215">
        <v>2000</v>
      </c>
      <c r="F382" s="214">
        <v>13</v>
      </c>
      <c r="G382" s="216" t="str">
        <f>IF(MID(tab_SATLISTE[[#This Row],[SAT-ID]],2,1)="x","x",LEFT(tab_SATLISTE[[#This Row],[SAT-ID]]))</f>
        <v>1</v>
      </c>
      <c r="H382" s="679" t="s">
        <v>4281</v>
      </c>
      <c r="I382" s="680"/>
      <c r="J382" s="680"/>
      <c r="K382" s="680"/>
      <c r="L382" s="681"/>
    </row>
    <row r="383" spans="1:12" ht="15.95" customHeight="1" x14ac:dyDescent="0.25">
      <c r="A383" s="19" t="s">
        <v>4833</v>
      </c>
      <c r="B383" s="208" t="s">
        <v>2308</v>
      </c>
      <c r="C383" s="214">
        <v>6</v>
      </c>
      <c r="D383" s="215">
        <v>6000</v>
      </c>
      <c r="E383" s="215">
        <v>1500</v>
      </c>
      <c r="F383" s="214">
        <v>10</v>
      </c>
      <c r="G383" s="216" t="str">
        <f>IF(MID(tab_SATLISTE[[#This Row],[SAT-ID]],2,1)="x","x",LEFT(tab_SATLISTE[[#This Row],[SAT-ID]]))</f>
        <v>1</v>
      </c>
      <c r="H383" s="679" t="s">
        <v>4281</v>
      </c>
      <c r="I383" s="680"/>
      <c r="J383" s="680"/>
      <c r="K383" s="680"/>
      <c r="L383" s="681"/>
    </row>
    <row r="384" spans="1:12" ht="15.95" customHeight="1" x14ac:dyDescent="0.25">
      <c r="A384" s="19" t="s">
        <v>4834</v>
      </c>
      <c r="B384" s="208" t="s">
        <v>2397</v>
      </c>
      <c r="C384" s="214">
        <v>6</v>
      </c>
      <c r="D384" s="215">
        <v>6000</v>
      </c>
      <c r="E384" s="215">
        <v>1500</v>
      </c>
      <c r="F384" s="214">
        <v>9</v>
      </c>
      <c r="G384" s="216" t="str">
        <f>IF(MID(tab_SATLISTE[[#This Row],[SAT-ID]],2,1)="x","x",LEFT(tab_SATLISTE[[#This Row],[SAT-ID]]))</f>
        <v>1</v>
      </c>
      <c r="H384" s="679" t="s">
        <v>4281</v>
      </c>
      <c r="I384" s="680"/>
      <c r="J384" s="680"/>
      <c r="K384" s="680"/>
      <c r="L384" s="681"/>
    </row>
    <row r="385" spans="1:12" ht="15.95" customHeight="1" x14ac:dyDescent="0.25">
      <c r="A385" s="19" t="s">
        <v>4835</v>
      </c>
      <c r="B385" s="208" t="s">
        <v>2104</v>
      </c>
      <c r="C385" s="214">
        <v>5</v>
      </c>
      <c r="D385" s="215">
        <v>5000</v>
      </c>
      <c r="E385" s="215">
        <v>1250</v>
      </c>
      <c r="F385" s="214">
        <v>8</v>
      </c>
      <c r="G385" s="216" t="str">
        <f>IF(MID(tab_SATLISTE[[#This Row],[SAT-ID]],2,1)="x","x",LEFT(tab_SATLISTE[[#This Row],[SAT-ID]]))</f>
        <v>1</v>
      </c>
      <c r="H385" s="679" t="s">
        <v>4281</v>
      </c>
      <c r="I385" s="680"/>
      <c r="J385" s="680"/>
      <c r="K385" s="680"/>
      <c r="L385" s="681"/>
    </row>
    <row r="386" spans="1:12" ht="15.95" customHeight="1" x14ac:dyDescent="0.25">
      <c r="A386" s="19" t="s">
        <v>4836</v>
      </c>
      <c r="B386" s="208" t="s">
        <v>2460</v>
      </c>
      <c r="C386" s="214">
        <v>1</v>
      </c>
      <c r="D386" s="215">
        <v>1000</v>
      </c>
      <c r="E386" s="215">
        <v>250</v>
      </c>
      <c r="F386" s="214">
        <v>2</v>
      </c>
      <c r="G386" s="216" t="str">
        <f>IF(MID(tab_SATLISTE[[#This Row],[SAT-ID]],2,1)="x","x",LEFT(tab_SATLISTE[[#This Row],[SAT-ID]]))</f>
        <v>1</v>
      </c>
      <c r="H386" s="679" t="s">
        <v>4281</v>
      </c>
      <c r="I386" s="680"/>
      <c r="J386" s="680"/>
      <c r="K386" s="680"/>
      <c r="L386" s="681"/>
    </row>
    <row r="387" spans="1:12" ht="15.95" customHeight="1" x14ac:dyDescent="0.25">
      <c r="A387" s="19" t="s">
        <v>4837</v>
      </c>
      <c r="B387" s="208" t="s">
        <v>2232</v>
      </c>
      <c r="C387" s="214">
        <v>16</v>
      </c>
      <c r="D387" s="215">
        <v>16000</v>
      </c>
      <c r="E387" s="215">
        <v>4000</v>
      </c>
      <c r="F387" s="214">
        <v>24</v>
      </c>
      <c r="G387" s="216" t="str">
        <f>IF(MID(tab_SATLISTE[[#This Row],[SAT-ID]],2,1)="x","x",LEFT(tab_SATLISTE[[#This Row],[SAT-ID]]))</f>
        <v>1</v>
      </c>
      <c r="H387" s="679" t="s">
        <v>4281</v>
      </c>
      <c r="I387" s="680"/>
      <c r="J387" s="680"/>
      <c r="K387" s="680"/>
      <c r="L387" s="681"/>
    </row>
    <row r="388" spans="1:12" ht="15.95" customHeight="1" x14ac:dyDescent="0.25">
      <c r="A388" s="19" t="s">
        <v>4838</v>
      </c>
      <c r="B388" s="208" t="s">
        <v>2089</v>
      </c>
      <c r="C388" s="214">
        <v>12</v>
      </c>
      <c r="D388" s="215">
        <v>12000</v>
      </c>
      <c r="E388" s="215">
        <v>3000</v>
      </c>
      <c r="F388" s="214">
        <v>18</v>
      </c>
      <c r="G388" s="216" t="str">
        <f>IF(MID(tab_SATLISTE[[#This Row],[SAT-ID]],2,1)="x","x",LEFT(tab_SATLISTE[[#This Row],[SAT-ID]]))</f>
        <v>1</v>
      </c>
      <c r="H388" s="679" t="s">
        <v>4281</v>
      </c>
      <c r="I388" s="680"/>
      <c r="J388" s="680"/>
      <c r="K388" s="680"/>
      <c r="L388" s="681"/>
    </row>
    <row r="389" spans="1:12" ht="15.95" customHeight="1" x14ac:dyDescent="0.25">
      <c r="A389" s="19" t="s">
        <v>4839</v>
      </c>
      <c r="B389" s="208" t="s">
        <v>2155</v>
      </c>
      <c r="C389" s="214">
        <v>9</v>
      </c>
      <c r="D389" s="215">
        <v>9000</v>
      </c>
      <c r="E389" s="215">
        <v>2250</v>
      </c>
      <c r="F389" s="214">
        <v>14</v>
      </c>
      <c r="G389" s="216" t="str">
        <f>IF(MID(tab_SATLISTE[[#This Row],[SAT-ID]],2,1)="x","x",LEFT(tab_SATLISTE[[#This Row],[SAT-ID]]))</f>
        <v>1</v>
      </c>
      <c r="H389" s="679" t="s">
        <v>4281</v>
      </c>
      <c r="I389" s="680"/>
      <c r="J389" s="680"/>
      <c r="K389" s="680"/>
      <c r="L389" s="681"/>
    </row>
    <row r="390" spans="1:12" ht="15.95" customHeight="1" x14ac:dyDescent="0.25">
      <c r="A390" s="19" t="s">
        <v>4840</v>
      </c>
      <c r="B390" s="208" t="s">
        <v>2309</v>
      </c>
      <c r="C390" s="214">
        <v>8</v>
      </c>
      <c r="D390" s="215">
        <v>8000</v>
      </c>
      <c r="E390" s="215">
        <v>2000</v>
      </c>
      <c r="F390" s="214">
        <v>13</v>
      </c>
      <c r="G390" s="216" t="str">
        <f>IF(MID(tab_SATLISTE[[#This Row],[SAT-ID]],2,1)="x","x",LEFT(tab_SATLISTE[[#This Row],[SAT-ID]]))</f>
        <v>1</v>
      </c>
      <c r="H390" s="679" t="s">
        <v>4281</v>
      </c>
      <c r="I390" s="680"/>
      <c r="J390" s="680"/>
      <c r="K390" s="680"/>
      <c r="L390" s="681"/>
    </row>
    <row r="391" spans="1:12" ht="15.95" customHeight="1" x14ac:dyDescent="0.25">
      <c r="A391" s="19" t="s">
        <v>4841</v>
      </c>
      <c r="B391" s="208" t="s">
        <v>2486</v>
      </c>
      <c r="C391" s="214">
        <v>27</v>
      </c>
      <c r="D391" s="215">
        <v>27000</v>
      </c>
      <c r="E391" s="215">
        <v>6750</v>
      </c>
      <c r="F391" s="214">
        <v>41</v>
      </c>
      <c r="G391" s="216" t="str">
        <f>IF(MID(tab_SATLISTE[[#This Row],[SAT-ID]],2,1)="x","x",LEFT(tab_SATLISTE[[#This Row],[SAT-ID]]))</f>
        <v>1</v>
      </c>
      <c r="H391" s="679" t="s">
        <v>4281</v>
      </c>
      <c r="I391" s="680"/>
      <c r="J391" s="680"/>
      <c r="K391" s="680"/>
      <c r="L391" s="681"/>
    </row>
    <row r="392" spans="1:12" ht="15.95" customHeight="1" x14ac:dyDescent="0.25">
      <c r="A392" s="19" t="s">
        <v>4842</v>
      </c>
      <c r="B392" s="208" t="s">
        <v>2487</v>
      </c>
      <c r="C392" s="214">
        <v>17</v>
      </c>
      <c r="D392" s="215">
        <v>17000</v>
      </c>
      <c r="E392" s="215">
        <v>4250</v>
      </c>
      <c r="F392" s="214">
        <v>26</v>
      </c>
      <c r="G392" s="216" t="str">
        <f>IF(MID(tab_SATLISTE[[#This Row],[SAT-ID]],2,1)="x","x",LEFT(tab_SATLISTE[[#This Row],[SAT-ID]]))</f>
        <v>1</v>
      </c>
      <c r="H392" s="679" t="s">
        <v>4281</v>
      </c>
      <c r="I392" s="680"/>
      <c r="J392" s="680"/>
      <c r="K392" s="680"/>
      <c r="L392" s="681"/>
    </row>
    <row r="393" spans="1:12" ht="15.95" customHeight="1" x14ac:dyDescent="0.25">
      <c r="A393" s="19" t="s">
        <v>4843</v>
      </c>
      <c r="B393" s="208" t="s">
        <v>2381</v>
      </c>
      <c r="C393" s="214">
        <v>16</v>
      </c>
      <c r="D393" s="215">
        <v>16000</v>
      </c>
      <c r="E393" s="215">
        <v>4000</v>
      </c>
      <c r="F393" s="214">
        <v>24</v>
      </c>
      <c r="G393" s="216" t="str">
        <f>IF(MID(tab_SATLISTE[[#This Row],[SAT-ID]],2,1)="x","x",LEFT(tab_SATLISTE[[#This Row],[SAT-ID]]))</f>
        <v>1</v>
      </c>
      <c r="H393" s="679" t="s">
        <v>4281</v>
      </c>
      <c r="I393" s="680"/>
      <c r="J393" s="680"/>
      <c r="K393" s="680"/>
      <c r="L393" s="681"/>
    </row>
    <row r="394" spans="1:12" ht="15.95" customHeight="1" x14ac:dyDescent="0.25">
      <c r="A394" s="19" t="s">
        <v>4844</v>
      </c>
      <c r="B394" s="208" t="s">
        <v>2131</v>
      </c>
      <c r="C394" s="214">
        <v>27</v>
      </c>
      <c r="D394" s="215">
        <v>27000</v>
      </c>
      <c r="E394" s="215">
        <v>6750</v>
      </c>
      <c r="F394" s="214">
        <v>41</v>
      </c>
      <c r="G394" s="216" t="str">
        <f>IF(MID(tab_SATLISTE[[#This Row],[SAT-ID]],2,1)="x","x",LEFT(tab_SATLISTE[[#This Row],[SAT-ID]]))</f>
        <v>1</v>
      </c>
      <c r="H394" s="679" t="s">
        <v>4281</v>
      </c>
      <c r="I394" s="680"/>
      <c r="J394" s="680"/>
      <c r="K394" s="680"/>
      <c r="L394" s="681"/>
    </row>
    <row r="395" spans="1:12" ht="15.95" customHeight="1" x14ac:dyDescent="0.25">
      <c r="A395" s="19" t="s">
        <v>4845</v>
      </c>
      <c r="B395" s="208" t="s">
        <v>2229</v>
      </c>
      <c r="C395" s="214">
        <v>6</v>
      </c>
      <c r="D395" s="215">
        <v>6000</v>
      </c>
      <c r="E395" s="215">
        <v>1500</v>
      </c>
      <c r="F395" s="214">
        <v>10</v>
      </c>
      <c r="G395" s="216" t="str">
        <f>IF(MID(tab_SATLISTE[[#This Row],[SAT-ID]],2,1)="x","x",LEFT(tab_SATLISTE[[#This Row],[SAT-ID]]))</f>
        <v>1</v>
      </c>
      <c r="H395" s="679" t="s">
        <v>4281</v>
      </c>
      <c r="I395" s="680"/>
      <c r="J395" s="680"/>
      <c r="K395" s="680"/>
      <c r="L395" s="681"/>
    </row>
    <row r="396" spans="1:12" ht="15.95" customHeight="1" x14ac:dyDescent="0.25">
      <c r="A396" s="19" t="s">
        <v>4846</v>
      </c>
      <c r="B396" s="208" t="s">
        <v>2214</v>
      </c>
      <c r="C396" s="214">
        <v>67</v>
      </c>
      <c r="D396" s="215">
        <v>67000</v>
      </c>
      <c r="E396" s="215">
        <v>16750</v>
      </c>
      <c r="F396" s="214">
        <v>103</v>
      </c>
      <c r="G396" s="216" t="str">
        <f>IF(MID(tab_SATLISTE[[#This Row],[SAT-ID]],2,1)="x","x",LEFT(tab_SATLISTE[[#This Row],[SAT-ID]]))</f>
        <v>1</v>
      </c>
      <c r="H396" s="679" t="s">
        <v>4281</v>
      </c>
      <c r="I396" s="680"/>
      <c r="J396" s="680"/>
      <c r="K396" s="680"/>
      <c r="L396" s="681"/>
    </row>
    <row r="397" spans="1:12" ht="15.95" customHeight="1" x14ac:dyDescent="0.25">
      <c r="A397" s="19" t="s">
        <v>4847</v>
      </c>
      <c r="B397" s="208" t="s">
        <v>2488</v>
      </c>
      <c r="C397" s="214">
        <v>4</v>
      </c>
      <c r="D397" s="215">
        <v>4000</v>
      </c>
      <c r="E397" s="215">
        <v>1000</v>
      </c>
      <c r="F397" s="214">
        <v>6</v>
      </c>
      <c r="G397" s="216" t="str">
        <f>IF(MID(tab_SATLISTE[[#This Row],[SAT-ID]],2,1)="x","x",LEFT(tab_SATLISTE[[#This Row],[SAT-ID]]))</f>
        <v>1</v>
      </c>
      <c r="H397" s="679" t="s">
        <v>4281</v>
      </c>
      <c r="I397" s="680"/>
      <c r="J397" s="680"/>
      <c r="K397" s="680"/>
      <c r="L397" s="681"/>
    </row>
    <row r="398" spans="1:12" ht="15.95" customHeight="1" x14ac:dyDescent="0.25">
      <c r="A398" s="19" t="s">
        <v>4848</v>
      </c>
      <c r="B398" s="208" t="s">
        <v>2191</v>
      </c>
      <c r="C398" s="214">
        <v>20</v>
      </c>
      <c r="D398" s="215">
        <v>20000</v>
      </c>
      <c r="E398" s="215">
        <v>5000</v>
      </c>
      <c r="F398" s="214">
        <v>31</v>
      </c>
      <c r="G398" s="216" t="str">
        <f>IF(MID(tab_SATLISTE[[#This Row],[SAT-ID]],2,1)="x","x",LEFT(tab_SATLISTE[[#This Row],[SAT-ID]]))</f>
        <v>1</v>
      </c>
      <c r="H398" s="679" t="s">
        <v>4281</v>
      </c>
      <c r="I398" s="680"/>
      <c r="J398" s="680"/>
      <c r="K398" s="680"/>
      <c r="L398" s="681"/>
    </row>
    <row r="399" spans="1:12" ht="15.95" customHeight="1" x14ac:dyDescent="0.25">
      <c r="A399" s="19" t="s">
        <v>4849</v>
      </c>
      <c r="B399" s="208" t="s">
        <v>2181</v>
      </c>
      <c r="C399" s="214">
        <v>13</v>
      </c>
      <c r="D399" s="215">
        <v>13000</v>
      </c>
      <c r="E399" s="215">
        <v>3250</v>
      </c>
      <c r="F399" s="214">
        <v>20</v>
      </c>
      <c r="G399" s="216" t="str">
        <f>IF(MID(tab_SATLISTE[[#This Row],[SAT-ID]],2,1)="x","x",LEFT(tab_SATLISTE[[#This Row],[SAT-ID]]))</f>
        <v>1</v>
      </c>
      <c r="H399" s="679" t="s">
        <v>4281</v>
      </c>
      <c r="I399" s="680"/>
      <c r="J399" s="680"/>
      <c r="K399" s="680"/>
      <c r="L399" s="681"/>
    </row>
    <row r="400" spans="1:12" ht="15.95" customHeight="1" x14ac:dyDescent="0.25">
      <c r="A400" s="19" t="s">
        <v>4850</v>
      </c>
      <c r="B400" s="208" t="s">
        <v>2067</v>
      </c>
      <c r="C400" s="214">
        <v>13</v>
      </c>
      <c r="D400" s="215">
        <v>13000</v>
      </c>
      <c r="E400" s="215">
        <v>3250</v>
      </c>
      <c r="F400" s="214">
        <v>20</v>
      </c>
      <c r="G400" s="216" t="str">
        <f>IF(MID(tab_SATLISTE[[#This Row],[SAT-ID]],2,1)="x","x",LEFT(tab_SATLISTE[[#This Row],[SAT-ID]]))</f>
        <v>1</v>
      </c>
      <c r="H400" s="679" t="s">
        <v>4281</v>
      </c>
      <c r="I400" s="680"/>
      <c r="J400" s="680"/>
      <c r="K400" s="680"/>
      <c r="L400" s="681"/>
    </row>
    <row r="401" spans="1:12" ht="15.95" customHeight="1" x14ac:dyDescent="0.25">
      <c r="A401" s="19" t="s">
        <v>4851</v>
      </c>
      <c r="B401" s="208" t="s">
        <v>2343</v>
      </c>
      <c r="C401" s="214">
        <v>5</v>
      </c>
      <c r="D401" s="215">
        <v>5000</v>
      </c>
      <c r="E401" s="215">
        <v>1250</v>
      </c>
      <c r="F401" s="214">
        <v>7</v>
      </c>
      <c r="G401" s="216" t="str">
        <f>IF(MID(tab_SATLISTE[[#This Row],[SAT-ID]],2,1)="x","x",LEFT(tab_SATLISTE[[#This Row],[SAT-ID]]))</f>
        <v>1</v>
      </c>
      <c r="H401" s="679" t="s">
        <v>4281</v>
      </c>
      <c r="I401" s="680"/>
      <c r="J401" s="680"/>
      <c r="K401" s="680"/>
      <c r="L401" s="681"/>
    </row>
    <row r="402" spans="1:12" ht="15.95" customHeight="1" x14ac:dyDescent="0.25">
      <c r="A402" s="19" t="s">
        <v>4852</v>
      </c>
      <c r="B402" s="208" t="s">
        <v>2444</v>
      </c>
      <c r="C402" s="214">
        <v>14</v>
      </c>
      <c r="D402" s="215">
        <v>14000</v>
      </c>
      <c r="E402" s="215">
        <v>3500</v>
      </c>
      <c r="F402" s="214">
        <v>21</v>
      </c>
      <c r="G402" s="216" t="str">
        <f>IF(MID(tab_SATLISTE[[#This Row],[SAT-ID]],2,1)="x","x",LEFT(tab_SATLISTE[[#This Row],[SAT-ID]]))</f>
        <v>1</v>
      </c>
      <c r="H402" s="679" t="s">
        <v>4281</v>
      </c>
      <c r="I402" s="680"/>
      <c r="J402" s="680"/>
      <c r="K402" s="680"/>
      <c r="L402" s="681"/>
    </row>
    <row r="403" spans="1:12" ht="15.95" customHeight="1" x14ac:dyDescent="0.25">
      <c r="A403" s="19" t="s">
        <v>4853</v>
      </c>
      <c r="B403" s="208" t="s">
        <v>2461</v>
      </c>
      <c r="C403" s="214">
        <v>6</v>
      </c>
      <c r="D403" s="215">
        <v>6000</v>
      </c>
      <c r="E403" s="215">
        <v>1500</v>
      </c>
      <c r="F403" s="214">
        <v>9</v>
      </c>
      <c r="G403" s="216" t="str">
        <f>IF(MID(tab_SATLISTE[[#This Row],[SAT-ID]],2,1)="x","x",LEFT(tab_SATLISTE[[#This Row],[SAT-ID]]))</f>
        <v>1</v>
      </c>
      <c r="H403" s="679" t="s">
        <v>4281</v>
      </c>
      <c r="I403" s="680"/>
      <c r="J403" s="680"/>
      <c r="K403" s="680"/>
      <c r="L403" s="681"/>
    </row>
    <row r="404" spans="1:12" ht="15.95" customHeight="1" x14ac:dyDescent="0.25">
      <c r="A404" s="19" t="s">
        <v>4854</v>
      </c>
      <c r="B404" s="208" t="s">
        <v>2489</v>
      </c>
      <c r="C404" s="214">
        <v>6</v>
      </c>
      <c r="D404" s="215">
        <v>6000</v>
      </c>
      <c r="E404" s="215">
        <v>1500</v>
      </c>
      <c r="F404" s="214">
        <v>9</v>
      </c>
      <c r="G404" s="216" t="str">
        <f>IF(MID(tab_SATLISTE[[#This Row],[SAT-ID]],2,1)="x","x",LEFT(tab_SATLISTE[[#This Row],[SAT-ID]]))</f>
        <v>1</v>
      </c>
      <c r="H404" s="679" t="s">
        <v>4281</v>
      </c>
      <c r="I404" s="680"/>
      <c r="J404" s="680"/>
      <c r="K404" s="680"/>
      <c r="L404" s="681"/>
    </row>
    <row r="405" spans="1:12" ht="15.95" customHeight="1" x14ac:dyDescent="0.25">
      <c r="A405" s="19" t="s">
        <v>4855</v>
      </c>
      <c r="B405" s="208" t="s">
        <v>2093</v>
      </c>
      <c r="C405" s="214">
        <v>32</v>
      </c>
      <c r="D405" s="215">
        <v>32000</v>
      </c>
      <c r="E405" s="215">
        <v>8000</v>
      </c>
      <c r="F405" s="214">
        <v>49</v>
      </c>
      <c r="G405" s="216" t="str">
        <f>IF(MID(tab_SATLISTE[[#This Row],[SAT-ID]],2,1)="x","x",LEFT(tab_SATLISTE[[#This Row],[SAT-ID]]))</f>
        <v>1</v>
      </c>
      <c r="H405" s="679" t="s">
        <v>4281</v>
      </c>
      <c r="I405" s="680"/>
      <c r="J405" s="680"/>
      <c r="K405" s="680"/>
      <c r="L405" s="681"/>
    </row>
    <row r="406" spans="1:12" ht="15.95" customHeight="1" x14ac:dyDescent="0.25">
      <c r="A406" s="19" t="s">
        <v>4856</v>
      </c>
      <c r="B406" s="208" t="s">
        <v>2431</v>
      </c>
      <c r="C406" s="214">
        <v>4</v>
      </c>
      <c r="D406" s="215">
        <v>4000</v>
      </c>
      <c r="E406" s="215">
        <v>1000</v>
      </c>
      <c r="F406" s="214">
        <v>6</v>
      </c>
      <c r="G406" s="216" t="str">
        <f>IF(MID(tab_SATLISTE[[#This Row],[SAT-ID]],2,1)="x","x",LEFT(tab_SATLISTE[[#This Row],[SAT-ID]]))</f>
        <v>1</v>
      </c>
      <c r="H406" s="679" t="s">
        <v>4281</v>
      </c>
      <c r="I406" s="680"/>
      <c r="J406" s="680"/>
      <c r="K406" s="680"/>
      <c r="L406" s="681"/>
    </row>
    <row r="407" spans="1:12" ht="15.95" customHeight="1" x14ac:dyDescent="0.25">
      <c r="A407" s="19" t="s">
        <v>4857</v>
      </c>
      <c r="B407" s="208" t="s">
        <v>2432</v>
      </c>
      <c r="C407" s="214">
        <v>5</v>
      </c>
      <c r="D407" s="215">
        <v>5000</v>
      </c>
      <c r="E407" s="215">
        <v>1250</v>
      </c>
      <c r="F407" s="214">
        <v>8</v>
      </c>
      <c r="G407" s="216" t="str">
        <f>IF(MID(tab_SATLISTE[[#This Row],[SAT-ID]],2,1)="x","x",LEFT(tab_SATLISTE[[#This Row],[SAT-ID]]))</f>
        <v>1</v>
      </c>
      <c r="H407" s="679" t="s">
        <v>4281</v>
      </c>
      <c r="I407" s="680"/>
      <c r="J407" s="680"/>
      <c r="K407" s="680"/>
      <c r="L407" s="681"/>
    </row>
    <row r="408" spans="1:12" ht="15.95" customHeight="1" x14ac:dyDescent="0.25">
      <c r="A408" s="19" t="s">
        <v>4858</v>
      </c>
      <c r="B408" s="208" t="s">
        <v>4201</v>
      </c>
      <c r="C408" s="214">
        <v>38</v>
      </c>
      <c r="D408" s="215">
        <v>38000</v>
      </c>
      <c r="E408" s="215">
        <v>9500</v>
      </c>
      <c r="F408" s="214">
        <v>59</v>
      </c>
      <c r="G408" s="216" t="str">
        <f>IF(MID(tab_SATLISTE[[#This Row],[SAT-ID]],2,1)="x","x",LEFT(tab_SATLISTE[[#This Row],[SAT-ID]]))</f>
        <v>1</v>
      </c>
      <c r="H408" s="679" t="s">
        <v>4281</v>
      </c>
      <c r="I408" s="680"/>
      <c r="J408" s="680"/>
      <c r="K408" s="680"/>
      <c r="L408" s="681"/>
    </row>
    <row r="409" spans="1:12" ht="15.95" customHeight="1" x14ac:dyDescent="0.25">
      <c r="A409" s="19" t="s">
        <v>4859</v>
      </c>
      <c r="B409" s="208" t="s">
        <v>4193</v>
      </c>
      <c r="C409" s="214">
        <v>46</v>
      </c>
      <c r="D409" s="215">
        <v>46000</v>
      </c>
      <c r="E409" s="215">
        <v>11500</v>
      </c>
      <c r="F409" s="214">
        <v>70</v>
      </c>
      <c r="G409" s="216" t="str">
        <f>IF(MID(tab_SATLISTE[[#This Row],[SAT-ID]],2,1)="x","x",LEFT(tab_SATLISTE[[#This Row],[SAT-ID]]))</f>
        <v>1</v>
      </c>
      <c r="H409" s="679" t="s">
        <v>4281</v>
      </c>
      <c r="I409" s="680"/>
      <c r="J409" s="680"/>
      <c r="K409" s="680"/>
      <c r="L409" s="681"/>
    </row>
    <row r="410" spans="1:12" ht="15.95" customHeight="1" x14ac:dyDescent="0.25">
      <c r="A410" s="19" t="s">
        <v>4860</v>
      </c>
      <c r="B410" s="208" t="s">
        <v>4204</v>
      </c>
      <c r="C410" s="214">
        <v>54</v>
      </c>
      <c r="D410" s="215">
        <v>54000</v>
      </c>
      <c r="E410" s="215">
        <v>13500</v>
      </c>
      <c r="F410" s="214">
        <v>83</v>
      </c>
      <c r="G410" s="216" t="str">
        <f>IF(MID(tab_SATLISTE[[#This Row],[SAT-ID]],2,1)="x","x",LEFT(tab_SATLISTE[[#This Row],[SAT-ID]]))</f>
        <v>1</v>
      </c>
      <c r="H410" s="679" t="s">
        <v>4281</v>
      </c>
      <c r="I410" s="680"/>
      <c r="J410" s="680"/>
      <c r="K410" s="680"/>
      <c r="L410" s="681"/>
    </row>
    <row r="411" spans="1:12" ht="15.95" customHeight="1" x14ac:dyDescent="0.25">
      <c r="A411" s="19" t="s">
        <v>4861</v>
      </c>
      <c r="B411" s="208" t="s">
        <v>3871</v>
      </c>
      <c r="C411" s="214">
        <v>98</v>
      </c>
      <c r="D411" s="215">
        <v>98000</v>
      </c>
      <c r="E411" s="215">
        <v>24500</v>
      </c>
      <c r="F411" s="214">
        <v>151</v>
      </c>
      <c r="G411" s="216" t="str">
        <f>IF(MID(tab_SATLISTE[[#This Row],[SAT-ID]],2,1)="x","x",LEFT(tab_SATLISTE[[#This Row],[SAT-ID]]))</f>
        <v>1</v>
      </c>
      <c r="H411" s="679" t="s">
        <v>4281</v>
      </c>
      <c r="I411" s="680"/>
      <c r="J411" s="680"/>
      <c r="K411" s="680"/>
      <c r="L411" s="681"/>
    </row>
    <row r="412" spans="1:12" ht="15.95" customHeight="1" x14ac:dyDescent="0.25">
      <c r="A412" s="19" t="s">
        <v>4862</v>
      </c>
      <c r="B412" s="208" t="s">
        <v>3859</v>
      </c>
      <c r="C412" s="214">
        <v>229</v>
      </c>
      <c r="D412" s="215">
        <v>229000</v>
      </c>
      <c r="E412" s="215">
        <v>57250</v>
      </c>
      <c r="F412" s="214">
        <v>353</v>
      </c>
      <c r="G412" s="216" t="str">
        <f>IF(MID(tab_SATLISTE[[#This Row],[SAT-ID]],2,1)="x","x",LEFT(tab_SATLISTE[[#This Row],[SAT-ID]]))</f>
        <v>1</v>
      </c>
      <c r="H412" s="679" t="s">
        <v>4281</v>
      </c>
      <c r="I412" s="680"/>
      <c r="J412" s="680"/>
      <c r="K412" s="680"/>
      <c r="L412" s="681"/>
    </row>
    <row r="413" spans="1:12" ht="15.95" customHeight="1" x14ac:dyDescent="0.25">
      <c r="A413" s="19" t="s">
        <v>4863</v>
      </c>
      <c r="B413" s="208" t="s">
        <v>3869</v>
      </c>
      <c r="C413" s="214">
        <v>102</v>
      </c>
      <c r="D413" s="215">
        <v>102000</v>
      </c>
      <c r="E413" s="215">
        <v>25500</v>
      </c>
      <c r="F413" s="214">
        <v>157</v>
      </c>
      <c r="G413" s="216" t="str">
        <f>IF(MID(tab_SATLISTE[[#This Row],[SAT-ID]],2,1)="x","x",LEFT(tab_SATLISTE[[#This Row],[SAT-ID]]))</f>
        <v>1</v>
      </c>
      <c r="H413" s="679" t="s">
        <v>4281</v>
      </c>
      <c r="I413" s="680"/>
      <c r="J413" s="680"/>
      <c r="K413" s="680"/>
      <c r="L413" s="681"/>
    </row>
    <row r="414" spans="1:12" ht="15.95" customHeight="1" x14ac:dyDescent="0.25">
      <c r="A414" s="19" t="s">
        <v>4864</v>
      </c>
      <c r="B414" s="208" t="s">
        <v>4096</v>
      </c>
      <c r="C414" s="214">
        <v>50</v>
      </c>
      <c r="D414" s="215">
        <v>50000</v>
      </c>
      <c r="E414" s="215">
        <v>12500</v>
      </c>
      <c r="F414" s="214">
        <v>77</v>
      </c>
      <c r="G414" s="216" t="str">
        <f>IF(MID(tab_SATLISTE[[#This Row],[SAT-ID]],2,1)="x","x",LEFT(tab_SATLISTE[[#This Row],[SAT-ID]]))</f>
        <v>1</v>
      </c>
      <c r="H414" s="679" t="s">
        <v>4281</v>
      </c>
      <c r="I414" s="680"/>
      <c r="J414" s="680"/>
      <c r="K414" s="680"/>
      <c r="L414" s="681"/>
    </row>
    <row r="415" spans="1:12" ht="15.95" customHeight="1" x14ac:dyDescent="0.25">
      <c r="A415" s="19" t="s">
        <v>4865</v>
      </c>
      <c r="B415" s="208" t="s">
        <v>3863</v>
      </c>
      <c r="C415" s="214">
        <v>53</v>
      </c>
      <c r="D415" s="215">
        <v>53000</v>
      </c>
      <c r="E415" s="215">
        <v>13250</v>
      </c>
      <c r="F415" s="214">
        <v>81</v>
      </c>
      <c r="G415" s="216" t="str">
        <f>IF(MID(tab_SATLISTE[[#This Row],[SAT-ID]],2,1)="x","x",LEFT(tab_SATLISTE[[#This Row],[SAT-ID]]))</f>
        <v>1</v>
      </c>
      <c r="H415" s="679" t="s">
        <v>4281</v>
      </c>
      <c r="I415" s="680"/>
      <c r="J415" s="680"/>
      <c r="K415" s="680"/>
      <c r="L415" s="681"/>
    </row>
    <row r="416" spans="1:12" ht="15.95" customHeight="1" x14ac:dyDescent="0.25">
      <c r="A416" s="19" t="s">
        <v>4866</v>
      </c>
      <c r="B416" s="208" t="s">
        <v>3868</v>
      </c>
      <c r="C416" s="214">
        <v>49</v>
      </c>
      <c r="D416" s="215">
        <v>49000</v>
      </c>
      <c r="E416" s="215">
        <v>12250</v>
      </c>
      <c r="F416" s="214">
        <v>76</v>
      </c>
      <c r="G416" s="216" t="str">
        <f>IF(MID(tab_SATLISTE[[#This Row],[SAT-ID]],2,1)="x","x",LEFT(tab_SATLISTE[[#This Row],[SAT-ID]]))</f>
        <v>1</v>
      </c>
      <c r="H416" s="679" t="s">
        <v>4281</v>
      </c>
      <c r="I416" s="680"/>
      <c r="J416" s="680"/>
      <c r="K416" s="680"/>
      <c r="L416" s="681"/>
    </row>
    <row r="417" spans="1:12" ht="15.95" customHeight="1" x14ac:dyDescent="0.25">
      <c r="A417" s="19" t="s">
        <v>4867</v>
      </c>
      <c r="B417" s="208" t="s">
        <v>3867</v>
      </c>
      <c r="C417" s="214">
        <v>53</v>
      </c>
      <c r="D417" s="215">
        <v>53000</v>
      </c>
      <c r="E417" s="215">
        <v>13250</v>
      </c>
      <c r="F417" s="214">
        <v>81</v>
      </c>
      <c r="G417" s="216" t="str">
        <f>IF(MID(tab_SATLISTE[[#This Row],[SAT-ID]],2,1)="x","x",LEFT(tab_SATLISTE[[#This Row],[SAT-ID]]))</f>
        <v>1</v>
      </c>
      <c r="H417" s="679" t="s">
        <v>4281</v>
      </c>
      <c r="I417" s="680"/>
      <c r="J417" s="680"/>
      <c r="K417" s="680"/>
      <c r="L417" s="681"/>
    </row>
    <row r="418" spans="1:12" ht="15.95" customHeight="1" x14ac:dyDescent="0.25">
      <c r="A418" s="19" t="s">
        <v>4868</v>
      </c>
      <c r="B418" s="208" t="s">
        <v>3860</v>
      </c>
      <c r="C418" s="214">
        <v>38</v>
      </c>
      <c r="D418" s="215">
        <v>38000</v>
      </c>
      <c r="E418" s="215">
        <v>9500</v>
      </c>
      <c r="F418" s="214">
        <v>58</v>
      </c>
      <c r="G418" s="216" t="str">
        <f>IF(MID(tab_SATLISTE[[#This Row],[SAT-ID]],2,1)="x","x",LEFT(tab_SATLISTE[[#This Row],[SAT-ID]]))</f>
        <v>1</v>
      </c>
      <c r="H418" s="679" t="s">
        <v>4281</v>
      </c>
      <c r="I418" s="680"/>
      <c r="J418" s="680"/>
      <c r="K418" s="680"/>
      <c r="L418" s="681"/>
    </row>
    <row r="419" spans="1:12" ht="15.95" customHeight="1" x14ac:dyDescent="0.25">
      <c r="A419" s="19" t="s">
        <v>4869</v>
      </c>
      <c r="B419" s="208" t="s">
        <v>3864</v>
      </c>
      <c r="C419" s="214">
        <v>59</v>
      </c>
      <c r="D419" s="215">
        <v>59000</v>
      </c>
      <c r="E419" s="215">
        <v>14750</v>
      </c>
      <c r="F419" s="214">
        <v>91</v>
      </c>
      <c r="G419" s="216" t="str">
        <f>IF(MID(tab_SATLISTE[[#This Row],[SAT-ID]],2,1)="x","x",LEFT(tab_SATLISTE[[#This Row],[SAT-ID]]))</f>
        <v>1</v>
      </c>
      <c r="H419" s="679" t="s">
        <v>4281</v>
      </c>
      <c r="I419" s="680"/>
      <c r="J419" s="680"/>
      <c r="K419" s="680"/>
      <c r="L419" s="681"/>
    </row>
    <row r="420" spans="1:12" ht="15.95" customHeight="1" x14ac:dyDescent="0.25">
      <c r="A420" s="19" t="s">
        <v>4870</v>
      </c>
      <c r="B420" s="208" t="s">
        <v>2135</v>
      </c>
      <c r="C420" s="214">
        <v>2</v>
      </c>
      <c r="D420" s="215">
        <v>2000</v>
      </c>
      <c r="E420" s="215">
        <v>500</v>
      </c>
      <c r="F420" s="214">
        <v>3</v>
      </c>
      <c r="G420" s="216" t="str">
        <f>IF(MID(tab_SATLISTE[[#This Row],[SAT-ID]],2,1)="x","x",LEFT(tab_SATLISTE[[#This Row],[SAT-ID]]))</f>
        <v>1</v>
      </c>
      <c r="H420" s="679" t="s">
        <v>4281</v>
      </c>
      <c r="I420" s="680"/>
      <c r="J420" s="680"/>
      <c r="K420" s="680"/>
      <c r="L420" s="681"/>
    </row>
    <row r="421" spans="1:12" ht="15.95" customHeight="1" x14ac:dyDescent="0.25">
      <c r="A421" s="19" t="s">
        <v>4871</v>
      </c>
      <c r="B421" s="208" t="s">
        <v>2219</v>
      </c>
      <c r="C421" s="214">
        <v>8</v>
      </c>
      <c r="D421" s="215">
        <v>8000</v>
      </c>
      <c r="E421" s="215">
        <v>2000</v>
      </c>
      <c r="F421" s="214">
        <v>12</v>
      </c>
      <c r="G421" s="216" t="str">
        <f>IF(MID(tab_SATLISTE[[#This Row],[SAT-ID]],2,1)="x","x",LEFT(tab_SATLISTE[[#This Row],[SAT-ID]]))</f>
        <v>1</v>
      </c>
      <c r="H421" s="679" t="s">
        <v>4281</v>
      </c>
      <c r="I421" s="680"/>
      <c r="J421" s="680"/>
      <c r="K421" s="680"/>
      <c r="L421" s="681"/>
    </row>
    <row r="422" spans="1:12" ht="15.95" customHeight="1" x14ac:dyDescent="0.25">
      <c r="A422" s="19" t="s">
        <v>4872</v>
      </c>
      <c r="B422" s="208" t="s">
        <v>149</v>
      </c>
      <c r="C422" s="214">
        <v>146</v>
      </c>
      <c r="D422" s="215">
        <v>146000</v>
      </c>
      <c r="E422" s="215">
        <v>36500</v>
      </c>
      <c r="F422" s="214">
        <v>224</v>
      </c>
      <c r="G422" s="216" t="str">
        <f>IF(MID(tab_SATLISTE[[#This Row],[SAT-ID]],2,1)="x","x",LEFT(tab_SATLISTE[[#This Row],[SAT-ID]]))</f>
        <v>1</v>
      </c>
      <c r="H422" s="679" t="s">
        <v>4281</v>
      </c>
      <c r="I422" s="680"/>
      <c r="J422" s="680"/>
      <c r="K422" s="680"/>
      <c r="L422" s="681"/>
    </row>
    <row r="423" spans="1:12" ht="15.95" customHeight="1" x14ac:dyDescent="0.25">
      <c r="A423" s="19" t="s">
        <v>4873</v>
      </c>
      <c r="B423" s="208" t="s">
        <v>2445</v>
      </c>
      <c r="C423" s="214">
        <v>101</v>
      </c>
      <c r="D423" s="215">
        <v>101000</v>
      </c>
      <c r="E423" s="215">
        <v>25250</v>
      </c>
      <c r="F423" s="214">
        <v>156</v>
      </c>
      <c r="G423" s="216" t="str">
        <f>IF(MID(tab_SATLISTE[[#This Row],[SAT-ID]],2,1)="x","x",LEFT(tab_SATLISTE[[#This Row],[SAT-ID]]))</f>
        <v>1</v>
      </c>
      <c r="H423" s="679" t="s">
        <v>4281</v>
      </c>
      <c r="I423" s="680"/>
      <c r="J423" s="680"/>
      <c r="K423" s="680"/>
      <c r="L423" s="681"/>
    </row>
    <row r="424" spans="1:12" ht="15.95" customHeight="1" x14ac:dyDescent="0.25">
      <c r="A424" s="19" t="s">
        <v>4874</v>
      </c>
      <c r="B424" s="208" t="s">
        <v>2467</v>
      </c>
      <c r="C424" s="214">
        <v>16</v>
      </c>
      <c r="D424" s="215">
        <v>16000</v>
      </c>
      <c r="E424" s="215">
        <v>4000</v>
      </c>
      <c r="F424" s="214">
        <v>25</v>
      </c>
      <c r="G424" s="216" t="str">
        <f>IF(MID(tab_SATLISTE[[#This Row],[SAT-ID]],2,1)="x","x",LEFT(tab_SATLISTE[[#This Row],[SAT-ID]]))</f>
        <v>1</v>
      </c>
      <c r="H424" s="679" t="s">
        <v>4281</v>
      </c>
      <c r="I424" s="680"/>
      <c r="J424" s="680"/>
      <c r="K424" s="680"/>
      <c r="L424" s="681"/>
    </row>
    <row r="425" spans="1:12" ht="15.95" customHeight="1" x14ac:dyDescent="0.25">
      <c r="A425" s="19" t="s">
        <v>4875</v>
      </c>
      <c r="B425" s="208" t="s">
        <v>2196</v>
      </c>
      <c r="C425" s="214">
        <v>7</v>
      </c>
      <c r="D425" s="215">
        <v>7000</v>
      </c>
      <c r="E425" s="215">
        <v>1750</v>
      </c>
      <c r="F425" s="214">
        <v>11</v>
      </c>
      <c r="G425" s="216" t="str">
        <f>IF(MID(tab_SATLISTE[[#This Row],[SAT-ID]],2,1)="x","x",LEFT(tab_SATLISTE[[#This Row],[SAT-ID]]))</f>
        <v>1</v>
      </c>
      <c r="H425" s="679" t="s">
        <v>4281</v>
      </c>
      <c r="I425" s="680"/>
      <c r="J425" s="680"/>
      <c r="K425" s="680"/>
      <c r="L425" s="681"/>
    </row>
    <row r="426" spans="1:12" ht="15.95" customHeight="1" x14ac:dyDescent="0.25">
      <c r="A426" s="19" t="s">
        <v>4876</v>
      </c>
      <c r="B426" s="208" t="s">
        <v>2092</v>
      </c>
      <c r="C426" s="214">
        <v>37</v>
      </c>
      <c r="D426" s="215">
        <v>37000</v>
      </c>
      <c r="E426" s="215">
        <v>9250</v>
      </c>
      <c r="F426" s="214">
        <v>57</v>
      </c>
      <c r="G426" s="216" t="str">
        <f>IF(MID(tab_SATLISTE[[#This Row],[SAT-ID]],2,1)="x","x",LEFT(tab_SATLISTE[[#This Row],[SAT-ID]]))</f>
        <v>1</v>
      </c>
      <c r="H426" s="679" t="s">
        <v>4281</v>
      </c>
      <c r="I426" s="680"/>
      <c r="J426" s="680"/>
      <c r="K426" s="680"/>
      <c r="L426" s="681"/>
    </row>
    <row r="427" spans="1:12" ht="15.95" customHeight="1" x14ac:dyDescent="0.25">
      <c r="A427" s="19" t="s">
        <v>4877</v>
      </c>
      <c r="B427" s="208" t="s">
        <v>2368</v>
      </c>
      <c r="C427" s="214">
        <v>6</v>
      </c>
      <c r="D427" s="215">
        <v>6000</v>
      </c>
      <c r="E427" s="215">
        <v>1500</v>
      </c>
      <c r="F427" s="214">
        <v>10</v>
      </c>
      <c r="G427" s="216" t="str">
        <f>IF(MID(tab_SATLISTE[[#This Row],[SAT-ID]],2,1)="x","x",LEFT(tab_SATLISTE[[#This Row],[SAT-ID]]))</f>
        <v>1</v>
      </c>
      <c r="H427" s="679" t="s">
        <v>4281</v>
      </c>
      <c r="I427" s="680"/>
      <c r="J427" s="680"/>
      <c r="K427" s="680"/>
      <c r="L427" s="681"/>
    </row>
    <row r="428" spans="1:12" ht="15.95" customHeight="1" x14ac:dyDescent="0.25">
      <c r="A428" s="19" t="s">
        <v>4878</v>
      </c>
      <c r="B428" s="208" t="s">
        <v>2463</v>
      </c>
      <c r="C428" s="214">
        <v>6</v>
      </c>
      <c r="D428" s="215">
        <v>6000</v>
      </c>
      <c r="E428" s="215">
        <v>1500</v>
      </c>
      <c r="F428" s="214">
        <v>10</v>
      </c>
      <c r="G428" s="216" t="str">
        <f>IF(MID(tab_SATLISTE[[#This Row],[SAT-ID]],2,1)="x","x",LEFT(tab_SATLISTE[[#This Row],[SAT-ID]]))</f>
        <v>1</v>
      </c>
      <c r="H428" s="679" t="s">
        <v>4281</v>
      </c>
      <c r="I428" s="680"/>
      <c r="J428" s="680"/>
      <c r="K428" s="680"/>
      <c r="L428" s="681"/>
    </row>
    <row r="429" spans="1:12" ht="15.95" customHeight="1" x14ac:dyDescent="0.25">
      <c r="A429" s="19" t="s">
        <v>4879</v>
      </c>
      <c r="B429" s="208" t="s">
        <v>2464</v>
      </c>
      <c r="C429" s="214">
        <v>10</v>
      </c>
      <c r="D429" s="215">
        <v>10000</v>
      </c>
      <c r="E429" s="215">
        <v>2500</v>
      </c>
      <c r="F429" s="214">
        <v>15</v>
      </c>
      <c r="G429" s="216" t="str">
        <f>IF(MID(tab_SATLISTE[[#This Row],[SAT-ID]],2,1)="x","x",LEFT(tab_SATLISTE[[#This Row],[SAT-ID]]))</f>
        <v>1</v>
      </c>
      <c r="H429" s="679" t="s">
        <v>4281</v>
      </c>
      <c r="I429" s="680"/>
      <c r="J429" s="680"/>
      <c r="K429" s="680"/>
      <c r="L429" s="681"/>
    </row>
    <row r="430" spans="1:12" ht="15.95" customHeight="1" x14ac:dyDescent="0.25">
      <c r="A430" s="19" t="s">
        <v>4880</v>
      </c>
      <c r="B430" s="208" t="s">
        <v>2465</v>
      </c>
      <c r="C430" s="214">
        <v>4</v>
      </c>
      <c r="D430" s="215">
        <v>4000</v>
      </c>
      <c r="E430" s="215">
        <v>1000</v>
      </c>
      <c r="F430" s="214">
        <v>6</v>
      </c>
      <c r="G430" s="216" t="str">
        <f>IF(MID(tab_SATLISTE[[#This Row],[SAT-ID]],2,1)="x","x",LEFT(tab_SATLISTE[[#This Row],[SAT-ID]]))</f>
        <v>1</v>
      </c>
      <c r="H430" s="679" t="s">
        <v>4281</v>
      </c>
      <c r="I430" s="680"/>
      <c r="J430" s="680"/>
      <c r="K430" s="680"/>
      <c r="L430" s="681"/>
    </row>
    <row r="431" spans="1:12" ht="15.95" customHeight="1" x14ac:dyDescent="0.25">
      <c r="A431" s="19" t="s">
        <v>4881</v>
      </c>
      <c r="B431" s="208" t="s">
        <v>2236</v>
      </c>
      <c r="C431" s="214">
        <v>12</v>
      </c>
      <c r="D431" s="215">
        <v>12000</v>
      </c>
      <c r="E431" s="215">
        <v>3000</v>
      </c>
      <c r="F431" s="214">
        <v>18</v>
      </c>
      <c r="G431" s="216" t="str">
        <f>IF(MID(tab_SATLISTE[[#This Row],[SAT-ID]],2,1)="x","x",LEFT(tab_SATLISTE[[#This Row],[SAT-ID]]))</f>
        <v>1</v>
      </c>
      <c r="H431" s="679" t="s">
        <v>4281</v>
      </c>
      <c r="I431" s="680"/>
      <c r="J431" s="680"/>
      <c r="K431" s="680"/>
      <c r="L431" s="681"/>
    </row>
    <row r="432" spans="1:12" ht="15.95" customHeight="1" x14ac:dyDescent="0.25">
      <c r="A432" s="19" t="s">
        <v>4882</v>
      </c>
      <c r="B432" s="208" t="s">
        <v>2237</v>
      </c>
      <c r="C432" s="214">
        <v>26</v>
      </c>
      <c r="D432" s="215">
        <v>26000</v>
      </c>
      <c r="E432" s="215">
        <v>6500</v>
      </c>
      <c r="F432" s="214">
        <v>40</v>
      </c>
      <c r="G432" s="216" t="str">
        <f>IF(MID(tab_SATLISTE[[#This Row],[SAT-ID]],2,1)="x","x",LEFT(tab_SATLISTE[[#This Row],[SAT-ID]]))</f>
        <v>1</v>
      </c>
      <c r="H432" s="679" t="s">
        <v>4281</v>
      </c>
      <c r="I432" s="680"/>
      <c r="J432" s="680"/>
      <c r="K432" s="680"/>
      <c r="L432" s="681"/>
    </row>
    <row r="433" spans="1:12" ht="15.95" customHeight="1" x14ac:dyDescent="0.25">
      <c r="A433" s="19" t="s">
        <v>4883</v>
      </c>
      <c r="B433" s="208" t="s">
        <v>2238</v>
      </c>
      <c r="C433" s="214">
        <v>3</v>
      </c>
      <c r="D433" s="215">
        <v>3000</v>
      </c>
      <c r="E433" s="215">
        <v>750</v>
      </c>
      <c r="F433" s="214">
        <v>5</v>
      </c>
      <c r="G433" s="216" t="str">
        <f>IF(MID(tab_SATLISTE[[#This Row],[SAT-ID]],2,1)="x","x",LEFT(tab_SATLISTE[[#This Row],[SAT-ID]]))</f>
        <v>1</v>
      </c>
      <c r="H433" s="679" t="s">
        <v>4281</v>
      </c>
      <c r="I433" s="680"/>
      <c r="J433" s="680"/>
      <c r="K433" s="680"/>
      <c r="L433" s="681"/>
    </row>
    <row r="434" spans="1:12" ht="15.95" customHeight="1" x14ac:dyDescent="0.25">
      <c r="A434" s="19" t="s">
        <v>4884</v>
      </c>
      <c r="B434" s="208" t="s">
        <v>2369</v>
      </c>
      <c r="C434" s="214">
        <v>51</v>
      </c>
      <c r="D434" s="215">
        <v>51000</v>
      </c>
      <c r="E434" s="215">
        <v>12750</v>
      </c>
      <c r="F434" s="214">
        <v>78</v>
      </c>
      <c r="G434" s="216" t="str">
        <f>IF(MID(tab_SATLISTE[[#This Row],[SAT-ID]],2,1)="x","x",LEFT(tab_SATLISTE[[#This Row],[SAT-ID]]))</f>
        <v>1</v>
      </c>
      <c r="H434" s="679" t="s">
        <v>4281</v>
      </c>
      <c r="I434" s="680"/>
      <c r="J434" s="680"/>
      <c r="K434" s="680"/>
      <c r="L434" s="681"/>
    </row>
    <row r="435" spans="1:12" ht="15.95" customHeight="1" x14ac:dyDescent="0.25">
      <c r="A435" s="19" t="s">
        <v>4885</v>
      </c>
      <c r="B435" s="208" t="s">
        <v>2344</v>
      </c>
      <c r="C435" s="214">
        <v>3</v>
      </c>
      <c r="D435" s="215">
        <v>3000</v>
      </c>
      <c r="E435" s="215">
        <v>750</v>
      </c>
      <c r="F435" s="214">
        <v>4</v>
      </c>
      <c r="G435" s="216" t="str">
        <f>IF(MID(tab_SATLISTE[[#This Row],[SAT-ID]],2,1)="x","x",LEFT(tab_SATLISTE[[#This Row],[SAT-ID]]))</f>
        <v>1</v>
      </c>
      <c r="H435" s="679" t="s">
        <v>4281</v>
      </c>
      <c r="I435" s="680"/>
      <c r="J435" s="680"/>
      <c r="K435" s="680"/>
      <c r="L435" s="681"/>
    </row>
    <row r="436" spans="1:12" ht="15.95" customHeight="1" x14ac:dyDescent="0.25">
      <c r="A436" s="19" t="s">
        <v>4886</v>
      </c>
      <c r="B436" s="208" t="s">
        <v>2325</v>
      </c>
      <c r="C436" s="214">
        <v>5</v>
      </c>
      <c r="D436" s="215">
        <v>5000</v>
      </c>
      <c r="E436" s="215">
        <v>1250</v>
      </c>
      <c r="F436" s="214">
        <v>7</v>
      </c>
      <c r="G436" s="216" t="str">
        <f>IF(MID(tab_SATLISTE[[#This Row],[SAT-ID]],2,1)="x","x",LEFT(tab_SATLISTE[[#This Row],[SAT-ID]]))</f>
        <v>1</v>
      </c>
      <c r="H436" s="679" t="s">
        <v>4281</v>
      </c>
      <c r="I436" s="680"/>
      <c r="J436" s="680"/>
      <c r="K436" s="680"/>
      <c r="L436" s="681"/>
    </row>
    <row r="437" spans="1:12" ht="15.95" customHeight="1" x14ac:dyDescent="0.25">
      <c r="A437" s="19" t="s">
        <v>4887</v>
      </c>
      <c r="B437" s="208" t="s">
        <v>2153</v>
      </c>
      <c r="C437" s="214">
        <v>30</v>
      </c>
      <c r="D437" s="215">
        <v>30000</v>
      </c>
      <c r="E437" s="215">
        <v>7500</v>
      </c>
      <c r="F437" s="214">
        <v>46</v>
      </c>
      <c r="G437" s="216" t="str">
        <f>IF(MID(tab_SATLISTE[[#This Row],[SAT-ID]],2,1)="x","x",LEFT(tab_SATLISTE[[#This Row],[SAT-ID]]))</f>
        <v>1</v>
      </c>
      <c r="H437" s="679" t="s">
        <v>4281</v>
      </c>
      <c r="I437" s="680"/>
      <c r="J437" s="680"/>
      <c r="K437" s="680"/>
      <c r="L437" s="681"/>
    </row>
    <row r="438" spans="1:12" ht="15.95" customHeight="1" x14ac:dyDescent="0.25">
      <c r="A438" s="19" t="s">
        <v>4888</v>
      </c>
      <c r="B438" s="208" t="s">
        <v>2136</v>
      </c>
      <c r="C438" s="214">
        <v>3</v>
      </c>
      <c r="D438" s="215">
        <v>3000</v>
      </c>
      <c r="E438" s="215">
        <v>750</v>
      </c>
      <c r="F438" s="214">
        <v>5</v>
      </c>
      <c r="G438" s="216" t="str">
        <f>IF(MID(tab_SATLISTE[[#This Row],[SAT-ID]],2,1)="x","x",LEFT(tab_SATLISTE[[#This Row],[SAT-ID]]))</f>
        <v>1</v>
      </c>
      <c r="H438" s="679" t="s">
        <v>4281</v>
      </c>
      <c r="I438" s="680"/>
      <c r="J438" s="680"/>
      <c r="K438" s="680"/>
      <c r="L438" s="681"/>
    </row>
    <row r="439" spans="1:12" ht="15.95" customHeight="1" x14ac:dyDescent="0.25">
      <c r="A439" s="19" t="s">
        <v>4889</v>
      </c>
      <c r="B439" s="208" t="s">
        <v>2029</v>
      </c>
      <c r="C439" s="214">
        <v>6</v>
      </c>
      <c r="D439" s="215">
        <v>6000</v>
      </c>
      <c r="E439" s="215">
        <v>1500</v>
      </c>
      <c r="F439" s="214">
        <v>9</v>
      </c>
      <c r="G439" s="216" t="str">
        <f>IF(MID(tab_SATLISTE[[#This Row],[SAT-ID]],2,1)="x","x",LEFT(tab_SATLISTE[[#This Row],[SAT-ID]]))</f>
        <v>1</v>
      </c>
      <c r="H439" s="679" t="s">
        <v>4281</v>
      </c>
      <c r="I439" s="680"/>
      <c r="J439" s="680"/>
      <c r="K439" s="680"/>
      <c r="L439" s="681"/>
    </row>
    <row r="440" spans="1:12" ht="15.95" customHeight="1" x14ac:dyDescent="0.25">
      <c r="A440" s="19" t="s">
        <v>4890</v>
      </c>
      <c r="B440" s="208" t="s">
        <v>2466</v>
      </c>
      <c r="C440" s="214">
        <v>8</v>
      </c>
      <c r="D440" s="215">
        <v>8000</v>
      </c>
      <c r="E440" s="215">
        <v>2000</v>
      </c>
      <c r="F440" s="214">
        <v>12</v>
      </c>
      <c r="G440" s="216" t="str">
        <f>IF(MID(tab_SATLISTE[[#This Row],[SAT-ID]],2,1)="x","x",LEFT(tab_SATLISTE[[#This Row],[SAT-ID]]))</f>
        <v>1</v>
      </c>
      <c r="H440" s="679" t="s">
        <v>4281</v>
      </c>
      <c r="I440" s="680"/>
      <c r="J440" s="680"/>
      <c r="K440" s="680"/>
      <c r="L440" s="681"/>
    </row>
    <row r="441" spans="1:12" ht="15.95" customHeight="1" x14ac:dyDescent="0.25">
      <c r="A441" s="19" t="s">
        <v>4891</v>
      </c>
      <c r="B441" s="208" t="s">
        <v>2115</v>
      </c>
      <c r="C441" s="214">
        <v>30</v>
      </c>
      <c r="D441" s="215">
        <v>30000</v>
      </c>
      <c r="E441" s="215">
        <v>7500</v>
      </c>
      <c r="F441" s="214">
        <v>42</v>
      </c>
      <c r="G441" s="216" t="str">
        <f>IF(MID(tab_SATLISTE[[#This Row],[SAT-ID]],2,1)="x","x",LEFT(tab_SATLISTE[[#This Row],[SAT-ID]]))</f>
        <v>1</v>
      </c>
      <c r="H441" s="679" t="s">
        <v>4281</v>
      </c>
      <c r="I441" s="680"/>
      <c r="J441" s="680"/>
      <c r="K441" s="680"/>
      <c r="L441" s="681"/>
    </row>
    <row r="442" spans="1:12" ht="15.95" customHeight="1" x14ac:dyDescent="0.25">
      <c r="A442" s="19" t="s">
        <v>4892</v>
      </c>
      <c r="B442" s="208" t="s">
        <v>2462</v>
      </c>
      <c r="C442" s="214">
        <v>67</v>
      </c>
      <c r="D442" s="215">
        <v>67000</v>
      </c>
      <c r="E442" s="215">
        <v>16750</v>
      </c>
      <c r="F442" s="214">
        <v>94</v>
      </c>
      <c r="G442" s="216" t="str">
        <f>IF(MID(tab_SATLISTE[[#This Row],[SAT-ID]],2,1)="x","x",LEFT(tab_SATLISTE[[#This Row],[SAT-ID]]))</f>
        <v>1</v>
      </c>
      <c r="H442" s="679" t="s">
        <v>4281</v>
      </c>
      <c r="I442" s="680"/>
      <c r="J442" s="680"/>
      <c r="K442" s="680"/>
      <c r="L442" s="681"/>
    </row>
    <row r="443" spans="1:12" ht="15.95" customHeight="1" x14ac:dyDescent="0.25">
      <c r="A443" s="19" t="s">
        <v>4893</v>
      </c>
      <c r="B443" s="208" t="s">
        <v>2452</v>
      </c>
      <c r="C443" s="214">
        <v>60</v>
      </c>
      <c r="D443" s="215">
        <v>60000</v>
      </c>
      <c r="E443" s="215">
        <v>15000</v>
      </c>
      <c r="F443" s="214">
        <v>93</v>
      </c>
      <c r="G443" s="216" t="str">
        <f>IF(MID(tab_SATLISTE[[#This Row],[SAT-ID]],2,1)="x","x",LEFT(tab_SATLISTE[[#This Row],[SAT-ID]]))</f>
        <v>1</v>
      </c>
      <c r="H443" s="679" t="s">
        <v>4281</v>
      </c>
      <c r="I443" s="680"/>
      <c r="J443" s="680"/>
      <c r="K443" s="680"/>
      <c r="L443" s="681"/>
    </row>
    <row r="444" spans="1:12" ht="15.95" customHeight="1" x14ac:dyDescent="0.25">
      <c r="A444" s="19" t="s">
        <v>4894</v>
      </c>
      <c r="B444" s="208" t="s">
        <v>134</v>
      </c>
      <c r="C444" s="214">
        <v>481</v>
      </c>
      <c r="D444" s="215">
        <v>481000</v>
      </c>
      <c r="E444" s="215">
        <v>120250</v>
      </c>
      <c r="F444" s="214">
        <v>719</v>
      </c>
      <c r="G444" s="216" t="str">
        <f>IF(MID(tab_SATLISTE[[#This Row],[SAT-ID]],2,1)="x","x",LEFT(tab_SATLISTE[[#This Row],[SAT-ID]]))</f>
        <v>1</v>
      </c>
      <c r="H444" s="679" t="s">
        <v>4281</v>
      </c>
      <c r="I444" s="680"/>
      <c r="J444" s="680"/>
      <c r="K444" s="680"/>
      <c r="L444" s="681"/>
    </row>
    <row r="445" spans="1:12" ht="15.95" customHeight="1" x14ac:dyDescent="0.25">
      <c r="A445" s="19" t="s">
        <v>4895</v>
      </c>
      <c r="B445" s="208" t="s">
        <v>2137</v>
      </c>
      <c r="C445" s="214">
        <v>46</v>
      </c>
      <c r="D445" s="215">
        <v>46000</v>
      </c>
      <c r="E445" s="215">
        <v>11500</v>
      </c>
      <c r="F445" s="214">
        <v>64</v>
      </c>
      <c r="G445" s="216" t="str">
        <f>IF(MID(tab_SATLISTE[[#This Row],[SAT-ID]],2,1)="x","x",LEFT(tab_SATLISTE[[#This Row],[SAT-ID]]))</f>
        <v>1</v>
      </c>
      <c r="H445" s="679" t="s">
        <v>4281</v>
      </c>
      <c r="I445" s="680"/>
      <c r="J445" s="680"/>
      <c r="K445" s="680"/>
      <c r="L445" s="681"/>
    </row>
    <row r="446" spans="1:12" ht="15.95" customHeight="1" x14ac:dyDescent="0.25">
      <c r="A446" s="19" t="s">
        <v>4896</v>
      </c>
      <c r="B446" s="208" t="s">
        <v>2071</v>
      </c>
      <c r="C446" s="214">
        <v>19</v>
      </c>
      <c r="D446" s="215">
        <v>19000</v>
      </c>
      <c r="E446" s="215">
        <v>4750</v>
      </c>
      <c r="F446" s="214">
        <v>29</v>
      </c>
      <c r="G446" s="216" t="str">
        <f>IF(MID(tab_SATLISTE[[#This Row],[SAT-ID]],2,1)="x","x",LEFT(tab_SATLISTE[[#This Row],[SAT-ID]]))</f>
        <v>1</v>
      </c>
      <c r="H446" s="679" t="s">
        <v>4281</v>
      </c>
      <c r="I446" s="680"/>
      <c r="J446" s="680"/>
      <c r="K446" s="680"/>
      <c r="L446" s="681"/>
    </row>
    <row r="447" spans="1:12" ht="15.95" customHeight="1" x14ac:dyDescent="0.25">
      <c r="A447" s="19" t="s">
        <v>4897</v>
      </c>
      <c r="B447" s="208" t="s">
        <v>2278</v>
      </c>
      <c r="C447" s="214">
        <v>14</v>
      </c>
      <c r="D447" s="215">
        <v>14000</v>
      </c>
      <c r="E447" s="215">
        <v>3500</v>
      </c>
      <c r="F447" s="214">
        <v>22</v>
      </c>
      <c r="G447" s="216" t="str">
        <f>IF(MID(tab_SATLISTE[[#This Row],[SAT-ID]],2,1)="x","x",LEFT(tab_SATLISTE[[#This Row],[SAT-ID]]))</f>
        <v>1</v>
      </c>
      <c r="H447" s="679" t="s">
        <v>4281</v>
      </c>
      <c r="I447" s="680"/>
      <c r="J447" s="680"/>
      <c r="K447" s="680"/>
      <c r="L447" s="681"/>
    </row>
    <row r="448" spans="1:12" ht="15.95" customHeight="1" x14ac:dyDescent="0.25">
      <c r="A448" s="19" t="s">
        <v>4898</v>
      </c>
      <c r="B448" s="208" t="s">
        <v>2010</v>
      </c>
      <c r="C448" s="214">
        <v>10</v>
      </c>
      <c r="D448" s="215">
        <v>10000</v>
      </c>
      <c r="E448" s="215">
        <v>2500</v>
      </c>
      <c r="F448" s="214">
        <v>15</v>
      </c>
      <c r="G448" s="216" t="str">
        <f>IF(MID(tab_SATLISTE[[#This Row],[SAT-ID]],2,1)="x","x",LEFT(tab_SATLISTE[[#This Row],[SAT-ID]]))</f>
        <v>1</v>
      </c>
      <c r="H448" s="679" t="s">
        <v>4281</v>
      </c>
      <c r="I448" s="680"/>
      <c r="J448" s="680"/>
      <c r="K448" s="680"/>
      <c r="L448" s="681"/>
    </row>
    <row r="449" spans="1:12" ht="15.95" customHeight="1" x14ac:dyDescent="0.25">
      <c r="A449" s="19" t="s">
        <v>4899</v>
      </c>
      <c r="B449" s="208" t="s">
        <v>2392</v>
      </c>
      <c r="C449" s="214">
        <v>25</v>
      </c>
      <c r="D449" s="215">
        <v>25000</v>
      </c>
      <c r="E449" s="215">
        <v>6250</v>
      </c>
      <c r="F449" s="214">
        <v>38</v>
      </c>
      <c r="G449" s="216" t="str">
        <f>IF(MID(tab_SATLISTE[[#This Row],[SAT-ID]],2,1)="x","x",LEFT(tab_SATLISTE[[#This Row],[SAT-ID]]))</f>
        <v>1</v>
      </c>
      <c r="H449" s="679" t="s">
        <v>4281</v>
      </c>
      <c r="I449" s="680"/>
      <c r="J449" s="680"/>
      <c r="K449" s="680"/>
      <c r="L449" s="681"/>
    </row>
    <row r="450" spans="1:12" ht="15.95" customHeight="1" x14ac:dyDescent="0.25">
      <c r="A450" s="19" t="s">
        <v>4900</v>
      </c>
      <c r="B450" s="208" t="s">
        <v>2094</v>
      </c>
      <c r="C450" s="214">
        <v>9</v>
      </c>
      <c r="D450" s="215">
        <v>9000</v>
      </c>
      <c r="E450" s="215">
        <v>2250</v>
      </c>
      <c r="F450" s="214">
        <v>14</v>
      </c>
      <c r="G450" s="216" t="str">
        <f>IF(MID(tab_SATLISTE[[#This Row],[SAT-ID]],2,1)="x","x",LEFT(tab_SATLISTE[[#This Row],[SAT-ID]]))</f>
        <v>1</v>
      </c>
      <c r="H450" s="679" t="s">
        <v>4281</v>
      </c>
      <c r="I450" s="680"/>
      <c r="J450" s="680"/>
      <c r="K450" s="680"/>
      <c r="L450" s="681"/>
    </row>
    <row r="451" spans="1:12" ht="15.95" customHeight="1" x14ac:dyDescent="0.25">
      <c r="A451" s="19" t="s">
        <v>4901</v>
      </c>
      <c r="B451" s="208" t="s">
        <v>2293</v>
      </c>
      <c r="C451" s="214">
        <v>9</v>
      </c>
      <c r="D451" s="215">
        <v>9000</v>
      </c>
      <c r="E451" s="215">
        <v>2250</v>
      </c>
      <c r="F451" s="214">
        <v>13</v>
      </c>
      <c r="G451" s="216" t="str">
        <f>IF(MID(tab_SATLISTE[[#This Row],[SAT-ID]],2,1)="x","x",LEFT(tab_SATLISTE[[#This Row],[SAT-ID]]))</f>
        <v>1</v>
      </c>
      <c r="H451" s="679" t="s">
        <v>4281</v>
      </c>
      <c r="I451" s="680"/>
      <c r="J451" s="680"/>
      <c r="K451" s="680"/>
      <c r="L451" s="681"/>
    </row>
    <row r="452" spans="1:12" ht="15.95" customHeight="1" x14ac:dyDescent="0.25">
      <c r="A452" s="19" t="s">
        <v>4902</v>
      </c>
      <c r="B452" s="208" t="s">
        <v>2294</v>
      </c>
      <c r="C452" s="214">
        <v>4</v>
      </c>
      <c r="D452" s="215">
        <v>4000</v>
      </c>
      <c r="E452" s="215">
        <v>1000</v>
      </c>
      <c r="F452" s="214">
        <v>5</v>
      </c>
      <c r="G452" s="216" t="str">
        <f>IF(MID(tab_SATLISTE[[#This Row],[SAT-ID]],2,1)="x","x",LEFT(tab_SATLISTE[[#This Row],[SAT-ID]]))</f>
        <v>1</v>
      </c>
      <c r="H452" s="679" t="s">
        <v>4281</v>
      </c>
      <c r="I452" s="680"/>
      <c r="J452" s="680"/>
      <c r="K452" s="680"/>
      <c r="L452" s="681"/>
    </row>
    <row r="453" spans="1:12" ht="15.95" customHeight="1" x14ac:dyDescent="0.25">
      <c r="A453" s="19" t="s">
        <v>4903</v>
      </c>
      <c r="B453" s="208" t="s">
        <v>2370</v>
      </c>
      <c r="C453" s="214">
        <v>21</v>
      </c>
      <c r="D453" s="215">
        <v>21000</v>
      </c>
      <c r="E453" s="215">
        <v>5250</v>
      </c>
      <c r="F453" s="214">
        <v>32</v>
      </c>
      <c r="G453" s="216" t="str">
        <f>IF(MID(tab_SATLISTE[[#This Row],[SAT-ID]],2,1)="x","x",LEFT(tab_SATLISTE[[#This Row],[SAT-ID]]))</f>
        <v>1</v>
      </c>
      <c r="H453" s="679" t="s">
        <v>4281</v>
      </c>
      <c r="I453" s="680"/>
      <c r="J453" s="680"/>
      <c r="K453" s="680"/>
      <c r="L453" s="681"/>
    </row>
    <row r="454" spans="1:12" ht="15.95" customHeight="1" x14ac:dyDescent="0.25">
      <c r="A454" s="19" t="s">
        <v>4904</v>
      </c>
      <c r="B454" s="208" t="s">
        <v>2054</v>
      </c>
      <c r="C454" s="214">
        <v>53</v>
      </c>
      <c r="D454" s="215">
        <v>53000</v>
      </c>
      <c r="E454" s="215">
        <v>13250</v>
      </c>
      <c r="F454" s="214">
        <v>82</v>
      </c>
      <c r="G454" s="216" t="str">
        <f>IF(MID(tab_SATLISTE[[#This Row],[SAT-ID]],2,1)="x","x",LEFT(tab_SATLISTE[[#This Row],[SAT-ID]]))</f>
        <v>1</v>
      </c>
      <c r="H454" s="679" t="s">
        <v>4281</v>
      </c>
      <c r="I454" s="680"/>
      <c r="J454" s="680"/>
      <c r="K454" s="680"/>
      <c r="L454" s="681"/>
    </row>
    <row r="455" spans="1:12" ht="15.95" customHeight="1" x14ac:dyDescent="0.25">
      <c r="A455" s="19" t="s">
        <v>4905</v>
      </c>
      <c r="B455" s="208" t="s">
        <v>2138</v>
      </c>
      <c r="C455" s="214">
        <v>5</v>
      </c>
      <c r="D455" s="215">
        <v>5000</v>
      </c>
      <c r="E455" s="215">
        <v>1250</v>
      </c>
      <c r="F455" s="214">
        <v>7</v>
      </c>
      <c r="G455" s="216" t="str">
        <f>IF(MID(tab_SATLISTE[[#This Row],[SAT-ID]],2,1)="x","x",LEFT(tab_SATLISTE[[#This Row],[SAT-ID]]))</f>
        <v>1</v>
      </c>
      <c r="H455" s="679" t="s">
        <v>4281</v>
      </c>
      <c r="I455" s="680"/>
      <c r="J455" s="680"/>
      <c r="K455" s="680"/>
      <c r="L455" s="681"/>
    </row>
    <row r="456" spans="1:12" ht="15.95" customHeight="1" x14ac:dyDescent="0.25">
      <c r="A456" s="19" t="s">
        <v>4906</v>
      </c>
      <c r="B456" s="208" t="s">
        <v>2373</v>
      </c>
      <c r="C456" s="214">
        <v>62</v>
      </c>
      <c r="D456" s="215">
        <v>62000</v>
      </c>
      <c r="E456" s="215">
        <v>15500</v>
      </c>
      <c r="F456" s="214">
        <v>96</v>
      </c>
      <c r="G456" s="216" t="str">
        <f>IF(MID(tab_SATLISTE[[#This Row],[SAT-ID]],2,1)="x","x",LEFT(tab_SATLISTE[[#This Row],[SAT-ID]]))</f>
        <v>1</v>
      </c>
      <c r="H456" s="679" t="s">
        <v>4281</v>
      </c>
      <c r="I456" s="680"/>
      <c r="J456" s="680"/>
      <c r="K456" s="680"/>
      <c r="L456" s="681"/>
    </row>
    <row r="457" spans="1:12" ht="15.95" customHeight="1" x14ac:dyDescent="0.25">
      <c r="A457" s="19" t="s">
        <v>4907</v>
      </c>
      <c r="B457" s="208" t="s">
        <v>2090</v>
      </c>
      <c r="C457" s="214">
        <v>11</v>
      </c>
      <c r="D457" s="215">
        <v>11000</v>
      </c>
      <c r="E457" s="215">
        <v>2750</v>
      </c>
      <c r="F457" s="214">
        <v>17</v>
      </c>
      <c r="G457" s="216" t="str">
        <f>IF(MID(tab_SATLISTE[[#This Row],[SAT-ID]],2,1)="x","x",LEFT(tab_SATLISTE[[#This Row],[SAT-ID]]))</f>
        <v>1</v>
      </c>
      <c r="H457" s="679" t="s">
        <v>4281</v>
      </c>
      <c r="I457" s="680"/>
      <c r="J457" s="680"/>
      <c r="K457" s="680"/>
      <c r="L457" s="681"/>
    </row>
    <row r="458" spans="1:12" ht="15.95" customHeight="1" x14ac:dyDescent="0.25">
      <c r="A458" s="19" t="s">
        <v>4908</v>
      </c>
      <c r="B458" s="208" t="s">
        <v>2117</v>
      </c>
      <c r="C458" s="214">
        <v>5</v>
      </c>
      <c r="D458" s="215">
        <v>5000</v>
      </c>
      <c r="E458" s="215">
        <v>1250</v>
      </c>
      <c r="F458" s="214">
        <v>8</v>
      </c>
      <c r="G458" s="216" t="str">
        <f>IF(MID(tab_SATLISTE[[#This Row],[SAT-ID]],2,1)="x","x",LEFT(tab_SATLISTE[[#This Row],[SAT-ID]]))</f>
        <v>1</v>
      </c>
      <c r="H458" s="679" t="s">
        <v>4281</v>
      </c>
      <c r="I458" s="680"/>
      <c r="J458" s="680"/>
      <c r="K458" s="680"/>
      <c r="L458" s="681"/>
    </row>
    <row r="459" spans="1:12" ht="15.95" customHeight="1" x14ac:dyDescent="0.25">
      <c r="A459" s="19" t="s">
        <v>4909</v>
      </c>
      <c r="B459" s="208" t="s">
        <v>2468</v>
      </c>
      <c r="C459" s="214">
        <v>3</v>
      </c>
      <c r="D459" s="215">
        <v>3000</v>
      </c>
      <c r="E459" s="215">
        <v>750</v>
      </c>
      <c r="F459" s="214">
        <v>5</v>
      </c>
      <c r="G459" s="216" t="str">
        <f>IF(MID(tab_SATLISTE[[#This Row],[SAT-ID]],2,1)="x","x",LEFT(tab_SATLISTE[[#This Row],[SAT-ID]]))</f>
        <v>1</v>
      </c>
      <c r="H459" s="679" t="s">
        <v>4281</v>
      </c>
      <c r="I459" s="680"/>
      <c r="J459" s="680"/>
      <c r="K459" s="680"/>
      <c r="L459" s="681"/>
    </row>
    <row r="460" spans="1:12" ht="15.95" customHeight="1" x14ac:dyDescent="0.25">
      <c r="A460" s="19" t="s">
        <v>4910</v>
      </c>
      <c r="B460" s="208" t="s">
        <v>2051</v>
      </c>
      <c r="C460" s="214">
        <v>12</v>
      </c>
      <c r="D460" s="215">
        <v>12000</v>
      </c>
      <c r="E460" s="215">
        <v>3000</v>
      </c>
      <c r="F460" s="214">
        <v>19</v>
      </c>
      <c r="G460" s="216" t="str">
        <f>IF(MID(tab_SATLISTE[[#This Row],[SAT-ID]],2,1)="x","x",LEFT(tab_SATLISTE[[#This Row],[SAT-ID]]))</f>
        <v>1</v>
      </c>
      <c r="H460" s="679" t="s">
        <v>4281</v>
      </c>
      <c r="I460" s="680"/>
      <c r="J460" s="680"/>
      <c r="K460" s="680"/>
      <c r="L460" s="681"/>
    </row>
    <row r="461" spans="1:12" ht="15.95" customHeight="1" x14ac:dyDescent="0.25">
      <c r="A461" s="19" t="s">
        <v>4911</v>
      </c>
      <c r="B461" s="208" t="s">
        <v>2024</v>
      </c>
      <c r="C461" s="214">
        <v>57</v>
      </c>
      <c r="D461" s="215">
        <v>57000</v>
      </c>
      <c r="E461" s="215">
        <v>14250</v>
      </c>
      <c r="F461" s="214">
        <v>87</v>
      </c>
      <c r="G461" s="216" t="str">
        <f>IF(MID(tab_SATLISTE[[#This Row],[SAT-ID]],2,1)="x","x",LEFT(tab_SATLISTE[[#This Row],[SAT-ID]]))</f>
        <v>1</v>
      </c>
      <c r="H461" s="679" t="s">
        <v>4281</v>
      </c>
      <c r="I461" s="680"/>
      <c r="J461" s="680"/>
      <c r="K461" s="680"/>
      <c r="L461" s="681"/>
    </row>
    <row r="462" spans="1:12" ht="15.95" customHeight="1" x14ac:dyDescent="0.25">
      <c r="A462" s="19" t="s">
        <v>4912</v>
      </c>
      <c r="B462" s="208" t="s">
        <v>2183</v>
      </c>
      <c r="C462" s="214">
        <v>7</v>
      </c>
      <c r="D462" s="215">
        <v>7000</v>
      </c>
      <c r="E462" s="215">
        <v>1750</v>
      </c>
      <c r="F462" s="214">
        <v>11</v>
      </c>
      <c r="G462" s="216" t="str">
        <f>IF(MID(tab_SATLISTE[[#This Row],[SAT-ID]],2,1)="x","x",LEFT(tab_SATLISTE[[#This Row],[SAT-ID]]))</f>
        <v>1</v>
      </c>
      <c r="H462" s="679" t="s">
        <v>4281</v>
      </c>
      <c r="I462" s="680"/>
      <c r="J462" s="680"/>
      <c r="K462" s="680"/>
      <c r="L462" s="681"/>
    </row>
    <row r="463" spans="1:12" ht="15.95" customHeight="1" x14ac:dyDescent="0.25">
      <c r="A463" s="19" t="s">
        <v>4913</v>
      </c>
      <c r="B463" s="208" t="s">
        <v>2307</v>
      </c>
      <c r="C463" s="214">
        <v>6</v>
      </c>
      <c r="D463" s="215">
        <v>6000</v>
      </c>
      <c r="E463" s="215">
        <v>1500</v>
      </c>
      <c r="F463" s="214">
        <v>10</v>
      </c>
      <c r="G463" s="216" t="str">
        <f>IF(MID(tab_SATLISTE[[#This Row],[SAT-ID]],2,1)="x","x",LEFT(tab_SATLISTE[[#This Row],[SAT-ID]]))</f>
        <v>1</v>
      </c>
      <c r="H463" s="679" t="s">
        <v>4281</v>
      </c>
      <c r="I463" s="680"/>
      <c r="J463" s="680"/>
      <c r="K463" s="680"/>
      <c r="L463" s="681"/>
    </row>
    <row r="464" spans="1:12" ht="15.95" customHeight="1" x14ac:dyDescent="0.25">
      <c r="A464" s="19" t="s">
        <v>4914</v>
      </c>
      <c r="B464" s="208" t="s">
        <v>2434</v>
      </c>
      <c r="C464" s="214">
        <v>4</v>
      </c>
      <c r="D464" s="215">
        <v>4000</v>
      </c>
      <c r="E464" s="215">
        <v>1000</v>
      </c>
      <c r="F464" s="214">
        <v>6</v>
      </c>
      <c r="G464" s="216" t="str">
        <f>IF(MID(tab_SATLISTE[[#This Row],[SAT-ID]],2,1)="x","x",LEFT(tab_SATLISTE[[#This Row],[SAT-ID]]))</f>
        <v>1</v>
      </c>
      <c r="H464" s="679" t="s">
        <v>4281</v>
      </c>
      <c r="I464" s="680"/>
      <c r="J464" s="680"/>
      <c r="K464" s="680"/>
      <c r="L464" s="681"/>
    </row>
    <row r="465" spans="1:12" ht="15.95" customHeight="1" x14ac:dyDescent="0.25">
      <c r="A465" s="19" t="s">
        <v>4915</v>
      </c>
      <c r="B465" s="208" t="s">
        <v>2068</v>
      </c>
      <c r="C465" s="214">
        <v>29</v>
      </c>
      <c r="D465" s="215">
        <v>29000</v>
      </c>
      <c r="E465" s="215">
        <v>7250</v>
      </c>
      <c r="F465" s="214">
        <v>44</v>
      </c>
      <c r="G465" s="216" t="str">
        <f>IF(MID(tab_SATLISTE[[#This Row],[SAT-ID]],2,1)="x","x",LEFT(tab_SATLISTE[[#This Row],[SAT-ID]]))</f>
        <v>1</v>
      </c>
      <c r="H465" s="679" t="s">
        <v>4281</v>
      </c>
      <c r="I465" s="680"/>
      <c r="J465" s="680"/>
      <c r="K465" s="680"/>
      <c r="L465" s="681"/>
    </row>
    <row r="466" spans="1:12" ht="15.95" customHeight="1" x14ac:dyDescent="0.25">
      <c r="A466" s="19" t="s">
        <v>4916</v>
      </c>
      <c r="B466" s="208" t="s">
        <v>2050</v>
      </c>
      <c r="C466" s="214">
        <v>9</v>
      </c>
      <c r="D466" s="215">
        <v>9000</v>
      </c>
      <c r="E466" s="215">
        <v>2250</v>
      </c>
      <c r="F466" s="214">
        <v>14</v>
      </c>
      <c r="G466" s="216" t="str">
        <f>IF(MID(tab_SATLISTE[[#This Row],[SAT-ID]],2,1)="x","x",LEFT(tab_SATLISTE[[#This Row],[SAT-ID]]))</f>
        <v>1</v>
      </c>
      <c r="H466" s="679" t="s">
        <v>4281</v>
      </c>
      <c r="I466" s="680"/>
      <c r="J466" s="680"/>
      <c r="K466" s="680"/>
      <c r="L466" s="681"/>
    </row>
    <row r="467" spans="1:12" ht="15.95" customHeight="1" x14ac:dyDescent="0.25">
      <c r="A467" s="19" t="s">
        <v>4917</v>
      </c>
      <c r="B467" s="208" t="s">
        <v>2170</v>
      </c>
      <c r="C467" s="214">
        <v>8</v>
      </c>
      <c r="D467" s="215">
        <v>8000</v>
      </c>
      <c r="E467" s="215">
        <v>2000</v>
      </c>
      <c r="F467" s="214">
        <v>12</v>
      </c>
      <c r="G467" s="216" t="str">
        <f>IF(MID(tab_SATLISTE[[#This Row],[SAT-ID]],2,1)="x","x",LEFT(tab_SATLISTE[[#This Row],[SAT-ID]]))</f>
        <v>1</v>
      </c>
      <c r="H467" s="679" t="s">
        <v>4281</v>
      </c>
      <c r="I467" s="680"/>
      <c r="J467" s="680"/>
      <c r="K467" s="680"/>
      <c r="L467" s="681"/>
    </row>
    <row r="468" spans="1:12" ht="15.95" customHeight="1" x14ac:dyDescent="0.25">
      <c r="A468" s="19" t="s">
        <v>4918</v>
      </c>
      <c r="B468" s="208" t="s">
        <v>2469</v>
      </c>
      <c r="C468" s="214">
        <v>21</v>
      </c>
      <c r="D468" s="215">
        <v>21000</v>
      </c>
      <c r="E468" s="215">
        <v>5250</v>
      </c>
      <c r="F468" s="214">
        <v>33</v>
      </c>
      <c r="G468" s="216" t="str">
        <f>IF(MID(tab_SATLISTE[[#This Row],[SAT-ID]],2,1)="x","x",LEFT(tab_SATLISTE[[#This Row],[SAT-ID]]))</f>
        <v>1</v>
      </c>
      <c r="H468" s="679" t="s">
        <v>4281</v>
      </c>
      <c r="I468" s="680"/>
      <c r="J468" s="680"/>
      <c r="K468" s="680"/>
      <c r="L468" s="681"/>
    </row>
    <row r="469" spans="1:12" ht="15.95" customHeight="1" x14ac:dyDescent="0.25">
      <c r="A469" s="19" t="s">
        <v>4919</v>
      </c>
      <c r="B469" s="208" t="s">
        <v>2382</v>
      </c>
      <c r="C469" s="214">
        <v>5</v>
      </c>
      <c r="D469" s="215">
        <v>5000</v>
      </c>
      <c r="E469" s="215">
        <v>1250</v>
      </c>
      <c r="F469" s="214">
        <v>8</v>
      </c>
      <c r="G469" s="216" t="str">
        <f>IF(MID(tab_SATLISTE[[#This Row],[SAT-ID]],2,1)="x","x",LEFT(tab_SATLISTE[[#This Row],[SAT-ID]]))</f>
        <v>1</v>
      </c>
      <c r="H469" s="679" t="s">
        <v>4281</v>
      </c>
      <c r="I469" s="680"/>
      <c r="J469" s="680"/>
      <c r="K469" s="680"/>
      <c r="L469" s="681"/>
    </row>
    <row r="470" spans="1:12" ht="15.95" customHeight="1" x14ac:dyDescent="0.25">
      <c r="A470" s="19" t="s">
        <v>4920</v>
      </c>
      <c r="B470" s="208" t="s">
        <v>2345</v>
      </c>
      <c r="C470" s="214">
        <v>88</v>
      </c>
      <c r="D470" s="215">
        <v>88000</v>
      </c>
      <c r="E470" s="215">
        <v>22000</v>
      </c>
      <c r="F470" s="214">
        <v>123</v>
      </c>
      <c r="G470" s="216" t="str">
        <f>IF(MID(tab_SATLISTE[[#This Row],[SAT-ID]],2,1)="x","x",LEFT(tab_SATLISTE[[#This Row],[SAT-ID]]))</f>
        <v>1</v>
      </c>
      <c r="H470" s="679" t="s">
        <v>4281</v>
      </c>
      <c r="I470" s="680"/>
      <c r="J470" s="680"/>
      <c r="K470" s="680"/>
      <c r="L470" s="681"/>
    </row>
    <row r="471" spans="1:12" ht="15.95" customHeight="1" x14ac:dyDescent="0.25">
      <c r="A471" s="19" t="s">
        <v>4921</v>
      </c>
      <c r="B471" s="208" t="s">
        <v>2295</v>
      </c>
      <c r="C471" s="214">
        <v>6</v>
      </c>
      <c r="D471" s="215">
        <v>6000</v>
      </c>
      <c r="E471" s="215">
        <v>1500</v>
      </c>
      <c r="F471" s="214">
        <v>9</v>
      </c>
      <c r="G471" s="216" t="str">
        <f>IF(MID(tab_SATLISTE[[#This Row],[SAT-ID]],2,1)="x","x",LEFT(tab_SATLISTE[[#This Row],[SAT-ID]]))</f>
        <v>1</v>
      </c>
      <c r="H471" s="679" t="s">
        <v>4281</v>
      </c>
      <c r="I471" s="680"/>
      <c r="J471" s="680"/>
      <c r="K471" s="680"/>
      <c r="L471" s="681"/>
    </row>
    <row r="472" spans="1:12" ht="15.95" customHeight="1" x14ac:dyDescent="0.25">
      <c r="A472" s="19" t="s">
        <v>4922</v>
      </c>
      <c r="B472" s="208" t="s">
        <v>2239</v>
      </c>
      <c r="C472" s="214">
        <v>3</v>
      </c>
      <c r="D472" s="215">
        <v>3000</v>
      </c>
      <c r="E472" s="215">
        <v>750</v>
      </c>
      <c r="F472" s="214">
        <v>5</v>
      </c>
      <c r="G472" s="216" t="str">
        <f>IF(MID(tab_SATLISTE[[#This Row],[SAT-ID]],2,1)="x","x",LEFT(tab_SATLISTE[[#This Row],[SAT-ID]]))</f>
        <v>1</v>
      </c>
      <c r="H472" s="679" t="s">
        <v>4281</v>
      </c>
      <c r="I472" s="680"/>
      <c r="J472" s="680"/>
      <c r="K472" s="680"/>
      <c r="L472" s="681"/>
    </row>
    <row r="473" spans="1:12" ht="15.95" customHeight="1" x14ac:dyDescent="0.25">
      <c r="A473" s="19" t="s">
        <v>4923</v>
      </c>
      <c r="B473" s="208" t="s">
        <v>2221</v>
      </c>
      <c r="C473" s="214">
        <v>6</v>
      </c>
      <c r="D473" s="215">
        <v>6000</v>
      </c>
      <c r="E473" s="215">
        <v>1500</v>
      </c>
      <c r="F473" s="214">
        <v>9</v>
      </c>
      <c r="G473" s="216" t="str">
        <f>IF(MID(tab_SATLISTE[[#This Row],[SAT-ID]],2,1)="x","x",LEFT(tab_SATLISTE[[#This Row],[SAT-ID]]))</f>
        <v>1</v>
      </c>
      <c r="H473" s="679" t="s">
        <v>4281</v>
      </c>
      <c r="I473" s="680"/>
      <c r="J473" s="680"/>
      <c r="K473" s="680"/>
      <c r="L473" s="681"/>
    </row>
    <row r="474" spans="1:12" ht="15.95" customHeight="1" x14ac:dyDescent="0.25">
      <c r="A474" s="19" t="s">
        <v>4924</v>
      </c>
      <c r="B474" s="208" t="s">
        <v>2326</v>
      </c>
      <c r="C474" s="214">
        <v>9</v>
      </c>
      <c r="D474" s="215">
        <v>9000</v>
      </c>
      <c r="E474" s="215">
        <v>2250</v>
      </c>
      <c r="F474" s="214">
        <v>14</v>
      </c>
      <c r="G474" s="216" t="str">
        <f>IF(MID(tab_SATLISTE[[#This Row],[SAT-ID]],2,1)="x","x",LEFT(tab_SATLISTE[[#This Row],[SAT-ID]]))</f>
        <v>1</v>
      </c>
      <c r="H474" s="679" t="s">
        <v>4281</v>
      </c>
      <c r="I474" s="680"/>
      <c r="J474" s="680"/>
      <c r="K474" s="680"/>
      <c r="L474" s="681"/>
    </row>
    <row r="475" spans="1:12" ht="15.95" customHeight="1" x14ac:dyDescent="0.25">
      <c r="A475" s="19" t="s">
        <v>4925</v>
      </c>
      <c r="B475" s="208" t="s">
        <v>2171</v>
      </c>
      <c r="C475" s="214">
        <v>21</v>
      </c>
      <c r="D475" s="215">
        <v>21000</v>
      </c>
      <c r="E475" s="215">
        <v>5250</v>
      </c>
      <c r="F475" s="214">
        <v>32</v>
      </c>
      <c r="G475" s="216" t="str">
        <f>IF(MID(tab_SATLISTE[[#This Row],[SAT-ID]],2,1)="x","x",LEFT(tab_SATLISTE[[#This Row],[SAT-ID]]))</f>
        <v>1</v>
      </c>
      <c r="H475" s="679" t="s">
        <v>4281</v>
      </c>
      <c r="I475" s="680"/>
      <c r="J475" s="680"/>
      <c r="K475" s="680"/>
      <c r="L475" s="681"/>
    </row>
    <row r="476" spans="1:12" ht="15.95" customHeight="1" x14ac:dyDescent="0.25">
      <c r="A476" s="19" t="s">
        <v>4926</v>
      </c>
      <c r="B476" s="208" t="s">
        <v>2030</v>
      </c>
      <c r="C476" s="214">
        <v>10</v>
      </c>
      <c r="D476" s="215">
        <v>10000</v>
      </c>
      <c r="E476" s="215">
        <v>2500</v>
      </c>
      <c r="F476" s="214">
        <v>16</v>
      </c>
      <c r="G476" s="216" t="str">
        <f>IF(MID(tab_SATLISTE[[#This Row],[SAT-ID]],2,1)="x","x",LEFT(tab_SATLISTE[[#This Row],[SAT-ID]]))</f>
        <v>1</v>
      </c>
      <c r="H476" s="679" t="s">
        <v>4281</v>
      </c>
      <c r="I476" s="680"/>
      <c r="J476" s="680"/>
      <c r="K476" s="680"/>
      <c r="L476" s="681"/>
    </row>
    <row r="477" spans="1:12" ht="15.95" customHeight="1" x14ac:dyDescent="0.25">
      <c r="A477" s="19" t="s">
        <v>4927</v>
      </c>
      <c r="B477" s="208" t="s">
        <v>2402</v>
      </c>
      <c r="C477" s="214">
        <v>39</v>
      </c>
      <c r="D477" s="215">
        <v>39000</v>
      </c>
      <c r="E477" s="215">
        <v>9750</v>
      </c>
      <c r="F477" s="214">
        <v>60</v>
      </c>
      <c r="G477" s="216" t="str">
        <f>IF(MID(tab_SATLISTE[[#This Row],[SAT-ID]],2,1)="x","x",LEFT(tab_SATLISTE[[#This Row],[SAT-ID]]))</f>
        <v>1</v>
      </c>
      <c r="H477" s="679" t="s">
        <v>4281</v>
      </c>
      <c r="I477" s="680"/>
      <c r="J477" s="680"/>
      <c r="K477" s="680"/>
      <c r="L477" s="681"/>
    </row>
    <row r="478" spans="1:12" ht="15.95" customHeight="1" x14ac:dyDescent="0.25">
      <c r="A478" s="19" t="s">
        <v>4928</v>
      </c>
      <c r="B478" s="208" t="s">
        <v>2383</v>
      </c>
      <c r="C478" s="214">
        <v>4</v>
      </c>
      <c r="D478" s="215">
        <v>4000</v>
      </c>
      <c r="E478" s="215">
        <v>1000</v>
      </c>
      <c r="F478" s="214">
        <v>6</v>
      </c>
      <c r="G478" s="216" t="str">
        <f>IF(MID(tab_SATLISTE[[#This Row],[SAT-ID]],2,1)="x","x",LEFT(tab_SATLISTE[[#This Row],[SAT-ID]]))</f>
        <v>1</v>
      </c>
      <c r="H478" s="679" t="s">
        <v>4281</v>
      </c>
      <c r="I478" s="680"/>
      <c r="J478" s="680"/>
      <c r="K478" s="680"/>
      <c r="L478" s="681"/>
    </row>
    <row r="479" spans="1:12" ht="15.95" customHeight="1" x14ac:dyDescent="0.25">
      <c r="A479" s="19" t="s">
        <v>4929</v>
      </c>
      <c r="B479" s="208" t="s">
        <v>2184</v>
      </c>
      <c r="C479" s="214">
        <v>7</v>
      </c>
      <c r="D479" s="215">
        <v>7000</v>
      </c>
      <c r="E479" s="215">
        <v>1750</v>
      </c>
      <c r="F479" s="214">
        <v>11</v>
      </c>
      <c r="G479" s="216" t="str">
        <f>IF(MID(tab_SATLISTE[[#This Row],[SAT-ID]],2,1)="x","x",LEFT(tab_SATLISTE[[#This Row],[SAT-ID]]))</f>
        <v>1</v>
      </c>
      <c r="H479" s="679" t="s">
        <v>4281</v>
      </c>
      <c r="I479" s="680"/>
      <c r="J479" s="680"/>
      <c r="K479" s="680"/>
      <c r="L479" s="681"/>
    </row>
    <row r="480" spans="1:12" ht="15.95" customHeight="1" x14ac:dyDescent="0.25">
      <c r="A480" s="19" t="s">
        <v>4930</v>
      </c>
      <c r="B480" s="208" t="s">
        <v>2157</v>
      </c>
      <c r="C480" s="214">
        <v>31</v>
      </c>
      <c r="D480" s="215">
        <v>31000</v>
      </c>
      <c r="E480" s="215">
        <v>7750</v>
      </c>
      <c r="F480" s="214">
        <v>48</v>
      </c>
      <c r="G480" s="216" t="str">
        <f>IF(MID(tab_SATLISTE[[#This Row],[SAT-ID]],2,1)="x","x",LEFT(tab_SATLISTE[[#This Row],[SAT-ID]]))</f>
        <v>1</v>
      </c>
      <c r="H480" s="679" t="s">
        <v>4281</v>
      </c>
      <c r="I480" s="680"/>
      <c r="J480" s="680"/>
      <c r="K480" s="680"/>
      <c r="L480" s="681"/>
    </row>
    <row r="481" spans="1:12" ht="15.95" customHeight="1" x14ac:dyDescent="0.25">
      <c r="A481" s="19" t="s">
        <v>4931</v>
      </c>
      <c r="B481" s="208" t="s">
        <v>2491</v>
      </c>
      <c r="C481" s="214">
        <v>29</v>
      </c>
      <c r="D481" s="215">
        <v>29000</v>
      </c>
      <c r="E481" s="215">
        <v>7250</v>
      </c>
      <c r="F481" s="214">
        <v>44</v>
      </c>
      <c r="G481" s="216" t="str">
        <f>IF(MID(tab_SATLISTE[[#This Row],[SAT-ID]],2,1)="x","x",LEFT(tab_SATLISTE[[#This Row],[SAT-ID]]))</f>
        <v>1</v>
      </c>
      <c r="H481" s="679" t="s">
        <v>4281</v>
      </c>
      <c r="I481" s="680"/>
      <c r="J481" s="680"/>
      <c r="K481" s="680"/>
      <c r="L481" s="681"/>
    </row>
    <row r="482" spans="1:12" ht="15.95" customHeight="1" x14ac:dyDescent="0.25">
      <c r="A482" s="19" t="s">
        <v>4932</v>
      </c>
      <c r="B482" s="208" t="s">
        <v>2490</v>
      </c>
      <c r="C482" s="214">
        <v>31</v>
      </c>
      <c r="D482" s="215">
        <v>31000</v>
      </c>
      <c r="E482" s="215">
        <v>7750</v>
      </c>
      <c r="F482" s="214">
        <v>48</v>
      </c>
      <c r="G482" s="216" t="str">
        <f>IF(MID(tab_SATLISTE[[#This Row],[SAT-ID]],2,1)="x","x",LEFT(tab_SATLISTE[[#This Row],[SAT-ID]]))</f>
        <v>1</v>
      </c>
      <c r="H482" s="679" t="s">
        <v>4281</v>
      </c>
      <c r="I482" s="680"/>
      <c r="J482" s="680"/>
      <c r="K482" s="680"/>
      <c r="L482" s="681"/>
    </row>
    <row r="483" spans="1:12" ht="15.95" customHeight="1" x14ac:dyDescent="0.25">
      <c r="A483" s="19" t="s">
        <v>4933</v>
      </c>
      <c r="B483" s="208" t="s">
        <v>132</v>
      </c>
      <c r="C483" s="214">
        <v>439</v>
      </c>
      <c r="D483" s="215">
        <v>439000</v>
      </c>
      <c r="E483" s="215">
        <v>109750</v>
      </c>
      <c r="F483" s="214">
        <v>669</v>
      </c>
      <c r="G483" s="216" t="str">
        <f>IF(MID(tab_SATLISTE[[#This Row],[SAT-ID]],2,1)="x","x",LEFT(tab_SATLISTE[[#This Row],[SAT-ID]]))</f>
        <v>1</v>
      </c>
      <c r="H483" s="679" t="s">
        <v>4281</v>
      </c>
      <c r="I483" s="680"/>
      <c r="J483" s="680"/>
      <c r="K483" s="680"/>
      <c r="L483" s="681"/>
    </row>
    <row r="484" spans="1:12" ht="15.95" customHeight="1" x14ac:dyDescent="0.25">
      <c r="A484" s="19" t="s">
        <v>4934</v>
      </c>
      <c r="B484" s="208" t="s">
        <v>3858</v>
      </c>
      <c r="C484" s="214">
        <v>120</v>
      </c>
      <c r="D484" s="215">
        <v>120000</v>
      </c>
      <c r="E484" s="215">
        <v>30000</v>
      </c>
      <c r="F484" s="214">
        <v>185</v>
      </c>
      <c r="G484" s="216" t="str">
        <f>IF(MID(tab_SATLISTE[[#This Row],[SAT-ID]],2,1)="x","x",LEFT(tab_SATLISTE[[#This Row],[SAT-ID]]))</f>
        <v>1</v>
      </c>
      <c r="H484" s="679" t="s">
        <v>4281</v>
      </c>
      <c r="I484" s="680"/>
      <c r="J484" s="680"/>
      <c r="K484" s="680"/>
      <c r="L484" s="681"/>
    </row>
    <row r="485" spans="1:12" ht="15.95" customHeight="1" x14ac:dyDescent="0.25">
      <c r="A485" s="19" t="s">
        <v>4935</v>
      </c>
      <c r="B485" s="208" t="s">
        <v>2222</v>
      </c>
      <c r="C485" s="214">
        <v>5</v>
      </c>
      <c r="D485" s="215">
        <v>5000</v>
      </c>
      <c r="E485" s="215">
        <v>1250</v>
      </c>
      <c r="F485" s="214">
        <v>7</v>
      </c>
      <c r="G485" s="216" t="str">
        <f>IF(MID(tab_SATLISTE[[#This Row],[SAT-ID]],2,1)="x","x",LEFT(tab_SATLISTE[[#This Row],[SAT-ID]]))</f>
        <v>1</v>
      </c>
      <c r="H485" s="679" t="s">
        <v>4281</v>
      </c>
      <c r="I485" s="680"/>
      <c r="J485" s="680"/>
      <c r="K485" s="680"/>
      <c r="L485" s="681"/>
    </row>
    <row r="486" spans="1:12" ht="15.95" customHeight="1" x14ac:dyDescent="0.25">
      <c r="A486" s="19" t="s">
        <v>4936</v>
      </c>
      <c r="B486" s="208" t="s">
        <v>2447</v>
      </c>
      <c r="C486" s="214">
        <v>8</v>
      </c>
      <c r="D486" s="215">
        <v>8000</v>
      </c>
      <c r="E486" s="215">
        <v>2000</v>
      </c>
      <c r="F486" s="214">
        <v>12</v>
      </c>
      <c r="G486" s="216" t="str">
        <f>IF(MID(tab_SATLISTE[[#This Row],[SAT-ID]],2,1)="x","x",LEFT(tab_SATLISTE[[#This Row],[SAT-ID]]))</f>
        <v>1</v>
      </c>
      <c r="H486" s="679" t="s">
        <v>4281</v>
      </c>
      <c r="I486" s="680"/>
      <c r="J486" s="680"/>
      <c r="K486" s="680"/>
      <c r="L486" s="681"/>
    </row>
    <row r="487" spans="1:12" ht="15.95" customHeight="1" x14ac:dyDescent="0.25">
      <c r="A487" s="19" t="s">
        <v>4937</v>
      </c>
      <c r="B487" s="208" t="s">
        <v>2477</v>
      </c>
      <c r="C487" s="214">
        <v>6</v>
      </c>
      <c r="D487" s="215">
        <v>6000</v>
      </c>
      <c r="E487" s="215">
        <v>1500</v>
      </c>
      <c r="F487" s="214">
        <v>9</v>
      </c>
      <c r="G487" s="216" t="str">
        <f>IF(MID(tab_SATLISTE[[#This Row],[SAT-ID]],2,1)="x","x",LEFT(tab_SATLISTE[[#This Row],[SAT-ID]]))</f>
        <v>1</v>
      </c>
      <c r="H487" s="679" t="s">
        <v>4281</v>
      </c>
      <c r="I487" s="680"/>
      <c r="J487" s="680"/>
      <c r="K487" s="680"/>
      <c r="L487" s="681"/>
    </row>
    <row r="488" spans="1:12" ht="15.95" customHeight="1" x14ac:dyDescent="0.25">
      <c r="A488" s="19" t="s">
        <v>4938</v>
      </c>
      <c r="B488" s="208" t="s">
        <v>2223</v>
      </c>
      <c r="C488" s="214">
        <v>9</v>
      </c>
      <c r="D488" s="215">
        <v>9000</v>
      </c>
      <c r="E488" s="215">
        <v>2250</v>
      </c>
      <c r="F488" s="214">
        <v>14</v>
      </c>
      <c r="G488" s="216" t="str">
        <f>IF(MID(tab_SATLISTE[[#This Row],[SAT-ID]],2,1)="x","x",LEFT(tab_SATLISTE[[#This Row],[SAT-ID]]))</f>
        <v>1</v>
      </c>
      <c r="H488" s="679" t="s">
        <v>4281</v>
      </c>
      <c r="I488" s="680"/>
      <c r="J488" s="680"/>
      <c r="K488" s="680"/>
      <c r="L488" s="681"/>
    </row>
    <row r="489" spans="1:12" ht="15.95" customHeight="1" x14ac:dyDescent="0.25">
      <c r="A489" s="19" t="s">
        <v>4939</v>
      </c>
      <c r="B489" s="208" t="s">
        <v>2327</v>
      </c>
      <c r="C489" s="214">
        <v>7</v>
      </c>
      <c r="D489" s="215">
        <v>7000</v>
      </c>
      <c r="E489" s="215">
        <v>1750</v>
      </c>
      <c r="F489" s="214">
        <v>11</v>
      </c>
      <c r="G489" s="216" t="str">
        <f>IF(MID(tab_SATLISTE[[#This Row],[SAT-ID]],2,1)="x","x",LEFT(tab_SATLISTE[[#This Row],[SAT-ID]]))</f>
        <v>1</v>
      </c>
      <c r="H489" s="679" t="s">
        <v>4281</v>
      </c>
      <c r="I489" s="680"/>
      <c r="J489" s="680"/>
      <c r="K489" s="680"/>
      <c r="L489" s="681"/>
    </row>
    <row r="490" spans="1:12" ht="15.95" customHeight="1" x14ac:dyDescent="0.25">
      <c r="A490" s="19" t="s">
        <v>4940</v>
      </c>
      <c r="B490" s="208" t="s">
        <v>2492</v>
      </c>
      <c r="C490" s="214">
        <v>6</v>
      </c>
      <c r="D490" s="215">
        <v>6000</v>
      </c>
      <c r="E490" s="215">
        <v>1500</v>
      </c>
      <c r="F490" s="214">
        <v>10</v>
      </c>
      <c r="G490" s="216" t="str">
        <f>IF(MID(tab_SATLISTE[[#This Row],[SAT-ID]],2,1)="x","x",LEFT(tab_SATLISTE[[#This Row],[SAT-ID]]))</f>
        <v>1</v>
      </c>
      <c r="H490" s="679" t="s">
        <v>4281</v>
      </c>
      <c r="I490" s="680"/>
      <c r="J490" s="680"/>
      <c r="K490" s="680"/>
      <c r="L490" s="681"/>
    </row>
    <row r="491" spans="1:12" ht="15.95" customHeight="1" x14ac:dyDescent="0.25">
      <c r="A491" s="19" t="s">
        <v>4941</v>
      </c>
      <c r="B491" s="208" t="s">
        <v>2493</v>
      </c>
      <c r="C491" s="214">
        <v>2</v>
      </c>
      <c r="D491" s="215">
        <v>2000</v>
      </c>
      <c r="E491" s="215">
        <v>500</v>
      </c>
      <c r="F491" s="214">
        <v>3</v>
      </c>
      <c r="G491" s="216" t="str">
        <f>IF(MID(tab_SATLISTE[[#This Row],[SAT-ID]],2,1)="x","x",LEFT(tab_SATLISTE[[#This Row],[SAT-ID]]))</f>
        <v>1</v>
      </c>
      <c r="H491" s="679" t="s">
        <v>4281</v>
      </c>
      <c r="I491" s="680"/>
      <c r="J491" s="680"/>
      <c r="K491" s="680"/>
      <c r="L491" s="681"/>
    </row>
    <row r="492" spans="1:12" ht="15.95" customHeight="1" x14ac:dyDescent="0.25">
      <c r="A492" s="19" t="s">
        <v>4942</v>
      </c>
      <c r="B492" s="208" t="s">
        <v>2311</v>
      </c>
      <c r="C492" s="214">
        <v>15</v>
      </c>
      <c r="D492" s="215">
        <v>15000</v>
      </c>
      <c r="E492" s="215">
        <v>3750</v>
      </c>
      <c r="F492" s="214">
        <v>23</v>
      </c>
      <c r="G492" s="216" t="str">
        <f>IF(MID(tab_SATLISTE[[#This Row],[SAT-ID]],2,1)="x","x",LEFT(tab_SATLISTE[[#This Row],[SAT-ID]]))</f>
        <v>1</v>
      </c>
      <c r="H492" s="679" t="s">
        <v>4281</v>
      </c>
      <c r="I492" s="680"/>
      <c r="J492" s="680"/>
      <c r="K492" s="680"/>
      <c r="L492" s="681"/>
    </row>
    <row r="493" spans="1:12" ht="15.95" customHeight="1" x14ac:dyDescent="0.25">
      <c r="A493" s="19" t="s">
        <v>4943</v>
      </c>
      <c r="B493" s="208" t="s">
        <v>2116</v>
      </c>
      <c r="C493" s="214">
        <v>7</v>
      </c>
      <c r="D493" s="215">
        <v>7000</v>
      </c>
      <c r="E493" s="215">
        <v>1750</v>
      </c>
      <c r="F493" s="214">
        <v>10</v>
      </c>
      <c r="G493" s="216" t="str">
        <f>IF(MID(tab_SATLISTE[[#This Row],[SAT-ID]],2,1)="x","x",LEFT(tab_SATLISTE[[#This Row],[SAT-ID]]))</f>
        <v>1</v>
      </c>
      <c r="H493" s="679" t="s">
        <v>4281</v>
      </c>
      <c r="I493" s="680"/>
      <c r="J493" s="680"/>
      <c r="K493" s="680"/>
      <c r="L493" s="681"/>
    </row>
    <row r="494" spans="1:12" ht="15.95" customHeight="1" x14ac:dyDescent="0.25">
      <c r="A494" s="19" t="s">
        <v>4944</v>
      </c>
      <c r="B494" s="208" t="s">
        <v>2139</v>
      </c>
      <c r="C494" s="214">
        <v>6</v>
      </c>
      <c r="D494" s="215">
        <v>6000</v>
      </c>
      <c r="E494" s="215">
        <v>1500</v>
      </c>
      <c r="F494" s="214">
        <v>9</v>
      </c>
      <c r="G494" s="216" t="str">
        <f>IF(MID(tab_SATLISTE[[#This Row],[SAT-ID]],2,1)="x","x",LEFT(tab_SATLISTE[[#This Row],[SAT-ID]]))</f>
        <v>1</v>
      </c>
      <c r="H494" s="679" t="s">
        <v>4281</v>
      </c>
      <c r="I494" s="680"/>
      <c r="J494" s="680"/>
      <c r="K494" s="680"/>
      <c r="L494" s="681"/>
    </row>
    <row r="495" spans="1:12" ht="15.95" customHeight="1" x14ac:dyDescent="0.25">
      <c r="A495" s="19" t="s">
        <v>4945</v>
      </c>
      <c r="B495" s="208" t="s">
        <v>2259</v>
      </c>
      <c r="C495" s="214">
        <v>8</v>
      </c>
      <c r="D495" s="215">
        <v>8000</v>
      </c>
      <c r="E495" s="215">
        <v>2000</v>
      </c>
      <c r="F495" s="214">
        <v>12</v>
      </c>
      <c r="G495" s="216" t="str">
        <f>IF(MID(tab_SATLISTE[[#This Row],[SAT-ID]],2,1)="x","x",LEFT(tab_SATLISTE[[#This Row],[SAT-ID]]))</f>
        <v>1</v>
      </c>
      <c r="H495" s="679" t="s">
        <v>4281</v>
      </c>
      <c r="I495" s="680"/>
      <c r="J495" s="680"/>
      <c r="K495" s="680"/>
      <c r="L495" s="681"/>
    </row>
    <row r="496" spans="1:12" ht="15.95" customHeight="1" x14ac:dyDescent="0.25">
      <c r="A496" s="19" t="s">
        <v>4946</v>
      </c>
      <c r="B496" s="208" t="s">
        <v>2016</v>
      </c>
      <c r="C496" s="214">
        <v>49</v>
      </c>
      <c r="D496" s="215">
        <v>49000</v>
      </c>
      <c r="E496" s="215">
        <v>12250</v>
      </c>
      <c r="F496" s="214">
        <v>76</v>
      </c>
      <c r="G496" s="216" t="str">
        <f>IF(MID(tab_SATLISTE[[#This Row],[SAT-ID]],2,1)="x","x",LEFT(tab_SATLISTE[[#This Row],[SAT-ID]]))</f>
        <v>1</v>
      </c>
      <c r="H496" s="679" t="s">
        <v>4281</v>
      </c>
      <c r="I496" s="680"/>
      <c r="J496" s="680"/>
      <c r="K496" s="680"/>
      <c r="L496" s="681"/>
    </row>
    <row r="497" spans="1:12" ht="15.95" customHeight="1" x14ac:dyDescent="0.25">
      <c r="A497" s="19" t="s">
        <v>4947</v>
      </c>
      <c r="B497" s="208" t="s">
        <v>2398</v>
      </c>
      <c r="C497" s="214">
        <v>23</v>
      </c>
      <c r="D497" s="215">
        <v>23000</v>
      </c>
      <c r="E497" s="215">
        <v>5750</v>
      </c>
      <c r="F497" s="214">
        <v>35</v>
      </c>
      <c r="G497" s="216" t="str">
        <f>IF(MID(tab_SATLISTE[[#This Row],[SAT-ID]],2,1)="x","x",LEFT(tab_SATLISTE[[#This Row],[SAT-ID]]))</f>
        <v>1</v>
      </c>
      <c r="H497" s="679" t="s">
        <v>4281</v>
      </c>
      <c r="I497" s="680"/>
      <c r="J497" s="680"/>
      <c r="K497" s="680"/>
      <c r="L497" s="681"/>
    </row>
    <row r="498" spans="1:12" ht="15.95" customHeight="1" x14ac:dyDescent="0.25">
      <c r="A498" s="19" t="s">
        <v>4948</v>
      </c>
      <c r="B498" s="208" t="s">
        <v>2035</v>
      </c>
      <c r="C498" s="214">
        <v>12</v>
      </c>
      <c r="D498" s="215">
        <v>12000</v>
      </c>
      <c r="E498" s="215">
        <v>3000</v>
      </c>
      <c r="F498" s="214">
        <v>18</v>
      </c>
      <c r="G498" s="216" t="str">
        <f>IF(MID(tab_SATLISTE[[#This Row],[SAT-ID]],2,1)="x","x",LEFT(tab_SATLISTE[[#This Row],[SAT-ID]]))</f>
        <v>1</v>
      </c>
      <c r="H498" s="679" t="s">
        <v>4281</v>
      </c>
      <c r="I498" s="680"/>
      <c r="J498" s="680"/>
      <c r="K498" s="680"/>
      <c r="L498" s="681"/>
    </row>
    <row r="499" spans="1:12" ht="15.95" customHeight="1" x14ac:dyDescent="0.25">
      <c r="A499" s="19" t="s">
        <v>4949</v>
      </c>
      <c r="B499" s="208" t="s">
        <v>2448</v>
      </c>
      <c r="C499" s="214">
        <v>14</v>
      </c>
      <c r="D499" s="215">
        <v>14000</v>
      </c>
      <c r="E499" s="215">
        <v>3500</v>
      </c>
      <c r="F499" s="214">
        <v>21</v>
      </c>
      <c r="G499" s="216" t="str">
        <f>IF(MID(tab_SATLISTE[[#This Row],[SAT-ID]],2,1)="x","x",LEFT(tab_SATLISTE[[#This Row],[SAT-ID]]))</f>
        <v>1</v>
      </c>
      <c r="H499" s="679" t="s">
        <v>4281</v>
      </c>
      <c r="I499" s="680"/>
      <c r="J499" s="680"/>
      <c r="K499" s="680"/>
      <c r="L499" s="681"/>
    </row>
    <row r="500" spans="1:12" ht="15.95" customHeight="1" x14ac:dyDescent="0.25">
      <c r="A500" s="19" t="s">
        <v>4950</v>
      </c>
      <c r="B500" s="208" t="s">
        <v>2041</v>
      </c>
      <c r="C500" s="214">
        <v>29</v>
      </c>
      <c r="D500" s="215">
        <v>29000</v>
      </c>
      <c r="E500" s="215">
        <v>7250</v>
      </c>
      <c r="F500" s="214">
        <v>44</v>
      </c>
      <c r="G500" s="216" t="str">
        <f>IF(MID(tab_SATLISTE[[#This Row],[SAT-ID]],2,1)="x","x",LEFT(tab_SATLISTE[[#This Row],[SAT-ID]]))</f>
        <v>1</v>
      </c>
      <c r="H500" s="679" t="s">
        <v>4281</v>
      </c>
      <c r="I500" s="680"/>
      <c r="J500" s="680"/>
      <c r="K500" s="680"/>
      <c r="L500" s="681"/>
    </row>
    <row r="501" spans="1:12" ht="15.95" customHeight="1" x14ac:dyDescent="0.25">
      <c r="A501" s="19" t="s">
        <v>4951</v>
      </c>
      <c r="B501" s="208" t="s">
        <v>2197</v>
      </c>
      <c r="C501" s="214">
        <v>11</v>
      </c>
      <c r="D501" s="215">
        <v>11000</v>
      </c>
      <c r="E501" s="215">
        <v>2750</v>
      </c>
      <c r="F501" s="214">
        <v>17</v>
      </c>
      <c r="G501" s="216" t="str">
        <f>IF(MID(tab_SATLISTE[[#This Row],[SAT-ID]],2,1)="x","x",LEFT(tab_SATLISTE[[#This Row],[SAT-ID]]))</f>
        <v>1</v>
      </c>
      <c r="H501" s="679" t="s">
        <v>4281</v>
      </c>
      <c r="I501" s="680"/>
      <c r="J501" s="680"/>
      <c r="K501" s="680"/>
      <c r="L501" s="681"/>
    </row>
    <row r="502" spans="1:12" ht="15.95" customHeight="1" x14ac:dyDescent="0.25">
      <c r="A502" s="19" t="s">
        <v>4952</v>
      </c>
      <c r="B502" s="208" t="s">
        <v>3872</v>
      </c>
      <c r="C502" s="214">
        <v>40</v>
      </c>
      <c r="D502" s="215">
        <v>40000</v>
      </c>
      <c r="E502" s="215">
        <v>10000</v>
      </c>
      <c r="F502" s="214">
        <v>61</v>
      </c>
      <c r="G502" s="216" t="str">
        <f>IF(MID(tab_SATLISTE[[#This Row],[SAT-ID]],2,1)="x","x",LEFT(tab_SATLISTE[[#This Row],[SAT-ID]]))</f>
        <v>1</v>
      </c>
      <c r="H502" s="679" t="s">
        <v>4281</v>
      </c>
      <c r="I502" s="680"/>
      <c r="J502" s="680"/>
      <c r="K502" s="680"/>
      <c r="L502" s="681"/>
    </row>
    <row r="503" spans="1:12" s="3" customFormat="1" ht="15.95" customHeight="1" x14ac:dyDescent="0.25">
      <c r="A503" s="20" t="s">
        <v>4964</v>
      </c>
      <c r="B503" s="210" t="s">
        <v>1864</v>
      </c>
      <c r="C503" s="214">
        <v>29</v>
      </c>
      <c r="D503" s="215">
        <v>29000</v>
      </c>
      <c r="E503" s="215">
        <v>7250</v>
      </c>
      <c r="F503" s="214">
        <v>45</v>
      </c>
      <c r="G503" s="216" t="str">
        <f>IF(MID(tab_SATLISTE[[#This Row],[SAT-ID]],2,1)="x","x",LEFT(tab_SATLISTE[[#This Row],[SAT-ID]]))</f>
        <v>1</v>
      </c>
      <c r="H503" s="676" t="s">
        <v>4283</v>
      </c>
      <c r="I503" s="677"/>
      <c r="J503" s="677"/>
      <c r="K503" s="677"/>
      <c r="L503" s="678"/>
    </row>
    <row r="504" spans="1:12" ht="15.95" customHeight="1" x14ac:dyDescent="0.25">
      <c r="A504" s="20" t="s">
        <v>4982</v>
      </c>
      <c r="B504" s="210" t="s">
        <v>7013</v>
      </c>
      <c r="C504" s="214">
        <v>16</v>
      </c>
      <c r="D504" s="215">
        <v>16000</v>
      </c>
      <c r="E504" s="215">
        <v>4000</v>
      </c>
      <c r="F504" s="214">
        <v>25</v>
      </c>
      <c r="G504" s="216" t="str">
        <f>IF(MID(tab_SATLISTE[[#This Row],[SAT-ID]],2,1)="x","x",LEFT(tab_SATLISTE[[#This Row],[SAT-ID]]))</f>
        <v>1</v>
      </c>
      <c r="H504" s="676" t="s">
        <v>4283</v>
      </c>
      <c r="I504" s="677"/>
      <c r="J504" s="677"/>
      <c r="K504" s="677"/>
      <c r="L504" s="678"/>
    </row>
    <row r="505" spans="1:12" ht="15.95" customHeight="1" x14ac:dyDescent="0.25">
      <c r="A505" s="20" t="s">
        <v>4965</v>
      </c>
      <c r="B505" s="210" t="s">
        <v>410</v>
      </c>
      <c r="C505" s="214">
        <v>14</v>
      </c>
      <c r="D505" s="215">
        <v>14000</v>
      </c>
      <c r="E505" s="215">
        <v>3500</v>
      </c>
      <c r="F505" s="214">
        <v>22</v>
      </c>
      <c r="G505" s="216" t="str">
        <f>IF(MID(tab_SATLISTE[[#This Row],[SAT-ID]],2,1)="x","x",LEFT(tab_SATLISTE[[#This Row],[SAT-ID]]))</f>
        <v>1</v>
      </c>
      <c r="H505" s="676" t="s">
        <v>4283</v>
      </c>
      <c r="I505" s="677"/>
      <c r="J505" s="677"/>
      <c r="K505" s="677"/>
      <c r="L505" s="678"/>
    </row>
    <row r="506" spans="1:12" ht="15.95" customHeight="1" x14ac:dyDescent="0.25">
      <c r="A506" s="20" t="s">
        <v>4966</v>
      </c>
      <c r="B506" s="210" t="s">
        <v>1874</v>
      </c>
      <c r="C506" s="214">
        <v>8</v>
      </c>
      <c r="D506" s="215">
        <v>8000</v>
      </c>
      <c r="E506" s="215">
        <v>2000</v>
      </c>
      <c r="F506" s="214">
        <v>13</v>
      </c>
      <c r="G506" s="216" t="str">
        <f>IF(MID(tab_SATLISTE[[#This Row],[SAT-ID]],2,1)="x","x",LEFT(tab_SATLISTE[[#This Row],[SAT-ID]]))</f>
        <v>1</v>
      </c>
      <c r="H506" s="676" t="s">
        <v>4283</v>
      </c>
      <c r="I506" s="677"/>
      <c r="J506" s="677"/>
      <c r="K506" s="677"/>
      <c r="L506" s="678"/>
    </row>
    <row r="507" spans="1:12" ht="15.95" customHeight="1" x14ac:dyDescent="0.25">
      <c r="A507" s="20" t="s">
        <v>5048</v>
      </c>
      <c r="B507" s="210" t="s">
        <v>7014</v>
      </c>
      <c r="C507" s="214">
        <v>36</v>
      </c>
      <c r="D507" s="215">
        <v>36000</v>
      </c>
      <c r="E507" s="215">
        <v>9000</v>
      </c>
      <c r="F507" s="214">
        <v>55</v>
      </c>
      <c r="G507" s="216" t="str">
        <f>IF(MID(tab_SATLISTE[[#This Row],[SAT-ID]],2,1)="x","x",LEFT(tab_SATLISTE[[#This Row],[SAT-ID]]))</f>
        <v>1</v>
      </c>
      <c r="H507" s="676" t="s">
        <v>4283</v>
      </c>
      <c r="I507" s="677"/>
      <c r="J507" s="677"/>
      <c r="K507" s="677"/>
      <c r="L507" s="678"/>
    </row>
    <row r="508" spans="1:12" ht="15.95" customHeight="1" x14ac:dyDescent="0.25">
      <c r="A508" s="20" t="s">
        <v>4967</v>
      </c>
      <c r="B508" s="210" t="s">
        <v>1892</v>
      </c>
      <c r="C508" s="214">
        <v>85</v>
      </c>
      <c r="D508" s="215">
        <v>85000</v>
      </c>
      <c r="E508" s="215">
        <v>21250</v>
      </c>
      <c r="F508" s="214">
        <v>131</v>
      </c>
      <c r="G508" s="216" t="str">
        <f>IF(MID(tab_SATLISTE[[#This Row],[SAT-ID]],2,1)="x","x",LEFT(tab_SATLISTE[[#This Row],[SAT-ID]]))</f>
        <v>1</v>
      </c>
      <c r="H508" s="676" t="s">
        <v>4283</v>
      </c>
      <c r="I508" s="677"/>
      <c r="J508" s="677"/>
      <c r="K508" s="677"/>
      <c r="L508" s="678"/>
    </row>
    <row r="509" spans="1:12" ht="15.95" customHeight="1" x14ac:dyDescent="0.25">
      <c r="A509" s="20" t="s">
        <v>4968</v>
      </c>
      <c r="B509" s="210" t="s">
        <v>3880</v>
      </c>
      <c r="C509" s="214">
        <v>8</v>
      </c>
      <c r="D509" s="215">
        <v>8000</v>
      </c>
      <c r="E509" s="215">
        <v>2000</v>
      </c>
      <c r="F509" s="214">
        <v>13</v>
      </c>
      <c r="G509" s="216" t="str">
        <f>IF(MID(tab_SATLISTE[[#This Row],[SAT-ID]],2,1)="x","x",LEFT(tab_SATLISTE[[#This Row],[SAT-ID]]))</f>
        <v>1</v>
      </c>
      <c r="H509" s="676" t="s">
        <v>4283</v>
      </c>
      <c r="I509" s="677"/>
      <c r="J509" s="677"/>
      <c r="K509" s="677"/>
      <c r="L509" s="678"/>
    </row>
    <row r="510" spans="1:12" ht="15.95" customHeight="1" x14ac:dyDescent="0.25">
      <c r="A510" s="20" t="s">
        <v>4970</v>
      </c>
      <c r="B510" s="210" t="s">
        <v>422</v>
      </c>
      <c r="C510" s="214">
        <v>21</v>
      </c>
      <c r="D510" s="215">
        <v>21000</v>
      </c>
      <c r="E510" s="215">
        <v>5250</v>
      </c>
      <c r="F510" s="214">
        <v>33</v>
      </c>
      <c r="G510" s="216" t="str">
        <f>IF(MID(tab_SATLISTE[[#This Row],[SAT-ID]],2,1)="x","x",LEFT(tab_SATLISTE[[#This Row],[SAT-ID]]))</f>
        <v>1</v>
      </c>
      <c r="H510" s="676" t="s">
        <v>4283</v>
      </c>
      <c r="I510" s="677"/>
      <c r="J510" s="677"/>
      <c r="K510" s="677"/>
      <c r="L510" s="678"/>
    </row>
    <row r="511" spans="1:12" ht="15.95" customHeight="1" x14ac:dyDescent="0.25">
      <c r="A511" s="20" t="s">
        <v>4971</v>
      </c>
      <c r="B511" s="210" t="s">
        <v>4005</v>
      </c>
      <c r="C511" s="214">
        <v>10</v>
      </c>
      <c r="D511" s="215">
        <v>10000</v>
      </c>
      <c r="E511" s="215">
        <v>2500</v>
      </c>
      <c r="F511" s="214">
        <v>16</v>
      </c>
      <c r="G511" s="216" t="str">
        <f>IF(MID(tab_SATLISTE[[#This Row],[SAT-ID]],2,1)="x","x",LEFT(tab_SATLISTE[[#This Row],[SAT-ID]]))</f>
        <v>1</v>
      </c>
      <c r="H511" s="676" t="s">
        <v>4283</v>
      </c>
      <c r="I511" s="677"/>
      <c r="J511" s="677"/>
      <c r="K511" s="677"/>
      <c r="L511" s="678"/>
    </row>
    <row r="512" spans="1:12" ht="15.95" customHeight="1" x14ac:dyDescent="0.25">
      <c r="A512" s="20" t="s">
        <v>4972</v>
      </c>
      <c r="B512" s="210" t="s">
        <v>1230</v>
      </c>
      <c r="C512" s="214">
        <v>41</v>
      </c>
      <c r="D512" s="215">
        <v>41000</v>
      </c>
      <c r="E512" s="215">
        <v>10250</v>
      </c>
      <c r="F512" s="214">
        <v>61</v>
      </c>
      <c r="G512" s="216" t="str">
        <f>IF(MID(tab_SATLISTE[[#This Row],[SAT-ID]],2,1)="x","x",LEFT(tab_SATLISTE[[#This Row],[SAT-ID]]))</f>
        <v>1</v>
      </c>
      <c r="H512" s="676" t="s">
        <v>4283</v>
      </c>
      <c r="I512" s="677"/>
      <c r="J512" s="677"/>
      <c r="K512" s="677"/>
      <c r="L512" s="678"/>
    </row>
    <row r="513" spans="1:12" ht="15.95" customHeight="1" x14ac:dyDescent="0.25">
      <c r="A513" s="20" t="s">
        <v>4973</v>
      </c>
      <c r="B513" s="210" t="s">
        <v>3790</v>
      </c>
      <c r="C513" s="214">
        <v>16</v>
      </c>
      <c r="D513" s="215">
        <v>16000</v>
      </c>
      <c r="E513" s="215">
        <v>4000</v>
      </c>
      <c r="F513" s="214">
        <v>22</v>
      </c>
      <c r="G513" s="216" t="str">
        <f>IF(MID(tab_SATLISTE[[#This Row],[SAT-ID]],2,1)="x","x",LEFT(tab_SATLISTE[[#This Row],[SAT-ID]]))</f>
        <v>1</v>
      </c>
      <c r="H513" s="676" t="s">
        <v>4283</v>
      </c>
      <c r="I513" s="677"/>
      <c r="J513" s="677"/>
      <c r="K513" s="677"/>
      <c r="L513" s="678"/>
    </row>
    <row r="514" spans="1:12" ht="15.95" customHeight="1" x14ac:dyDescent="0.25">
      <c r="A514" s="20" t="s">
        <v>4974</v>
      </c>
      <c r="B514" s="210" t="s">
        <v>3825</v>
      </c>
      <c r="C514" s="214">
        <v>34</v>
      </c>
      <c r="D514" s="215">
        <v>34000</v>
      </c>
      <c r="E514" s="215">
        <v>8500</v>
      </c>
      <c r="F514" s="214">
        <v>53</v>
      </c>
      <c r="G514" s="216" t="str">
        <f>IF(MID(tab_SATLISTE[[#This Row],[SAT-ID]],2,1)="x","x",LEFT(tab_SATLISTE[[#This Row],[SAT-ID]]))</f>
        <v>1</v>
      </c>
      <c r="H514" s="676" t="s">
        <v>4283</v>
      </c>
      <c r="I514" s="677"/>
      <c r="J514" s="677"/>
      <c r="K514" s="677"/>
      <c r="L514" s="678"/>
    </row>
    <row r="515" spans="1:12" ht="15.95" customHeight="1" x14ac:dyDescent="0.25">
      <c r="A515" s="20" t="s">
        <v>4975</v>
      </c>
      <c r="B515" s="210" t="s">
        <v>110</v>
      </c>
      <c r="C515" s="214">
        <v>49</v>
      </c>
      <c r="D515" s="215">
        <v>49000</v>
      </c>
      <c r="E515" s="215">
        <v>12250</v>
      </c>
      <c r="F515" s="214">
        <v>76</v>
      </c>
      <c r="G515" s="216" t="str">
        <f>IF(MID(tab_SATLISTE[[#This Row],[SAT-ID]],2,1)="x","x",LEFT(tab_SATLISTE[[#This Row],[SAT-ID]]))</f>
        <v>1</v>
      </c>
      <c r="H515" s="676" t="s">
        <v>4283</v>
      </c>
      <c r="I515" s="677"/>
      <c r="J515" s="677"/>
      <c r="K515" s="677"/>
      <c r="L515" s="678"/>
    </row>
    <row r="516" spans="1:12" ht="15.95" customHeight="1" x14ac:dyDescent="0.25">
      <c r="A516" s="20" t="s">
        <v>4976</v>
      </c>
      <c r="B516" s="210" t="s">
        <v>4246</v>
      </c>
      <c r="C516" s="214">
        <v>15</v>
      </c>
      <c r="D516" s="215">
        <v>15000</v>
      </c>
      <c r="E516" s="215">
        <v>3750</v>
      </c>
      <c r="F516" s="214">
        <v>23</v>
      </c>
      <c r="G516" s="216" t="str">
        <f>IF(MID(tab_SATLISTE[[#This Row],[SAT-ID]],2,1)="x","x",LEFT(tab_SATLISTE[[#This Row],[SAT-ID]]))</f>
        <v>1</v>
      </c>
      <c r="H516" s="676" t="s">
        <v>4283</v>
      </c>
      <c r="I516" s="677"/>
      <c r="J516" s="677"/>
      <c r="K516" s="677"/>
      <c r="L516" s="678"/>
    </row>
    <row r="517" spans="1:12" ht="15.95" customHeight="1" x14ac:dyDescent="0.25">
      <c r="A517" s="20" t="s">
        <v>4977</v>
      </c>
      <c r="B517" s="210" t="s">
        <v>397</v>
      </c>
      <c r="C517" s="214">
        <v>3</v>
      </c>
      <c r="D517" s="215">
        <v>3000</v>
      </c>
      <c r="E517" s="215">
        <v>750</v>
      </c>
      <c r="F517" s="214">
        <v>5</v>
      </c>
      <c r="G517" s="216" t="str">
        <f>IF(MID(tab_SATLISTE[[#This Row],[SAT-ID]],2,1)="x","x",LEFT(tab_SATLISTE[[#This Row],[SAT-ID]]))</f>
        <v>1</v>
      </c>
      <c r="H517" s="676" t="s">
        <v>4283</v>
      </c>
      <c r="I517" s="677"/>
      <c r="J517" s="677"/>
      <c r="K517" s="677"/>
      <c r="L517" s="678"/>
    </row>
    <row r="518" spans="1:12" ht="15.95" customHeight="1" x14ac:dyDescent="0.25">
      <c r="A518" s="20" t="s">
        <v>4978</v>
      </c>
      <c r="B518" s="210" t="s">
        <v>830</v>
      </c>
      <c r="C518" s="214">
        <v>15</v>
      </c>
      <c r="D518" s="215">
        <v>15000</v>
      </c>
      <c r="E518" s="215">
        <v>3750</v>
      </c>
      <c r="F518" s="214">
        <v>23</v>
      </c>
      <c r="G518" s="216" t="str">
        <f>IF(MID(tab_SATLISTE[[#This Row],[SAT-ID]],2,1)="x","x",LEFT(tab_SATLISTE[[#This Row],[SAT-ID]]))</f>
        <v>1</v>
      </c>
      <c r="H518" s="676" t="s">
        <v>4283</v>
      </c>
      <c r="I518" s="677"/>
      <c r="J518" s="677"/>
      <c r="K518" s="677"/>
      <c r="L518" s="678"/>
    </row>
    <row r="519" spans="1:12" ht="15.95" customHeight="1" x14ac:dyDescent="0.25">
      <c r="A519" s="20" t="s">
        <v>4979</v>
      </c>
      <c r="B519" s="210" t="s">
        <v>359</v>
      </c>
      <c r="C519" s="214">
        <v>42</v>
      </c>
      <c r="D519" s="215">
        <v>42000</v>
      </c>
      <c r="E519" s="215">
        <v>10500</v>
      </c>
      <c r="F519" s="214">
        <v>64</v>
      </c>
      <c r="G519" s="216" t="str">
        <f>IF(MID(tab_SATLISTE[[#This Row],[SAT-ID]],2,1)="x","x",LEFT(tab_SATLISTE[[#This Row],[SAT-ID]]))</f>
        <v>1</v>
      </c>
      <c r="H519" s="676" t="s">
        <v>4283</v>
      </c>
      <c r="I519" s="677"/>
      <c r="J519" s="677"/>
      <c r="K519" s="677"/>
      <c r="L519" s="678"/>
    </row>
    <row r="520" spans="1:12" ht="15.95" customHeight="1" x14ac:dyDescent="0.25">
      <c r="A520" s="20" t="s">
        <v>4980</v>
      </c>
      <c r="B520" s="210" t="s">
        <v>743</v>
      </c>
      <c r="C520" s="214">
        <v>13</v>
      </c>
      <c r="D520" s="215">
        <v>13000</v>
      </c>
      <c r="E520" s="215">
        <v>3250</v>
      </c>
      <c r="F520" s="214">
        <v>20</v>
      </c>
      <c r="G520" s="216" t="str">
        <f>IF(MID(tab_SATLISTE[[#This Row],[SAT-ID]],2,1)="x","x",LEFT(tab_SATLISTE[[#This Row],[SAT-ID]]))</f>
        <v>1</v>
      </c>
      <c r="H520" s="676" t="s">
        <v>4283</v>
      </c>
      <c r="I520" s="677"/>
      <c r="J520" s="677"/>
      <c r="K520" s="677"/>
      <c r="L520" s="678"/>
    </row>
    <row r="521" spans="1:12" ht="15.95" customHeight="1" x14ac:dyDescent="0.25">
      <c r="A521" s="20" t="s">
        <v>4981</v>
      </c>
      <c r="B521" s="210" t="s">
        <v>381</v>
      </c>
      <c r="C521" s="214">
        <v>8</v>
      </c>
      <c r="D521" s="215">
        <v>8000</v>
      </c>
      <c r="E521" s="215">
        <v>2000</v>
      </c>
      <c r="F521" s="214">
        <v>11</v>
      </c>
      <c r="G521" s="216" t="str">
        <f>IF(MID(tab_SATLISTE[[#This Row],[SAT-ID]],2,1)="x","x",LEFT(tab_SATLISTE[[#This Row],[SAT-ID]]))</f>
        <v>1</v>
      </c>
      <c r="H521" s="676" t="s">
        <v>4283</v>
      </c>
      <c r="I521" s="677"/>
      <c r="J521" s="677"/>
      <c r="K521" s="677"/>
      <c r="L521" s="678"/>
    </row>
    <row r="522" spans="1:12" ht="15.95" customHeight="1" x14ac:dyDescent="0.25">
      <c r="A522" s="20" t="s">
        <v>4983</v>
      </c>
      <c r="B522" s="210" t="s">
        <v>1836</v>
      </c>
      <c r="C522" s="214">
        <v>16</v>
      </c>
      <c r="D522" s="215">
        <v>16000</v>
      </c>
      <c r="E522" s="215">
        <v>4000</v>
      </c>
      <c r="F522" s="214">
        <v>25</v>
      </c>
      <c r="G522" s="216" t="str">
        <f>IF(MID(tab_SATLISTE[[#This Row],[SAT-ID]],2,1)="x","x",LEFT(tab_SATLISTE[[#This Row],[SAT-ID]]))</f>
        <v>1</v>
      </c>
      <c r="H522" s="676" t="s">
        <v>4283</v>
      </c>
      <c r="I522" s="677"/>
      <c r="J522" s="677"/>
      <c r="K522" s="677"/>
      <c r="L522" s="678"/>
    </row>
    <row r="523" spans="1:12" ht="15.95" customHeight="1" x14ac:dyDescent="0.25">
      <c r="A523" s="20" t="s">
        <v>4984</v>
      </c>
      <c r="B523" s="210" t="s">
        <v>841</v>
      </c>
      <c r="C523" s="214">
        <v>26</v>
      </c>
      <c r="D523" s="215">
        <v>26000</v>
      </c>
      <c r="E523" s="215">
        <v>6500</v>
      </c>
      <c r="F523" s="214">
        <v>37</v>
      </c>
      <c r="G523" s="216" t="str">
        <f>IF(MID(tab_SATLISTE[[#This Row],[SAT-ID]],2,1)="x","x",LEFT(tab_SATLISTE[[#This Row],[SAT-ID]]))</f>
        <v>1</v>
      </c>
      <c r="H523" s="676" t="s">
        <v>4283</v>
      </c>
      <c r="I523" s="677"/>
      <c r="J523" s="677"/>
      <c r="K523" s="677"/>
      <c r="L523" s="678"/>
    </row>
    <row r="524" spans="1:12" ht="15.95" customHeight="1" x14ac:dyDescent="0.25">
      <c r="A524" s="20" t="s">
        <v>4985</v>
      </c>
      <c r="B524" s="210" t="s">
        <v>1225</v>
      </c>
      <c r="C524" s="214">
        <v>31</v>
      </c>
      <c r="D524" s="215">
        <v>31000</v>
      </c>
      <c r="E524" s="215">
        <v>7750</v>
      </c>
      <c r="F524" s="214">
        <v>47</v>
      </c>
      <c r="G524" s="216" t="str">
        <f>IF(MID(tab_SATLISTE[[#This Row],[SAT-ID]],2,1)="x","x",LEFT(tab_SATLISTE[[#This Row],[SAT-ID]]))</f>
        <v>1</v>
      </c>
      <c r="H524" s="676" t="s">
        <v>4283</v>
      </c>
      <c r="I524" s="677"/>
      <c r="J524" s="677"/>
      <c r="K524" s="677"/>
      <c r="L524" s="678"/>
    </row>
    <row r="525" spans="1:12" ht="15.95" customHeight="1" x14ac:dyDescent="0.25">
      <c r="A525" s="20" t="s">
        <v>5036</v>
      </c>
      <c r="B525" s="210" t="s">
        <v>7015</v>
      </c>
      <c r="C525" s="214">
        <v>11</v>
      </c>
      <c r="D525" s="215">
        <v>11000</v>
      </c>
      <c r="E525" s="215">
        <v>2750</v>
      </c>
      <c r="F525" s="214">
        <v>17</v>
      </c>
      <c r="G525" s="216" t="str">
        <f>IF(MID(tab_SATLISTE[[#This Row],[SAT-ID]],2,1)="x","x",LEFT(tab_SATLISTE[[#This Row],[SAT-ID]]))</f>
        <v>1</v>
      </c>
      <c r="H525" s="676" t="s">
        <v>4283</v>
      </c>
      <c r="I525" s="677"/>
      <c r="J525" s="677"/>
      <c r="K525" s="677"/>
      <c r="L525" s="678"/>
    </row>
    <row r="526" spans="1:12" ht="15.95" customHeight="1" x14ac:dyDescent="0.25">
      <c r="A526" s="20" t="s">
        <v>4986</v>
      </c>
      <c r="B526" s="210" t="s">
        <v>1707</v>
      </c>
      <c r="C526" s="214">
        <v>8</v>
      </c>
      <c r="D526" s="215">
        <v>8000</v>
      </c>
      <c r="E526" s="215">
        <v>2000</v>
      </c>
      <c r="F526" s="214">
        <v>12</v>
      </c>
      <c r="G526" s="216" t="str">
        <f>IF(MID(tab_SATLISTE[[#This Row],[SAT-ID]],2,1)="x","x",LEFT(tab_SATLISTE[[#This Row],[SAT-ID]]))</f>
        <v>1</v>
      </c>
      <c r="H526" s="676" t="s">
        <v>4283</v>
      </c>
      <c r="I526" s="677"/>
      <c r="J526" s="677"/>
      <c r="K526" s="677"/>
      <c r="L526" s="678"/>
    </row>
    <row r="527" spans="1:12" ht="15.95" customHeight="1" x14ac:dyDescent="0.25">
      <c r="A527" s="20" t="s">
        <v>4987</v>
      </c>
      <c r="B527" s="210" t="s">
        <v>1268</v>
      </c>
      <c r="C527" s="214">
        <v>38</v>
      </c>
      <c r="D527" s="215">
        <v>38000</v>
      </c>
      <c r="E527" s="215">
        <v>9500</v>
      </c>
      <c r="F527" s="214">
        <v>59</v>
      </c>
      <c r="G527" s="216" t="str">
        <f>IF(MID(tab_SATLISTE[[#This Row],[SAT-ID]],2,1)="x","x",LEFT(tab_SATLISTE[[#This Row],[SAT-ID]]))</f>
        <v>1</v>
      </c>
      <c r="H527" s="676" t="s">
        <v>4283</v>
      </c>
      <c r="I527" s="677"/>
      <c r="J527" s="677"/>
      <c r="K527" s="677"/>
      <c r="L527" s="678"/>
    </row>
    <row r="528" spans="1:12" ht="15.95" customHeight="1" x14ac:dyDescent="0.25">
      <c r="A528" s="20" t="s">
        <v>4988</v>
      </c>
      <c r="B528" s="210" t="s">
        <v>97</v>
      </c>
      <c r="C528" s="214">
        <v>135</v>
      </c>
      <c r="D528" s="215">
        <v>135000</v>
      </c>
      <c r="E528" s="215">
        <v>33750</v>
      </c>
      <c r="F528" s="214">
        <v>207</v>
      </c>
      <c r="G528" s="216" t="str">
        <f>IF(MID(tab_SATLISTE[[#This Row],[SAT-ID]],2,1)="x","x",LEFT(tab_SATLISTE[[#This Row],[SAT-ID]]))</f>
        <v>1</v>
      </c>
      <c r="H528" s="676" t="s">
        <v>4283</v>
      </c>
      <c r="I528" s="677"/>
      <c r="J528" s="677"/>
      <c r="K528" s="677"/>
      <c r="L528" s="678"/>
    </row>
    <row r="529" spans="1:12" ht="15.95" customHeight="1" x14ac:dyDescent="0.25">
      <c r="A529" s="20" t="s">
        <v>4989</v>
      </c>
      <c r="B529" s="210" t="s">
        <v>747</v>
      </c>
      <c r="C529" s="214">
        <v>17</v>
      </c>
      <c r="D529" s="215">
        <v>17000</v>
      </c>
      <c r="E529" s="215">
        <v>4250</v>
      </c>
      <c r="F529" s="214">
        <v>26</v>
      </c>
      <c r="G529" s="216" t="str">
        <f>IF(MID(tab_SATLISTE[[#This Row],[SAT-ID]],2,1)="x","x",LEFT(tab_SATLISTE[[#This Row],[SAT-ID]]))</f>
        <v>1</v>
      </c>
      <c r="H529" s="676" t="s">
        <v>4283</v>
      </c>
      <c r="I529" s="677"/>
      <c r="J529" s="677"/>
      <c r="K529" s="677"/>
      <c r="L529" s="678"/>
    </row>
    <row r="530" spans="1:12" ht="15.95" customHeight="1" x14ac:dyDescent="0.25">
      <c r="A530" s="20" t="s">
        <v>4990</v>
      </c>
      <c r="B530" s="210" t="s">
        <v>95</v>
      </c>
      <c r="C530" s="214">
        <v>55</v>
      </c>
      <c r="D530" s="215">
        <v>55000</v>
      </c>
      <c r="E530" s="215">
        <v>13750</v>
      </c>
      <c r="F530" s="214">
        <v>84</v>
      </c>
      <c r="G530" s="216" t="str">
        <f>IF(MID(tab_SATLISTE[[#This Row],[SAT-ID]],2,1)="x","x",LEFT(tab_SATLISTE[[#This Row],[SAT-ID]]))</f>
        <v>1</v>
      </c>
      <c r="H530" s="676" t="s">
        <v>4283</v>
      </c>
      <c r="I530" s="677"/>
      <c r="J530" s="677"/>
      <c r="K530" s="677"/>
      <c r="L530" s="678"/>
    </row>
    <row r="531" spans="1:12" ht="15.95" customHeight="1" x14ac:dyDescent="0.25">
      <c r="A531" s="20" t="s">
        <v>4991</v>
      </c>
      <c r="B531" s="210" t="s">
        <v>1239</v>
      </c>
      <c r="C531" s="214">
        <v>16</v>
      </c>
      <c r="D531" s="215">
        <v>16000</v>
      </c>
      <c r="E531" s="215">
        <v>4000</v>
      </c>
      <c r="F531" s="214">
        <v>24</v>
      </c>
      <c r="G531" s="216" t="str">
        <f>IF(MID(tab_SATLISTE[[#This Row],[SAT-ID]],2,1)="x","x",LEFT(tab_SATLISTE[[#This Row],[SAT-ID]]))</f>
        <v>1</v>
      </c>
      <c r="H531" s="676" t="s">
        <v>4283</v>
      </c>
      <c r="I531" s="677"/>
      <c r="J531" s="677"/>
      <c r="K531" s="677"/>
      <c r="L531" s="678"/>
    </row>
    <row r="532" spans="1:12" ht="15.95" customHeight="1" x14ac:dyDescent="0.25">
      <c r="A532" s="20" t="s">
        <v>4992</v>
      </c>
      <c r="B532" s="210" t="s">
        <v>4217</v>
      </c>
      <c r="C532" s="214">
        <v>6</v>
      </c>
      <c r="D532" s="215">
        <v>6000</v>
      </c>
      <c r="E532" s="215">
        <v>1500</v>
      </c>
      <c r="F532" s="214">
        <v>10</v>
      </c>
      <c r="G532" s="216" t="str">
        <f>IF(MID(tab_SATLISTE[[#This Row],[SAT-ID]],2,1)="x","x",LEFT(tab_SATLISTE[[#This Row],[SAT-ID]]))</f>
        <v>1</v>
      </c>
      <c r="H532" s="676" t="s">
        <v>4283</v>
      </c>
      <c r="I532" s="677"/>
      <c r="J532" s="677"/>
      <c r="K532" s="677"/>
      <c r="L532" s="678"/>
    </row>
    <row r="533" spans="1:12" ht="15.95" customHeight="1" x14ac:dyDescent="0.25">
      <c r="A533" s="20" t="s">
        <v>4993</v>
      </c>
      <c r="B533" s="210" t="s">
        <v>407</v>
      </c>
      <c r="C533" s="214">
        <v>16</v>
      </c>
      <c r="D533" s="215">
        <v>16000</v>
      </c>
      <c r="E533" s="215">
        <v>4000</v>
      </c>
      <c r="F533" s="214">
        <v>25</v>
      </c>
      <c r="G533" s="216" t="str">
        <f>IF(MID(tab_SATLISTE[[#This Row],[SAT-ID]],2,1)="x","x",LEFT(tab_SATLISTE[[#This Row],[SAT-ID]]))</f>
        <v>1</v>
      </c>
      <c r="H533" s="676" t="s">
        <v>4283</v>
      </c>
      <c r="I533" s="677"/>
      <c r="J533" s="677"/>
      <c r="K533" s="677"/>
      <c r="L533" s="678"/>
    </row>
    <row r="534" spans="1:12" ht="15.95" customHeight="1" x14ac:dyDescent="0.25">
      <c r="A534" s="20" t="s">
        <v>4994</v>
      </c>
      <c r="B534" s="210" t="s">
        <v>1252</v>
      </c>
      <c r="C534" s="214">
        <v>9</v>
      </c>
      <c r="D534" s="215">
        <v>9000</v>
      </c>
      <c r="E534" s="215">
        <v>2250</v>
      </c>
      <c r="F534" s="214">
        <v>14</v>
      </c>
      <c r="G534" s="216" t="str">
        <f>IF(MID(tab_SATLISTE[[#This Row],[SAT-ID]],2,1)="x","x",LEFT(tab_SATLISTE[[#This Row],[SAT-ID]]))</f>
        <v>1</v>
      </c>
      <c r="H534" s="676" t="s">
        <v>4283</v>
      </c>
      <c r="I534" s="677"/>
      <c r="J534" s="677"/>
      <c r="K534" s="677"/>
      <c r="L534" s="678"/>
    </row>
    <row r="535" spans="1:12" ht="15.95" customHeight="1" x14ac:dyDescent="0.25">
      <c r="A535" s="20" t="s">
        <v>5052</v>
      </c>
      <c r="B535" s="210" t="s">
        <v>7016</v>
      </c>
      <c r="C535" s="214">
        <v>64</v>
      </c>
      <c r="D535" s="215">
        <v>64000</v>
      </c>
      <c r="E535" s="215">
        <v>16000</v>
      </c>
      <c r="F535" s="214">
        <v>98</v>
      </c>
      <c r="G535" s="216" t="str">
        <f>IF(MID(tab_SATLISTE[[#This Row],[SAT-ID]],2,1)="x","x",LEFT(tab_SATLISTE[[#This Row],[SAT-ID]]))</f>
        <v>1</v>
      </c>
      <c r="H535" s="676" t="s">
        <v>4283</v>
      </c>
      <c r="I535" s="677"/>
      <c r="J535" s="677"/>
      <c r="K535" s="677"/>
      <c r="L535" s="678"/>
    </row>
    <row r="536" spans="1:12" ht="15.95" customHeight="1" x14ac:dyDescent="0.25">
      <c r="A536" s="20" t="s">
        <v>4995</v>
      </c>
      <c r="B536" s="210" t="s">
        <v>444</v>
      </c>
      <c r="C536" s="214">
        <v>6</v>
      </c>
      <c r="D536" s="215">
        <v>6000</v>
      </c>
      <c r="E536" s="215">
        <v>1500</v>
      </c>
      <c r="F536" s="214">
        <v>9</v>
      </c>
      <c r="G536" s="216" t="str">
        <f>IF(MID(tab_SATLISTE[[#This Row],[SAT-ID]],2,1)="x","x",LEFT(tab_SATLISTE[[#This Row],[SAT-ID]]))</f>
        <v>1</v>
      </c>
      <c r="H536" s="676" t="s">
        <v>4283</v>
      </c>
      <c r="I536" s="677"/>
      <c r="J536" s="677"/>
      <c r="K536" s="677"/>
      <c r="L536" s="678"/>
    </row>
    <row r="537" spans="1:12" ht="15.95" customHeight="1" x14ac:dyDescent="0.25">
      <c r="A537" s="20" t="s">
        <v>4996</v>
      </c>
      <c r="B537" s="210" t="s">
        <v>1189</v>
      </c>
      <c r="C537" s="214">
        <v>18</v>
      </c>
      <c r="D537" s="215">
        <v>18000</v>
      </c>
      <c r="E537" s="215">
        <v>4500</v>
      </c>
      <c r="F537" s="214">
        <v>27</v>
      </c>
      <c r="G537" s="216" t="str">
        <f>IF(MID(tab_SATLISTE[[#This Row],[SAT-ID]],2,1)="x","x",LEFT(tab_SATLISTE[[#This Row],[SAT-ID]]))</f>
        <v>1</v>
      </c>
      <c r="H537" s="676" t="s">
        <v>4283</v>
      </c>
      <c r="I537" s="677"/>
      <c r="J537" s="677"/>
      <c r="K537" s="677"/>
      <c r="L537" s="678"/>
    </row>
    <row r="538" spans="1:12" ht="15.95" customHeight="1" x14ac:dyDescent="0.25">
      <c r="A538" s="20" t="s">
        <v>4997</v>
      </c>
      <c r="B538" s="210" t="s">
        <v>7017</v>
      </c>
      <c r="C538" s="214">
        <v>106</v>
      </c>
      <c r="D538" s="215">
        <v>106000</v>
      </c>
      <c r="E538" s="215">
        <v>26500</v>
      </c>
      <c r="F538" s="214">
        <v>151</v>
      </c>
      <c r="G538" s="216" t="str">
        <f>IF(MID(tab_SATLISTE[[#This Row],[SAT-ID]],2,1)="x","x",LEFT(tab_SATLISTE[[#This Row],[SAT-ID]]))</f>
        <v>1</v>
      </c>
      <c r="H538" s="676" t="s">
        <v>4283</v>
      </c>
      <c r="I538" s="677"/>
      <c r="J538" s="677"/>
      <c r="K538" s="677"/>
      <c r="L538" s="678"/>
    </row>
    <row r="539" spans="1:12" ht="15.95" customHeight="1" x14ac:dyDescent="0.25">
      <c r="A539" s="20" t="s">
        <v>4998</v>
      </c>
      <c r="B539" s="210" t="s">
        <v>1821</v>
      </c>
      <c r="C539" s="214">
        <v>5</v>
      </c>
      <c r="D539" s="215">
        <v>5000</v>
      </c>
      <c r="E539" s="215">
        <v>1250</v>
      </c>
      <c r="F539" s="214">
        <v>8</v>
      </c>
      <c r="G539" s="216" t="str">
        <f>IF(MID(tab_SATLISTE[[#This Row],[SAT-ID]],2,1)="x","x",LEFT(tab_SATLISTE[[#This Row],[SAT-ID]]))</f>
        <v>1</v>
      </c>
      <c r="H539" s="676" t="s">
        <v>4283</v>
      </c>
      <c r="I539" s="677"/>
      <c r="J539" s="677"/>
      <c r="K539" s="677"/>
      <c r="L539" s="678"/>
    </row>
    <row r="540" spans="1:12" ht="15.95" customHeight="1" x14ac:dyDescent="0.25">
      <c r="A540" s="20" t="s">
        <v>4999</v>
      </c>
      <c r="B540" s="210" t="s">
        <v>1063</v>
      </c>
      <c r="C540" s="214">
        <v>169</v>
      </c>
      <c r="D540" s="215">
        <v>169000</v>
      </c>
      <c r="E540" s="215">
        <v>42250</v>
      </c>
      <c r="F540" s="214">
        <v>260</v>
      </c>
      <c r="G540" s="216" t="str">
        <f>IF(MID(tab_SATLISTE[[#This Row],[SAT-ID]],2,1)="x","x",LEFT(tab_SATLISTE[[#This Row],[SAT-ID]]))</f>
        <v>1</v>
      </c>
      <c r="H540" s="676" t="s">
        <v>4283</v>
      </c>
      <c r="I540" s="677"/>
      <c r="J540" s="677"/>
      <c r="K540" s="677"/>
      <c r="L540" s="678"/>
    </row>
    <row r="541" spans="1:12" ht="15.95" customHeight="1" x14ac:dyDescent="0.25">
      <c r="A541" s="20" t="s">
        <v>5000</v>
      </c>
      <c r="B541" s="210" t="s">
        <v>1060</v>
      </c>
      <c r="C541" s="214">
        <v>14</v>
      </c>
      <c r="D541" s="215">
        <v>14000</v>
      </c>
      <c r="E541" s="215">
        <v>3500</v>
      </c>
      <c r="F541" s="214">
        <v>22</v>
      </c>
      <c r="G541" s="216" t="str">
        <f>IF(MID(tab_SATLISTE[[#This Row],[SAT-ID]],2,1)="x","x",LEFT(tab_SATLISTE[[#This Row],[SAT-ID]]))</f>
        <v>1</v>
      </c>
      <c r="H541" s="676" t="s">
        <v>4283</v>
      </c>
      <c r="I541" s="677"/>
      <c r="J541" s="677"/>
      <c r="K541" s="677"/>
      <c r="L541" s="678"/>
    </row>
    <row r="542" spans="1:12" ht="15.95" customHeight="1" x14ac:dyDescent="0.25">
      <c r="A542" s="20" t="s">
        <v>5001</v>
      </c>
      <c r="B542" s="210" t="s">
        <v>405</v>
      </c>
      <c r="C542" s="214">
        <v>46</v>
      </c>
      <c r="D542" s="215">
        <v>46000</v>
      </c>
      <c r="E542" s="215">
        <v>11500</v>
      </c>
      <c r="F542" s="214">
        <v>71</v>
      </c>
      <c r="G542" s="216" t="str">
        <f>IF(MID(tab_SATLISTE[[#This Row],[SAT-ID]],2,1)="x","x",LEFT(tab_SATLISTE[[#This Row],[SAT-ID]]))</f>
        <v>1</v>
      </c>
      <c r="H542" s="676" t="s">
        <v>4283</v>
      </c>
      <c r="I542" s="677"/>
      <c r="J542" s="677"/>
      <c r="K542" s="677"/>
      <c r="L542" s="678"/>
    </row>
    <row r="543" spans="1:12" ht="15.95" customHeight="1" x14ac:dyDescent="0.25">
      <c r="A543" s="20" t="s">
        <v>5002</v>
      </c>
      <c r="B543" s="210" t="s">
        <v>1762</v>
      </c>
      <c r="C543" s="214">
        <v>3</v>
      </c>
      <c r="D543" s="215">
        <v>3000</v>
      </c>
      <c r="E543" s="215">
        <v>750</v>
      </c>
      <c r="F543" s="214">
        <v>4</v>
      </c>
      <c r="G543" s="216" t="str">
        <f>IF(MID(tab_SATLISTE[[#This Row],[SAT-ID]],2,1)="x","x",LEFT(tab_SATLISTE[[#This Row],[SAT-ID]]))</f>
        <v>1</v>
      </c>
      <c r="H543" s="676" t="s">
        <v>4283</v>
      </c>
      <c r="I543" s="677"/>
      <c r="J543" s="677"/>
      <c r="K543" s="677"/>
      <c r="L543" s="678"/>
    </row>
    <row r="544" spans="1:12" ht="15.95" customHeight="1" x14ac:dyDescent="0.25">
      <c r="A544" s="20" t="s">
        <v>5003</v>
      </c>
      <c r="B544" s="210" t="s">
        <v>984</v>
      </c>
      <c r="C544" s="214">
        <v>13</v>
      </c>
      <c r="D544" s="215">
        <v>13000</v>
      </c>
      <c r="E544" s="215">
        <v>3250</v>
      </c>
      <c r="F544" s="214">
        <v>18</v>
      </c>
      <c r="G544" s="216" t="str">
        <f>IF(MID(tab_SATLISTE[[#This Row],[SAT-ID]],2,1)="x","x",LEFT(tab_SATLISTE[[#This Row],[SAT-ID]]))</f>
        <v>1</v>
      </c>
      <c r="H544" s="676" t="s">
        <v>4283</v>
      </c>
      <c r="I544" s="677"/>
      <c r="J544" s="677"/>
      <c r="K544" s="677"/>
      <c r="L544" s="678"/>
    </row>
    <row r="545" spans="1:12" ht="15.95" customHeight="1" x14ac:dyDescent="0.25">
      <c r="A545" s="20" t="s">
        <v>5004</v>
      </c>
      <c r="B545" s="210" t="s">
        <v>1840</v>
      </c>
      <c r="C545" s="214">
        <v>21</v>
      </c>
      <c r="D545" s="215">
        <v>21000</v>
      </c>
      <c r="E545" s="215">
        <v>5250</v>
      </c>
      <c r="F545" s="214">
        <v>32</v>
      </c>
      <c r="G545" s="216" t="str">
        <f>IF(MID(tab_SATLISTE[[#This Row],[SAT-ID]],2,1)="x","x",LEFT(tab_SATLISTE[[#This Row],[SAT-ID]]))</f>
        <v>1</v>
      </c>
      <c r="H545" s="676" t="s">
        <v>4283</v>
      </c>
      <c r="I545" s="677"/>
      <c r="J545" s="677"/>
      <c r="K545" s="677"/>
      <c r="L545" s="678"/>
    </row>
    <row r="546" spans="1:12" ht="15.95" customHeight="1" x14ac:dyDescent="0.25">
      <c r="A546" s="20" t="s">
        <v>5006</v>
      </c>
      <c r="B546" s="210" t="s">
        <v>1197</v>
      </c>
      <c r="C546" s="214">
        <v>17</v>
      </c>
      <c r="D546" s="215">
        <v>17000</v>
      </c>
      <c r="E546" s="215">
        <v>4250</v>
      </c>
      <c r="F546" s="214">
        <v>26</v>
      </c>
      <c r="G546" s="216" t="str">
        <f>IF(MID(tab_SATLISTE[[#This Row],[SAT-ID]],2,1)="x","x",LEFT(tab_SATLISTE[[#This Row],[SAT-ID]]))</f>
        <v>1</v>
      </c>
      <c r="H546" s="676" t="s">
        <v>4283</v>
      </c>
      <c r="I546" s="677"/>
      <c r="J546" s="677"/>
      <c r="K546" s="677"/>
      <c r="L546" s="678"/>
    </row>
    <row r="547" spans="1:12" ht="15.95" customHeight="1" x14ac:dyDescent="0.25">
      <c r="A547" s="20" t="s">
        <v>5007</v>
      </c>
      <c r="B547" s="210" t="s">
        <v>1153</v>
      </c>
      <c r="C547" s="214">
        <v>574</v>
      </c>
      <c r="D547" s="215">
        <v>574000</v>
      </c>
      <c r="E547" s="215">
        <v>143500</v>
      </c>
      <c r="F547" s="214">
        <v>871</v>
      </c>
      <c r="G547" s="216" t="str">
        <f>IF(MID(tab_SATLISTE[[#This Row],[SAT-ID]],2,1)="x","x",LEFT(tab_SATLISTE[[#This Row],[SAT-ID]]))</f>
        <v>1</v>
      </c>
      <c r="H547" s="676" t="s">
        <v>4283</v>
      </c>
      <c r="I547" s="677"/>
      <c r="J547" s="677"/>
      <c r="K547" s="677"/>
      <c r="L547" s="678"/>
    </row>
    <row r="548" spans="1:12" ht="15.95" customHeight="1" x14ac:dyDescent="0.25">
      <c r="A548" s="20" t="s">
        <v>5008</v>
      </c>
      <c r="B548" s="210" t="s">
        <v>1843</v>
      </c>
      <c r="C548" s="214">
        <v>49</v>
      </c>
      <c r="D548" s="215">
        <v>49000</v>
      </c>
      <c r="E548" s="215">
        <v>12250</v>
      </c>
      <c r="F548" s="214">
        <v>76</v>
      </c>
      <c r="G548" s="216" t="str">
        <f>IF(MID(tab_SATLISTE[[#This Row],[SAT-ID]],2,1)="x","x",LEFT(tab_SATLISTE[[#This Row],[SAT-ID]]))</f>
        <v>1</v>
      </c>
      <c r="H548" s="676" t="s">
        <v>4283</v>
      </c>
      <c r="I548" s="677"/>
      <c r="J548" s="677"/>
      <c r="K548" s="677"/>
      <c r="L548" s="678"/>
    </row>
    <row r="549" spans="1:12" ht="15.95" customHeight="1" x14ac:dyDescent="0.25">
      <c r="A549" s="20" t="s">
        <v>5009</v>
      </c>
      <c r="B549" s="210" t="s">
        <v>784</v>
      </c>
      <c r="C549" s="214">
        <v>12</v>
      </c>
      <c r="D549" s="215">
        <v>12000</v>
      </c>
      <c r="E549" s="215">
        <v>3000</v>
      </c>
      <c r="F549" s="214">
        <v>19</v>
      </c>
      <c r="G549" s="216" t="str">
        <f>IF(MID(tab_SATLISTE[[#This Row],[SAT-ID]],2,1)="x","x",LEFT(tab_SATLISTE[[#This Row],[SAT-ID]]))</f>
        <v>1</v>
      </c>
      <c r="H549" s="676" t="s">
        <v>4283</v>
      </c>
      <c r="I549" s="677"/>
      <c r="J549" s="677"/>
      <c r="K549" s="677"/>
      <c r="L549" s="678"/>
    </row>
    <row r="550" spans="1:12" ht="15.95" customHeight="1" x14ac:dyDescent="0.25">
      <c r="A550" s="20" t="s">
        <v>5010</v>
      </c>
      <c r="B550" s="210" t="s">
        <v>1193</v>
      </c>
      <c r="C550" s="214">
        <v>11</v>
      </c>
      <c r="D550" s="215">
        <v>11000</v>
      </c>
      <c r="E550" s="215">
        <v>2750</v>
      </c>
      <c r="F550" s="214">
        <v>17</v>
      </c>
      <c r="G550" s="216" t="str">
        <f>IF(MID(tab_SATLISTE[[#This Row],[SAT-ID]],2,1)="x","x",LEFT(tab_SATLISTE[[#This Row],[SAT-ID]]))</f>
        <v>1</v>
      </c>
      <c r="H550" s="676" t="s">
        <v>4283</v>
      </c>
      <c r="I550" s="677"/>
      <c r="J550" s="677"/>
      <c r="K550" s="677"/>
      <c r="L550" s="678"/>
    </row>
    <row r="551" spans="1:12" ht="15.95" customHeight="1" x14ac:dyDescent="0.25">
      <c r="A551" s="20" t="s">
        <v>5011</v>
      </c>
      <c r="B551" s="210" t="s">
        <v>1899</v>
      </c>
      <c r="C551" s="214">
        <v>7</v>
      </c>
      <c r="D551" s="215">
        <v>7000</v>
      </c>
      <c r="E551" s="215">
        <v>1750</v>
      </c>
      <c r="F551" s="214">
        <v>11</v>
      </c>
      <c r="G551" s="216" t="str">
        <f>IF(MID(tab_SATLISTE[[#This Row],[SAT-ID]],2,1)="x","x",LEFT(tab_SATLISTE[[#This Row],[SAT-ID]]))</f>
        <v>1</v>
      </c>
      <c r="H551" s="676" t="s">
        <v>4283</v>
      </c>
      <c r="I551" s="677"/>
      <c r="J551" s="677"/>
      <c r="K551" s="677"/>
      <c r="L551" s="678"/>
    </row>
    <row r="552" spans="1:12" ht="15.95" customHeight="1" x14ac:dyDescent="0.25">
      <c r="A552" s="20" t="s">
        <v>5012</v>
      </c>
      <c r="B552" s="210" t="s">
        <v>361</v>
      </c>
      <c r="C552" s="214">
        <v>9</v>
      </c>
      <c r="D552" s="215">
        <v>9000</v>
      </c>
      <c r="E552" s="215">
        <v>2250</v>
      </c>
      <c r="F552" s="214">
        <v>14</v>
      </c>
      <c r="G552" s="216" t="str">
        <f>IF(MID(tab_SATLISTE[[#This Row],[SAT-ID]],2,1)="x","x",LEFT(tab_SATLISTE[[#This Row],[SAT-ID]]))</f>
        <v>1</v>
      </c>
      <c r="H552" s="676" t="s">
        <v>4283</v>
      </c>
      <c r="I552" s="677"/>
      <c r="J552" s="677"/>
      <c r="K552" s="677"/>
      <c r="L552" s="678"/>
    </row>
    <row r="553" spans="1:12" ht="15.95" customHeight="1" x14ac:dyDescent="0.25">
      <c r="A553" s="20" t="s">
        <v>5013</v>
      </c>
      <c r="B553" s="210" t="s">
        <v>1053</v>
      </c>
      <c r="C553" s="214">
        <v>23</v>
      </c>
      <c r="D553" s="215">
        <v>23000</v>
      </c>
      <c r="E553" s="215">
        <v>5750</v>
      </c>
      <c r="F553" s="214">
        <v>36</v>
      </c>
      <c r="G553" s="216" t="str">
        <f>IF(MID(tab_SATLISTE[[#This Row],[SAT-ID]],2,1)="x","x",LEFT(tab_SATLISTE[[#This Row],[SAT-ID]]))</f>
        <v>1</v>
      </c>
      <c r="H553" s="676" t="s">
        <v>4283</v>
      </c>
      <c r="I553" s="677"/>
      <c r="J553" s="677"/>
      <c r="K553" s="677"/>
      <c r="L553" s="678"/>
    </row>
    <row r="554" spans="1:12" ht="15.95" customHeight="1" x14ac:dyDescent="0.25">
      <c r="A554" s="20" t="s">
        <v>5014</v>
      </c>
      <c r="B554" s="210" t="s">
        <v>1844</v>
      </c>
      <c r="C554" s="214">
        <v>16</v>
      </c>
      <c r="D554" s="215">
        <v>16000</v>
      </c>
      <c r="E554" s="215">
        <v>4000</v>
      </c>
      <c r="F554" s="214">
        <v>25</v>
      </c>
      <c r="G554" s="216" t="str">
        <f>IF(MID(tab_SATLISTE[[#This Row],[SAT-ID]],2,1)="x","x",LEFT(tab_SATLISTE[[#This Row],[SAT-ID]]))</f>
        <v>1</v>
      </c>
      <c r="H554" s="676" t="s">
        <v>4283</v>
      </c>
      <c r="I554" s="677"/>
      <c r="J554" s="677"/>
      <c r="K554" s="677"/>
      <c r="L554" s="678"/>
    </row>
    <row r="555" spans="1:12" ht="15.95" customHeight="1" x14ac:dyDescent="0.25">
      <c r="A555" s="20" t="s">
        <v>5015</v>
      </c>
      <c r="B555" s="210" t="s">
        <v>1877</v>
      </c>
      <c r="C555" s="214">
        <v>25</v>
      </c>
      <c r="D555" s="215">
        <v>25000</v>
      </c>
      <c r="E555" s="215">
        <v>6250</v>
      </c>
      <c r="F555" s="214">
        <v>39</v>
      </c>
      <c r="G555" s="216" t="str">
        <f>IF(MID(tab_SATLISTE[[#This Row],[SAT-ID]],2,1)="x","x",LEFT(tab_SATLISTE[[#This Row],[SAT-ID]]))</f>
        <v>1</v>
      </c>
      <c r="H555" s="676" t="s">
        <v>4283</v>
      </c>
      <c r="I555" s="677"/>
      <c r="J555" s="677"/>
      <c r="K555" s="677"/>
      <c r="L555" s="678"/>
    </row>
    <row r="556" spans="1:12" ht="15.95" customHeight="1" x14ac:dyDescent="0.25">
      <c r="A556" s="20" t="s">
        <v>5016</v>
      </c>
      <c r="B556" s="210" t="s">
        <v>1887</v>
      </c>
      <c r="C556" s="214">
        <v>5</v>
      </c>
      <c r="D556" s="215">
        <v>5000</v>
      </c>
      <c r="E556" s="215">
        <v>1250</v>
      </c>
      <c r="F556" s="214">
        <v>8</v>
      </c>
      <c r="G556" s="216" t="str">
        <f>IF(MID(tab_SATLISTE[[#This Row],[SAT-ID]],2,1)="x","x",LEFT(tab_SATLISTE[[#This Row],[SAT-ID]]))</f>
        <v>1</v>
      </c>
      <c r="H556" s="676" t="s">
        <v>4283</v>
      </c>
      <c r="I556" s="677"/>
      <c r="J556" s="677"/>
      <c r="K556" s="677"/>
      <c r="L556" s="678"/>
    </row>
    <row r="557" spans="1:12" ht="15.95" customHeight="1" x14ac:dyDescent="0.25">
      <c r="A557" s="20" t="s">
        <v>5017</v>
      </c>
      <c r="B557" s="210" t="s">
        <v>1838</v>
      </c>
      <c r="C557" s="214">
        <v>1</v>
      </c>
      <c r="D557" s="215">
        <v>1000</v>
      </c>
      <c r="E557" s="215">
        <v>250</v>
      </c>
      <c r="F557" s="214">
        <v>2</v>
      </c>
      <c r="G557" s="216" t="str">
        <f>IF(MID(tab_SATLISTE[[#This Row],[SAT-ID]],2,1)="x","x",LEFT(tab_SATLISTE[[#This Row],[SAT-ID]]))</f>
        <v>1</v>
      </c>
      <c r="H557" s="676" t="s">
        <v>4283</v>
      </c>
      <c r="I557" s="677"/>
      <c r="J557" s="677"/>
      <c r="K557" s="677"/>
      <c r="L557" s="678"/>
    </row>
    <row r="558" spans="1:12" ht="15.95" customHeight="1" x14ac:dyDescent="0.25">
      <c r="A558" s="20" t="s">
        <v>5018</v>
      </c>
      <c r="B558" s="210" t="s">
        <v>1867</v>
      </c>
      <c r="C558" s="214">
        <v>7</v>
      </c>
      <c r="D558" s="215">
        <v>7000</v>
      </c>
      <c r="E558" s="215">
        <v>1750</v>
      </c>
      <c r="F558" s="214">
        <v>11</v>
      </c>
      <c r="G558" s="216" t="str">
        <f>IF(MID(tab_SATLISTE[[#This Row],[SAT-ID]],2,1)="x","x",LEFT(tab_SATLISTE[[#This Row],[SAT-ID]]))</f>
        <v>1</v>
      </c>
      <c r="H558" s="676" t="s">
        <v>4283</v>
      </c>
      <c r="I558" s="677"/>
      <c r="J558" s="677"/>
      <c r="K558" s="677"/>
      <c r="L558" s="678"/>
    </row>
    <row r="559" spans="1:12" ht="15.95" customHeight="1" x14ac:dyDescent="0.25">
      <c r="A559" s="20" t="s">
        <v>5019</v>
      </c>
      <c r="B559" s="210" t="s">
        <v>1434</v>
      </c>
      <c r="C559" s="214">
        <v>5</v>
      </c>
      <c r="D559" s="215">
        <v>5000</v>
      </c>
      <c r="E559" s="215">
        <v>1250</v>
      </c>
      <c r="F559" s="214">
        <v>7</v>
      </c>
      <c r="G559" s="216" t="str">
        <f>IF(MID(tab_SATLISTE[[#This Row],[SAT-ID]],2,1)="x","x",LEFT(tab_SATLISTE[[#This Row],[SAT-ID]]))</f>
        <v>1</v>
      </c>
      <c r="H559" s="676" t="s">
        <v>4283</v>
      </c>
      <c r="I559" s="677"/>
      <c r="J559" s="677"/>
      <c r="K559" s="677"/>
      <c r="L559" s="678"/>
    </row>
    <row r="560" spans="1:12" ht="15.95" customHeight="1" x14ac:dyDescent="0.25">
      <c r="A560" s="20" t="s">
        <v>5020</v>
      </c>
      <c r="B560" s="210" t="s">
        <v>1638</v>
      </c>
      <c r="C560" s="214">
        <v>21</v>
      </c>
      <c r="D560" s="215">
        <v>21000</v>
      </c>
      <c r="E560" s="215">
        <v>5250</v>
      </c>
      <c r="F560" s="214">
        <v>32</v>
      </c>
      <c r="G560" s="216" t="str">
        <f>IF(MID(tab_SATLISTE[[#This Row],[SAT-ID]],2,1)="x","x",LEFT(tab_SATLISTE[[#This Row],[SAT-ID]]))</f>
        <v>1</v>
      </c>
      <c r="H560" s="676" t="s">
        <v>4283</v>
      </c>
      <c r="I560" s="677"/>
      <c r="J560" s="677"/>
      <c r="K560" s="677"/>
      <c r="L560" s="678"/>
    </row>
    <row r="561" spans="1:12" ht="15.95" customHeight="1" x14ac:dyDescent="0.25">
      <c r="A561" s="20" t="s">
        <v>5021</v>
      </c>
      <c r="B561" s="210" t="s">
        <v>1432</v>
      </c>
      <c r="C561" s="214">
        <v>13</v>
      </c>
      <c r="D561" s="215">
        <v>13000</v>
      </c>
      <c r="E561" s="215">
        <v>3250</v>
      </c>
      <c r="F561" s="214">
        <v>20</v>
      </c>
      <c r="G561" s="216" t="str">
        <f>IF(MID(tab_SATLISTE[[#This Row],[SAT-ID]],2,1)="x","x",LEFT(tab_SATLISTE[[#This Row],[SAT-ID]]))</f>
        <v>1</v>
      </c>
      <c r="H561" s="676" t="s">
        <v>4283</v>
      </c>
      <c r="I561" s="677"/>
      <c r="J561" s="677"/>
      <c r="K561" s="677"/>
      <c r="L561" s="678"/>
    </row>
    <row r="562" spans="1:12" ht="15.95" customHeight="1" x14ac:dyDescent="0.25">
      <c r="A562" s="20" t="s">
        <v>5022</v>
      </c>
      <c r="B562" s="210" t="s">
        <v>1830</v>
      </c>
      <c r="C562" s="214">
        <v>15</v>
      </c>
      <c r="D562" s="215">
        <v>15000</v>
      </c>
      <c r="E562" s="215">
        <v>3750</v>
      </c>
      <c r="F562" s="214">
        <v>23</v>
      </c>
      <c r="G562" s="216" t="str">
        <f>IF(MID(tab_SATLISTE[[#This Row],[SAT-ID]],2,1)="x","x",LEFT(tab_SATLISTE[[#This Row],[SAT-ID]]))</f>
        <v>1</v>
      </c>
      <c r="H562" s="676" t="s">
        <v>4283</v>
      </c>
      <c r="I562" s="677"/>
      <c r="J562" s="677"/>
      <c r="K562" s="677"/>
      <c r="L562" s="678"/>
    </row>
    <row r="563" spans="1:12" ht="15.95" customHeight="1" x14ac:dyDescent="0.25">
      <c r="A563" s="20" t="s">
        <v>5023</v>
      </c>
      <c r="B563" s="210" t="s">
        <v>1828</v>
      </c>
      <c r="C563" s="214">
        <v>19</v>
      </c>
      <c r="D563" s="215">
        <v>19000</v>
      </c>
      <c r="E563" s="215">
        <v>4750</v>
      </c>
      <c r="F563" s="214">
        <v>29</v>
      </c>
      <c r="G563" s="216" t="str">
        <f>IF(MID(tab_SATLISTE[[#This Row],[SAT-ID]],2,1)="x","x",LEFT(tab_SATLISTE[[#This Row],[SAT-ID]]))</f>
        <v>1</v>
      </c>
      <c r="H563" s="676" t="s">
        <v>4283</v>
      </c>
      <c r="I563" s="677"/>
      <c r="J563" s="677"/>
      <c r="K563" s="677"/>
      <c r="L563" s="678"/>
    </row>
    <row r="564" spans="1:12" ht="15.95" customHeight="1" x14ac:dyDescent="0.25">
      <c r="A564" s="20" t="s">
        <v>5024</v>
      </c>
      <c r="B564" s="210" t="s">
        <v>1854</v>
      </c>
      <c r="C564" s="214">
        <v>13</v>
      </c>
      <c r="D564" s="215">
        <v>13000</v>
      </c>
      <c r="E564" s="215">
        <v>3250</v>
      </c>
      <c r="F564" s="214">
        <v>20</v>
      </c>
      <c r="G564" s="216" t="str">
        <f>IF(MID(tab_SATLISTE[[#This Row],[SAT-ID]],2,1)="x","x",LEFT(tab_SATLISTE[[#This Row],[SAT-ID]]))</f>
        <v>1</v>
      </c>
      <c r="H564" s="676" t="s">
        <v>4283</v>
      </c>
      <c r="I564" s="677"/>
      <c r="J564" s="677"/>
      <c r="K564" s="677"/>
      <c r="L564" s="678"/>
    </row>
    <row r="565" spans="1:12" ht="15.95" customHeight="1" x14ac:dyDescent="0.25">
      <c r="A565" s="20" t="s">
        <v>5025</v>
      </c>
      <c r="B565" s="210" t="s">
        <v>80</v>
      </c>
      <c r="C565" s="214">
        <v>99</v>
      </c>
      <c r="D565" s="215">
        <v>99000</v>
      </c>
      <c r="E565" s="215">
        <v>24750</v>
      </c>
      <c r="F565" s="214">
        <v>153</v>
      </c>
      <c r="G565" s="216" t="str">
        <f>IF(MID(tab_SATLISTE[[#This Row],[SAT-ID]],2,1)="x","x",LEFT(tab_SATLISTE[[#This Row],[SAT-ID]]))</f>
        <v>1</v>
      </c>
      <c r="H565" s="676" t="s">
        <v>4283</v>
      </c>
      <c r="I565" s="677"/>
      <c r="J565" s="677"/>
      <c r="K565" s="677"/>
      <c r="L565" s="678"/>
    </row>
    <row r="566" spans="1:12" ht="15.95" customHeight="1" x14ac:dyDescent="0.25">
      <c r="A566" s="20" t="s">
        <v>5026</v>
      </c>
      <c r="B566" s="210" t="s">
        <v>4227</v>
      </c>
      <c r="C566" s="214">
        <v>8</v>
      </c>
      <c r="D566" s="215">
        <v>8000</v>
      </c>
      <c r="E566" s="215">
        <v>2000</v>
      </c>
      <c r="F566" s="214">
        <v>12</v>
      </c>
      <c r="G566" s="216" t="str">
        <f>IF(MID(tab_SATLISTE[[#This Row],[SAT-ID]],2,1)="x","x",LEFT(tab_SATLISTE[[#This Row],[SAT-ID]]))</f>
        <v>1</v>
      </c>
      <c r="H566" s="676" t="s">
        <v>4283</v>
      </c>
      <c r="I566" s="677"/>
      <c r="J566" s="677"/>
      <c r="K566" s="677"/>
      <c r="L566" s="678"/>
    </row>
    <row r="567" spans="1:12" ht="15.95" customHeight="1" x14ac:dyDescent="0.25">
      <c r="A567" s="20" t="s">
        <v>5027</v>
      </c>
      <c r="B567" s="210" t="s">
        <v>1159</v>
      </c>
      <c r="C567" s="214">
        <v>8</v>
      </c>
      <c r="D567" s="215">
        <v>8000</v>
      </c>
      <c r="E567" s="215">
        <v>2000</v>
      </c>
      <c r="F567" s="214">
        <v>12</v>
      </c>
      <c r="G567" s="216" t="str">
        <f>IF(MID(tab_SATLISTE[[#This Row],[SAT-ID]],2,1)="x","x",LEFT(tab_SATLISTE[[#This Row],[SAT-ID]]))</f>
        <v>1</v>
      </c>
      <c r="H567" s="676" t="s">
        <v>4283</v>
      </c>
      <c r="I567" s="677"/>
      <c r="J567" s="677"/>
      <c r="K567" s="677"/>
      <c r="L567" s="678"/>
    </row>
    <row r="568" spans="1:12" ht="15.95" customHeight="1" x14ac:dyDescent="0.25">
      <c r="A568" s="20" t="s">
        <v>5028</v>
      </c>
      <c r="B568" s="210" t="s">
        <v>1871</v>
      </c>
      <c r="C568" s="214">
        <v>6</v>
      </c>
      <c r="D568" s="215">
        <v>6000</v>
      </c>
      <c r="E568" s="215">
        <v>1500</v>
      </c>
      <c r="F568" s="214">
        <v>10</v>
      </c>
      <c r="G568" s="216" t="str">
        <f>IF(MID(tab_SATLISTE[[#This Row],[SAT-ID]],2,1)="x","x",LEFT(tab_SATLISTE[[#This Row],[SAT-ID]]))</f>
        <v>1</v>
      </c>
      <c r="H568" s="676" t="s">
        <v>4283</v>
      </c>
      <c r="I568" s="677"/>
      <c r="J568" s="677"/>
      <c r="K568" s="677"/>
      <c r="L568" s="678"/>
    </row>
    <row r="569" spans="1:12" ht="15.95" customHeight="1" x14ac:dyDescent="0.25">
      <c r="A569" s="20" t="s">
        <v>5029</v>
      </c>
      <c r="B569" s="210" t="s">
        <v>1642</v>
      </c>
      <c r="C569" s="214">
        <v>21</v>
      </c>
      <c r="D569" s="215">
        <v>21000</v>
      </c>
      <c r="E569" s="215">
        <v>5250</v>
      </c>
      <c r="F569" s="214">
        <v>33</v>
      </c>
      <c r="G569" s="216" t="str">
        <f>IF(MID(tab_SATLISTE[[#This Row],[SAT-ID]],2,1)="x","x",LEFT(tab_SATLISTE[[#This Row],[SAT-ID]]))</f>
        <v>1</v>
      </c>
      <c r="H569" s="676" t="s">
        <v>4283</v>
      </c>
      <c r="I569" s="677"/>
      <c r="J569" s="677"/>
      <c r="K569" s="677"/>
      <c r="L569" s="678"/>
    </row>
    <row r="570" spans="1:12" ht="15.95" customHeight="1" x14ac:dyDescent="0.25">
      <c r="A570" s="20" t="s">
        <v>5030</v>
      </c>
      <c r="B570" s="210" t="s">
        <v>1635</v>
      </c>
      <c r="C570" s="214">
        <v>25</v>
      </c>
      <c r="D570" s="215">
        <v>25000</v>
      </c>
      <c r="E570" s="215">
        <v>6250</v>
      </c>
      <c r="F570" s="214">
        <v>38</v>
      </c>
      <c r="G570" s="216" t="str">
        <f>IF(MID(tab_SATLISTE[[#This Row],[SAT-ID]],2,1)="x","x",LEFT(tab_SATLISTE[[#This Row],[SAT-ID]]))</f>
        <v>1</v>
      </c>
      <c r="H570" s="676" t="s">
        <v>4283</v>
      </c>
      <c r="I570" s="677"/>
      <c r="J570" s="677"/>
      <c r="K570" s="677"/>
      <c r="L570" s="678"/>
    </row>
    <row r="571" spans="1:12" ht="15.95" customHeight="1" x14ac:dyDescent="0.25">
      <c r="A571" s="20" t="s">
        <v>5031</v>
      </c>
      <c r="B571" s="210" t="s">
        <v>1615</v>
      </c>
      <c r="C571" s="214">
        <v>10</v>
      </c>
      <c r="D571" s="215">
        <v>10000</v>
      </c>
      <c r="E571" s="215">
        <v>2500</v>
      </c>
      <c r="F571" s="214">
        <v>15</v>
      </c>
      <c r="G571" s="216" t="str">
        <f>IF(MID(tab_SATLISTE[[#This Row],[SAT-ID]],2,1)="x","x",LEFT(tab_SATLISTE[[#This Row],[SAT-ID]]))</f>
        <v>1</v>
      </c>
      <c r="H571" s="676" t="s">
        <v>4283</v>
      </c>
      <c r="I571" s="677"/>
      <c r="J571" s="677"/>
      <c r="K571" s="677"/>
      <c r="L571" s="678"/>
    </row>
    <row r="572" spans="1:12" ht="15.95" customHeight="1" x14ac:dyDescent="0.25">
      <c r="A572" s="20" t="s">
        <v>5032</v>
      </c>
      <c r="B572" s="210" t="s">
        <v>1444</v>
      </c>
      <c r="C572" s="214">
        <v>18</v>
      </c>
      <c r="D572" s="215">
        <v>18000</v>
      </c>
      <c r="E572" s="215">
        <v>4500</v>
      </c>
      <c r="F572" s="214">
        <v>27</v>
      </c>
      <c r="G572" s="216" t="str">
        <f>IF(MID(tab_SATLISTE[[#This Row],[SAT-ID]],2,1)="x","x",LEFT(tab_SATLISTE[[#This Row],[SAT-ID]]))</f>
        <v>1</v>
      </c>
      <c r="H572" s="676" t="s">
        <v>4283</v>
      </c>
      <c r="I572" s="677"/>
      <c r="J572" s="677"/>
      <c r="K572" s="677"/>
      <c r="L572" s="678"/>
    </row>
    <row r="573" spans="1:12" ht="15.95" customHeight="1" x14ac:dyDescent="0.25">
      <c r="A573" s="20" t="s">
        <v>5033</v>
      </c>
      <c r="B573" s="210" t="s">
        <v>1143</v>
      </c>
      <c r="C573" s="214">
        <v>21</v>
      </c>
      <c r="D573" s="215">
        <v>21000</v>
      </c>
      <c r="E573" s="215">
        <v>5250</v>
      </c>
      <c r="F573" s="214">
        <v>32</v>
      </c>
      <c r="G573" s="216" t="str">
        <f>IF(MID(tab_SATLISTE[[#This Row],[SAT-ID]],2,1)="x","x",LEFT(tab_SATLISTE[[#This Row],[SAT-ID]]))</f>
        <v>1</v>
      </c>
      <c r="H573" s="676" t="s">
        <v>4283</v>
      </c>
      <c r="I573" s="677"/>
      <c r="J573" s="677"/>
      <c r="K573" s="677"/>
      <c r="L573" s="678"/>
    </row>
    <row r="574" spans="1:12" ht="15.95" customHeight="1" x14ac:dyDescent="0.25">
      <c r="A574" s="20" t="s">
        <v>5034</v>
      </c>
      <c r="B574" s="210" t="s">
        <v>843</v>
      </c>
      <c r="C574" s="214">
        <v>27</v>
      </c>
      <c r="D574" s="215">
        <v>27000</v>
      </c>
      <c r="E574" s="215">
        <v>6750</v>
      </c>
      <c r="F574" s="214">
        <v>42</v>
      </c>
      <c r="G574" s="216" t="str">
        <f>IF(MID(tab_SATLISTE[[#This Row],[SAT-ID]],2,1)="x","x",LEFT(tab_SATLISTE[[#This Row],[SAT-ID]]))</f>
        <v>1</v>
      </c>
      <c r="H574" s="676" t="s">
        <v>4283</v>
      </c>
      <c r="I574" s="677"/>
      <c r="J574" s="677"/>
      <c r="K574" s="677"/>
      <c r="L574" s="678"/>
    </row>
    <row r="575" spans="1:12" ht="15.95" customHeight="1" x14ac:dyDescent="0.25">
      <c r="A575" s="20" t="s">
        <v>5035</v>
      </c>
      <c r="B575" s="210" t="s">
        <v>86</v>
      </c>
      <c r="C575" s="214">
        <v>109</v>
      </c>
      <c r="D575" s="215">
        <v>109000</v>
      </c>
      <c r="E575" s="215">
        <v>27250</v>
      </c>
      <c r="F575" s="214">
        <v>167</v>
      </c>
      <c r="G575" s="216" t="str">
        <f>IF(MID(tab_SATLISTE[[#This Row],[SAT-ID]],2,1)="x","x",LEFT(tab_SATLISTE[[#This Row],[SAT-ID]]))</f>
        <v>1</v>
      </c>
      <c r="H575" s="676" t="s">
        <v>4283</v>
      </c>
      <c r="I575" s="677"/>
      <c r="J575" s="677"/>
      <c r="K575" s="677"/>
      <c r="L575" s="678"/>
    </row>
    <row r="576" spans="1:12" ht="15.95" customHeight="1" x14ac:dyDescent="0.25">
      <c r="A576" s="20" t="s">
        <v>5037</v>
      </c>
      <c r="B576" s="210" t="s">
        <v>782</v>
      </c>
      <c r="C576" s="214">
        <v>7</v>
      </c>
      <c r="D576" s="215">
        <v>7000</v>
      </c>
      <c r="E576" s="215">
        <v>1750</v>
      </c>
      <c r="F576" s="214">
        <v>11</v>
      </c>
      <c r="G576" s="216" t="str">
        <f>IF(MID(tab_SATLISTE[[#This Row],[SAT-ID]],2,1)="x","x",LEFT(tab_SATLISTE[[#This Row],[SAT-ID]]))</f>
        <v>1</v>
      </c>
      <c r="H576" s="676" t="s">
        <v>4283</v>
      </c>
      <c r="I576" s="677"/>
      <c r="J576" s="677"/>
      <c r="K576" s="677"/>
      <c r="L576" s="678"/>
    </row>
    <row r="577" spans="1:12" ht="15.95" customHeight="1" x14ac:dyDescent="0.25">
      <c r="A577" s="20" t="s">
        <v>5038</v>
      </c>
      <c r="B577" s="210" t="s">
        <v>1634</v>
      </c>
      <c r="C577" s="214">
        <v>28</v>
      </c>
      <c r="D577" s="215">
        <v>28000</v>
      </c>
      <c r="E577" s="215">
        <v>7000</v>
      </c>
      <c r="F577" s="214">
        <v>43</v>
      </c>
      <c r="G577" s="216" t="str">
        <f>IF(MID(tab_SATLISTE[[#This Row],[SAT-ID]],2,1)="x","x",LEFT(tab_SATLISTE[[#This Row],[SAT-ID]]))</f>
        <v>1</v>
      </c>
      <c r="H577" s="676" t="s">
        <v>4283</v>
      </c>
      <c r="I577" s="677"/>
      <c r="J577" s="677"/>
      <c r="K577" s="677"/>
      <c r="L577" s="678"/>
    </row>
    <row r="578" spans="1:12" ht="15.95" customHeight="1" x14ac:dyDescent="0.25">
      <c r="A578" s="20" t="s">
        <v>5039</v>
      </c>
      <c r="B578" s="210" t="s">
        <v>1646</v>
      </c>
      <c r="C578" s="214">
        <v>5</v>
      </c>
      <c r="D578" s="215">
        <v>5000</v>
      </c>
      <c r="E578" s="215">
        <v>1250</v>
      </c>
      <c r="F578" s="214">
        <v>8</v>
      </c>
      <c r="G578" s="216" t="str">
        <f>IF(MID(tab_SATLISTE[[#This Row],[SAT-ID]],2,1)="x","x",LEFT(tab_SATLISTE[[#This Row],[SAT-ID]]))</f>
        <v>1</v>
      </c>
      <c r="H578" s="676" t="s">
        <v>4283</v>
      </c>
      <c r="I578" s="677"/>
      <c r="J578" s="677"/>
      <c r="K578" s="677"/>
      <c r="L578" s="678"/>
    </row>
    <row r="579" spans="1:12" ht="15.95" customHeight="1" x14ac:dyDescent="0.25">
      <c r="A579" s="20" t="s">
        <v>5040</v>
      </c>
      <c r="B579" s="210" t="s">
        <v>1446</v>
      </c>
      <c r="C579" s="214">
        <v>62</v>
      </c>
      <c r="D579" s="215">
        <v>62000</v>
      </c>
      <c r="E579" s="215">
        <v>15500</v>
      </c>
      <c r="F579" s="214">
        <v>95</v>
      </c>
      <c r="G579" s="216" t="str">
        <f>IF(MID(tab_SATLISTE[[#This Row],[SAT-ID]],2,1)="x","x",LEFT(tab_SATLISTE[[#This Row],[SAT-ID]]))</f>
        <v>1</v>
      </c>
      <c r="H579" s="676" t="s">
        <v>4283</v>
      </c>
      <c r="I579" s="677"/>
      <c r="J579" s="677"/>
      <c r="K579" s="677"/>
      <c r="L579" s="678"/>
    </row>
    <row r="580" spans="1:12" ht="15.95" customHeight="1" x14ac:dyDescent="0.25">
      <c r="A580" s="20" t="s">
        <v>5041</v>
      </c>
      <c r="B580" s="210" t="s">
        <v>4247</v>
      </c>
      <c r="C580" s="214">
        <v>12</v>
      </c>
      <c r="D580" s="215">
        <v>12000</v>
      </c>
      <c r="E580" s="215">
        <v>3000</v>
      </c>
      <c r="F580" s="214">
        <v>18</v>
      </c>
      <c r="G580" s="216" t="str">
        <f>IF(MID(tab_SATLISTE[[#This Row],[SAT-ID]],2,1)="x","x",LEFT(tab_SATLISTE[[#This Row],[SAT-ID]]))</f>
        <v>1</v>
      </c>
      <c r="H580" s="676" t="s">
        <v>4283</v>
      </c>
      <c r="I580" s="677"/>
      <c r="J580" s="677"/>
      <c r="K580" s="677"/>
      <c r="L580" s="678"/>
    </row>
    <row r="581" spans="1:12" ht="15.95" customHeight="1" x14ac:dyDescent="0.25">
      <c r="A581" s="20" t="s">
        <v>5042</v>
      </c>
      <c r="B581" s="210" t="s">
        <v>4241</v>
      </c>
      <c r="C581" s="214">
        <v>13</v>
      </c>
      <c r="D581" s="215">
        <v>13000</v>
      </c>
      <c r="E581" s="215">
        <v>3250</v>
      </c>
      <c r="F581" s="214">
        <v>20</v>
      </c>
      <c r="G581" s="216" t="str">
        <f>IF(MID(tab_SATLISTE[[#This Row],[SAT-ID]],2,1)="x","x",LEFT(tab_SATLISTE[[#This Row],[SAT-ID]]))</f>
        <v>1</v>
      </c>
      <c r="H581" s="676" t="s">
        <v>4283</v>
      </c>
      <c r="I581" s="677"/>
      <c r="J581" s="677"/>
      <c r="K581" s="677"/>
      <c r="L581" s="678"/>
    </row>
    <row r="582" spans="1:12" ht="15.95" customHeight="1" x14ac:dyDescent="0.25">
      <c r="A582" s="20" t="s">
        <v>5043</v>
      </c>
      <c r="B582" s="210" t="s">
        <v>1074</v>
      </c>
      <c r="C582" s="214">
        <v>10</v>
      </c>
      <c r="D582" s="215">
        <v>10000</v>
      </c>
      <c r="E582" s="215">
        <v>2500</v>
      </c>
      <c r="F582" s="214">
        <v>16</v>
      </c>
      <c r="G582" s="216" t="str">
        <f>IF(MID(tab_SATLISTE[[#This Row],[SAT-ID]],2,1)="x","x",LEFT(tab_SATLISTE[[#This Row],[SAT-ID]]))</f>
        <v>1</v>
      </c>
      <c r="H582" s="676" t="s">
        <v>4283</v>
      </c>
      <c r="I582" s="677"/>
      <c r="J582" s="677"/>
      <c r="K582" s="677"/>
      <c r="L582" s="678"/>
    </row>
    <row r="583" spans="1:12" ht="15.95" customHeight="1" x14ac:dyDescent="0.25">
      <c r="A583" s="20" t="s">
        <v>5044</v>
      </c>
      <c r="B583" s="210" t="s">
        <v>78</v>
      </c>
      <c r="C583" s="214">
        <v>34</v>
      </c>
      <c r="D583" s="215">
        <v>34000</v>
      </c>
      <c r="E583" s="215">
        <v>8500</v>
      </c>
      <c r="F583" s="214">
        <v>52</v>
      </c>
      <c r="G583" s="216" t="str">
        <f>IF(MID(tab_SATLISTE[[#This Row],[SAT-ID]],2,1)="x","x",LEFT(tab_SATLISTE[[#This Row],[SAT-ID]]))</f>
        <v>1</v>
      </c>
      <c r="H583" s="676" t="s">
        <v>4283</v>
      </c>
      <c r="I583" s="677"/>
      <c r="J583" s="677"/>
      <c r="K583" s="677"/>
      <c r="L583" s="678"/>
    </row>
    <row r="584" spans="1:12" ht="15.95" customHeight="1" x14ac:dyDescent="0.25">
      <c r="A584" s="20" t="s">
        <v>5045</v>
      </c>
      <c r="B584" s="210" t="s">
        <v>356</v>
      </c>
      <c r="C584" s="214">
        <v>41</v>
      </c>
      <c r="D584" s="215">
        <v>41000</v>
      </c>
      <c r="E584" s="215">
        <v>10250</v>
      </c>
      <c r="F584" s="214">
        <v>61</v>
      </c>
      <c r="G584" s="216" t="str">
        <f>IF(MID(tab_SATLISTE[[#This Row],[SAT-ID]],2,1)="x","x",LEFT(tab_SATLISTE[[#This Row],[SAT-ID]]))</f>
        <v>1</v>
      </c>
      <c r="H584" s="676" t="s">
        <v>4283</v>
      </c>
      <c r="I584" s="677"/>
      <c r="J584" s="677"/>
      <c r="K584" s="677"/>
      <c r="L584" s="678"/>
    </row>
    <row r="585" spans="1:12" ht="15.95" customHeight="1" x14ac:dyDescent="0.25">
      <c r="A585" s="20" t="s">
        <v>5046</v>
      </c>
      <c r="B585" s="210" t="s">
        <v>1436</v>
      </c>
      <c r="C585" s="214">
        <v>6</v>
      </c>
      <c r="D585" s="215">
        <v>6000</v>
      </c>
      <c r="E585" s="215">
        <v>1500</v>
      </c>
      <c r="F585" s="214">
        <v>9</v>
      </c>
      <c r="G585" s="216" t="str">
        <f>IF(MID(tab_SATLISTE[[#This Row],[SAT-ID]],2,1)="x","x",LEFT(tab_SATLISTE[[#This Row],[SAT-ID]]))</f>
        <v>1</v>
      </c>
      <c r="H585" s="676" t="s">
        <v>4283</v>
      </c>
      <c r="I585" s="677"/>
      <c r="J585" s="677"/>
      <c r="K585" s="677"/>
      <c r="L585" s="678"/>
    </row>
    <row r="586" spans="1:12" ht="15.95" customHeight="1" x14ac:dyDescent="0.25">
      <c r="A586" s="20" t="s">
        <v>5047</v>
      </c>
      <c r="B586" s="210" t="s">
        <v>1215</v>
      </c>
      <c r="C586" s="214">
        <v>51</v>
      </c>
      <c r="D586" s="215">
        <v>51000</v>
      </c>
      <c r="E586" s="215">
        <v>12750</v>
      </c>
      <c r="F586" s="214">
        <v>79</v>
      </c>
      <c r="G586" s="216" t="str">
        <f>IF(MID(tab_SATLISTE[[#This Row],[SAT-ID]],2,1)="x","x",LEFT(tab_SATLISTE[[#This Row],[SAT-ID]]))</f>
        <v>1</v>
      </c>
      <c r="H586" s="676" t="s">
        <v>4283</v>
      </c>
      <c r="I586" s="677"/>
      <c r="J586" s="677"/>
      <c r="K586" s="677"/>
      <c r="L586" s="678"/>
    </row>
    <row r="587" spans="1:12" ht="15.95" customHeight="1" x14ac:dyDescent="0.25">
      <c r="A587" s="20" t="s">
        <v>5049</v>
      </c>
      <c r="B587" s="210" t="s">
        <v>369</v>
      </c>
      <c r="C587" s="214">
        <v>27</v>
      </c>
      <c r="D587" s="215">
        <v>27000</v>
      </c>
      <c r="E587" s="215">
        <v>6750</v>
      </c>
      <c r="F587" s="214">
        <v>42</v>
      </c>
      <c r="G587" s="216" t="str">
        <f>IF(MID(tab_SATLISTE[[#This Row],[SAT-ID]],2,1)="x","x",LEFT(tab_SATLISTE[[#This Row],[SAT-ID]]))</f>
        <v>1</v>
      </c>
      <c r="H587" s="676" t="s">
        <v>4283</v>
      </c>
      <c r="I587" s="677"/>
      <c r="J587" s="677"/>
      <c r="K587" s="677"/>
      <c r="L587" s="678"/>
    </row>
    <row r="588" spans="1:12" ht="15.95" customHeight="1" x14ac:dyDescent="0.25">
      <c r="A588" s="20" t="s">
        <v>5050</v>
      </c>
      <c r="B588" s="210" t="s">
        <v>1266</v>
      </c>
      <c r="C588" s="214">
        <v>14</v>
      </c>
      <c r="D588" s="215">
        <v>14000</v>
      </c>
      <c r="E588" s="215">
        <v>3500</v>
      </c>
      <c r="F588" s="214">
        <v>22</v>
      </c>
      <c r="G588" s="216" t="str">
        <f>IF(MID(tab_SATLISTE[[#This Row],[SAT-ID]],2,1)="x","x",LEFT(tab_SATLISTE[[#This Row],[SAT-ID]]))</f>
        <v>1</v>
      </c>
      <c r="H588" s="676" t="s">
        <v>4283</v>
      </c>
      <c r="I588" s="677"/>
      <c r="J588" s="677"/>
      <c r="K588" s="677"/>
      <c r="L588" s="678"/>
    </row>
    <row r="589" spans="1:12" ht="15.95" customHeight="1" x14ac:dyDescent="0.25">
      <c r="A589" s="20" t="s">
        <v>5051</v>
      </c>
      <c r="B589" s="210" t="s">
        <v>378</v>
      </c>
      <c r="C589" s="214">
        <v>6</v>
      </c>
      <c r="D589" s="215">
        <v>6000</v>
      </c>
      <c r="E589" s="215">
        <v>1500</v>
      </c>
      <c r="F589" s="214">
        <v>9</v>
      </c>
      <c r="G589" s="216" t="str">
        <f>IF(MID(tab_SATLISTE[[#This Row],[SAT-ID]],2,1)="x","x",LEFT(tab_SATLISTE[[#This Row],[SAT-ID]]))</f>
        <v>1</v>
      </c>
      <c r="H589" s="676" t="s">
        <v>4283</v>
      </c>
      <c r="I589" s="677"/>
      <c r="J589" s="677"/>
      <c r="K589" s="677"/>
      <c r="L589" s="678"/>
    </row>
    <row r="590" spans="1:12" ht="15.95" customHeight="1" x14ac:dyDescent="0.25">
      <c r="A590" s="20" t="s">
        <v>5053</v>
      </c>
      <c r="B590" s="210" t="s">
        <v>386</v>
      </c>
      <c r="C590" s="214">
        <v>20</v>
      </c>
      <c r="D590" s="215">
        <v>20000</v>
      </c>
      <c r="E590" s="215">
        <v>5000</v>
      </c>
      <c r="F590" s="214">
        <v>30</v>
      </c>
      <c r="G590" s="216" t="str">
        <f>IF(MID(tab_SATLISTE[[#This Row],[SAT-ID]],2,1)="x","x",LEFT(tab_SATLISTE[[#This Row],[SAT-ID]]))</f>
        <v>1</v>
      </c>
      <c r="H590" s="676" t="s">
        <v>4283</v>
      </c>
      <c r="I590" s="677"/>
      <c r="J590" s="677"/>
      <c r="K590" s="677"/>
      <c r="L590" s="678"/>
    </row>
    <row r="591" spans="1:12" ht="15.95" customHeight="1" x14ac:dyDescent="0.25">
      <c r="A591" s="20" t="s">
        <v>5054</v>
      </c>
      <c r="B591" s="210" t="s">
        <v>363</v>
      </c>
      <c r="C591" s="214">
        <v>31</v>
      </c>
      <c r="D591" s="215">
        <v>31000</v>
      </c>
      <c r="E591" s="215">
        <v>7750</v>
      </c>
      <c r="F591" s="214">
        <v>48</v>
      </c>
      <c r="G591" s="216" t="str">
        <f>IF(MID(tab_SATLISTE[[#This Row],[SAT-ID]],2,1)="x","x",LEFT(tab_SATLISTE[[#This Row],[SAT-ID]]))</f>
        <v>1</v>
      </c>
      <c r="H591" s="676" t="s">
        <v>4283</v>
      </c>
      <c r="I591" s="677"/>
      <c r="J591" s="677"/>
      <c r="K591" s="677"/>
      <c r="L591" s="678"/>
    </row>
    <row r="592" spans="1:12" ht="15.95" customHeight="1" x14ac:dyDescent="0.25">
      <c r="A592" s="20" t="s">
        <v>5055</v>
      </c>
      <c r="B592" s="210" t="s">
        <v>7018</v>
      </c>
      <c r="C592" s="214">
        <v>5</v>
      </c>
      <c r="D592" s="215">
        <v>5000</v>
      </c>
      <c r="E592" s="215">
        <v>1250</v>
      </c>
      <c r="F592" s="214">
        <v>7</v>
      </c>
      <c r="G592" s="216" t="str">
        <f>IF(MID(tab_SATLISTE[[#This Row],[SAT-ID]],2,1)="x","x",LEFT(tab_SATLISTE[[#This Row],[SAT-ID]]))</f>
        <v>1</v>
      </c>
      <c r="H592" s="676" t="s">
        <v>4283</v>
      </c>
      <c r="I592" s="677"/>
      <c r="J592" s="677"/>
      <c r="K592" s="677"/>
      <c r="L592" s="678"/>
    </row>
    <row r="593" spans="1:12" ht="15.95" customHeight="1" x14ac:dyDescent="0.25">
      <c r="A593" s="20" t="s">
        <v>5056</v>
      </c>
      <c r="B593" s="210" t="s">
        <v>7019</v>
      </c>
      <c r="C593" s="214">
        <v>25</v>
      </c>
      <c r="D593" s="215">
        <v>25000</v>
      </c>
      <c r="E593" s="215">
        <v>6250</v>
      </c>
      <c r="F593" s="214">
        <v>39</v>
      </c>
      <c r="G593" s="216" t="str">
        <f>IF(MID(tab_SATLISTE[[#This Row],[SAT-ID]],2,1)="x","x",LEFT(tab_SATLISTE[[#This Row],[SAT-ID]]))</f>
        <v>1</v>
      </c>
      <c r="H593" s="676" t="s">
        <v>4283</v>
      </c>
      <c r="I593" s="677"/>
      <c r="J593" s="677"/>
      <c r="K593" s="677"/>
      <c r="L593" s="678"/>
    </row>
    <row r="594" spans="1:12" ht="15.95" customHeight="1" x14ac:dyDescent="0.25">
      <c r="A594" s="20" t="s">
        <v>5057</v>
      </c>
      <c r="B594" s="210" t="s">
        <v>788</v>
      </c>
      <c r="C594" s="214">
        <v>5</v>
      </c>
      <c r="D594" s="215">
        <v>5000</v>
      </c>
      <c r="E594" s="215">
        <v>1250</v>
      </c>
      <c r="F594" s="214">
        <v>8</v>
      </c>
      <c r="G594" s="216" t="str">
        <f>IF(MID(tab_SATLISTE[[#This Row],[SAT-ID]],2,1)="x","x",LEFT(tab_SATLISTE[[#This Row],[SAT-ID]]))</f>
        <v>1</v>
      </c>
      <c r="H594" s="676" t="s">
        <v>4283</v>
      </c>
      <c r="I594" s="677"/>
      <c r="J594" s="677"/>
      <c r="K594" s="677"/>
      <c r="L594" s="678"/>
    </row>
    <row r="595" spans="1:12" ht="15.95" customHeight="1" x14ac:dyDescent="0.25">
      <c r="A595" s="20" t="s">
        <v>5058</v>
      </c>
      <c r="B595" s="210" t="s">
        <v>1062</v>
      </c>
      <c r="C595" s="214">
        <v>18</v>
      </c>
      <c r="D595" s="215">
        <v>18000</v>
      </c>
      <c r="E595" s="215">
        <v>4500</v>
      </c>
      <c r="F595" s="214">
        <v>27</v>
      </c>
      <c r="G595" s="216" t="str">
        <f>IF(MID(tab_SATLISTE[[#This Row],[SAT-ID]],2,1)="x","x",LEFT(tab_SATLISTE[[#This Row],[SAT-ID]]))</f>
        <v>1</v>
      </c>
      <c r="H595" s="676" t="s">
        <v>4283</v>
      </c>
      <c r="I595" s="677"/>
      <c r="J595" s="677"/>
      <c r="K595" s="677"/>
      <c r="L595" s="678"/>
    </row>
    <row r="596" spans="1:12" ht="15.95" customHeight="1" x14ac:dyDescent="0.25">
      <c r="A596" s="20" t="s">
        <v>5059</v>
      </c>
      <c r="B596" s="210" t="s">
        <v>4070</v>
      </c>
      <c r="C596" s="214">
        <v>6</v>
      </c>
      <c r="D596" s="215">
        <v>6000</v>
      </c>
      <c r="E596" s="215">
        <v>1500</v>
      </c>
      <c r="F596" s="214">
        <v>10</v>
      </c>
      <c r="G596" s="216" t="str">
        <f>IF(MID(tab_SATLISTE[[#This Row],[SAT-ID]],2,1)="x","x",LEFT(tab_SATLISTE[[#This Row],[SAT-ID]]))</f>
        <v>1</v>
      </c>
      <c r="H596" s="676" t="s">
        <v>4283</v>
      </c>
      <c r="I596" s="677"/>
      <c r="J596" s="677"/>
      <c r="K596" s="677"/>
      <c r="L596" s="678"/>
    </row>
    <row r="597" spans="1:12" ht="15.95" customHeight="1" x14ac:dyDescent="0.25">
      <c r="A597" s="20" t="s">
        <v>5060</v>
      </c>
      <c r="B597" s="210" t="s">
        <v>1146</v>
      </c>
      <c r="C597" s="214">
        <v>13</v>
      </c>
      <c r="D597" s="215">
        <v>13000</v>
      </c>
      <c r="E597" s="215">
        <v>3250</v>
      </c>
      <c r="F597" s="214">
        <v>20</v>
      </c>
      <c r="G597" s="216" t="str">
        <f>IF(MID(tab_SATLISTE[[#This Row],[SAT-ID]],2,1)="x","x",LEFT(tab_SATLISTE[[#This Row],[SAT-ID]]))</f>
        <v>1</v>
      </c>
      <c r="H597" s="676" t="s">
        <v>4283</v>
      </c>
      <c r="I597" s="677"/>
      <c r="J597" s="677"/>
      <c r="K597" s="677"/>
      <c r="L597" s="678"/>
    </row>
    <row r="598" spans="1:12" ht="15.95" customHeight="1" x14ac:dyDescent="0.25">
      <c r="A598" s="20" t="s">
        <v>5061</v>
      </c>
      <c r="B598" s="210" t="s">
        <v>1886</v>
      </c>
      <c r="C598" s="214">
        <v>6</v>
      </c>
      <c r="D598" s="215">
        <v>6000</v>
      </c>
      <c r="E598" s="215">
        <v>1500</v>
      </c>
      <c r="F598" s="214">
        <v>9</v>
      </c>
      <c r="G598" s="216" t="str">
        <f>IF(MID(tab_SATLISTE[[#This Row],[SAT-ID]],2,1)="x","x",LEFT(tab_SATLISTE[[#This Row],[SAT-ID]]))</f>
        <v>1</v>
      </c>
      <c r="H598" s="676" t="s">
        <v>4283</v>
      </c>
      <c r="I598" s="677"/>
      <c r="J598" s="677"/>
      <c r="K598" s="677"/>
      <c r="L598" s="678"/>
    </row>
    <row r="599" spans="1:12" ht="15.95" customHeight="1" x14ac:dyDescent="0.25">
      <c r="A599" s="20" t="s">
        <v>7021</v>
      </c>
      <c r="B599" s="210" t="s">
        <v>4402</v>
      </c>
      <c r="C599" s="214">
        <v>10</v>
      </c>
      <c r="D599" s="215">
        <v>10000</v>
      </c>
      <c r="E599" s="215">
        <v>2500</v>
      </c>
      <c r="F599" s="214">
        <v>16</v>
      </c>
      <c r="G599" s="216" t="str">
        <f>IF(MID(tab_SATLISTE[[#This Row],[SAT-ID]],2,1)="x","x",LEFT(tab_SATLISTE[[#This Row],[SAT-ID]]))</f>
        <v>1</v>
      </c>
      <c r="H599" s="676" t="s">
        <v>4283</v>
      </c>
      <c r="I599" s="677"/>
      <c r="J599" s="677"/>
      <c r="K599" s="677"/>
      <c r="L599" s="678"/>
    </row>
    <row r="600" spans="1:12" ht="15.95" customHeight="1" x14ac:dyDescent="0.25">
      <c r="A600" s="20" t="s">
        <v>5062</v>
      </c>
      <c r="B600" s="210" t="s">
        <v>1198</v>
      </c>
      <c r="C600" s="214">
        <v>7</v>
      </c>
      <c r="D600" s="215">
        <v>7000</v>
      </c>
      <c r="E600" s="215">
        <v>1750</v>
      </c>
      <c r="F600" s="214">
        <v>11</v>
      </c>
      <c r="G600" s="216" t="str">
        <f>IF(MID(tab_SATLISTE[[#This Row],[SAT-ID]],2,1)="x","x",LEFT(tab_SATLISTE[[#This Row],[SAT-ID]]))</f>
        <v>1</v>
      </c>
      <c r="H600" s="676" t="s">
        <v>4283</v>
      </c>
      <c r="I600" s="677"/>
      <c r="J600" s="677"/>
      <c r="K600" s="677"/>
      <c r="L600" s="678"/>
    </row>
    <row r="601" spans="1:12" ht="15.95" customHeight="1" x14ac:dyDescent="0.25">
      <c r="A601" s="20" t="s">
        <v>5063</v>
      </c>
      <c r="B601" s="210" t="s">
        <v>1156</v>
      </c>
      <c r="C601" s="214">
        <v>20</v>
      </c>
      <c r="D601" s="215">
        <v>20000</v>
      </c>
      <c r="E601" s="215">
        <v>5000</v>
      </c>
      <c r="F601" s="214">
        <v>31</v>
      </c>
      <c r="G601" s="216" t="str">
        <f>IF(MID(tab_SATLISTE[[#This Row],[SAT-ID]],2,1)="x","x",LEFT(tab_SATLISTE[[#This Row],[SAT-ID]]))</f>
        <v>1</v>
      </c>
      <c r="H601" s="676" t="s">
        <v>4283</v>
      </c>
      <c r="I601" s="677"/>
      <c r="J601" s="677"/>
      <c r="K601" s="677"/>
      <c r="L601" s="678"/>
    </row>
    <row r="602" spans="1:12" ht="15.95" customHeight="1" x14ac:dyDescent="0.25">
      <c r="A602" s="20" t="s">
        <v>5064</v>
      </c>
      <c r="B602" s="210" t="s">
        <v>3835</v>
      </c>
      <c r="C602" s="214">
        <v>33</v>
      </c>
      <c r="D602" s="215">
        <v>33000</v>
      </c>
      <c r="E602" s="215">
        <v>8250</v>
      </c>
      <c r="F602" s="214">
        <v>50</v>
      </c>
      <c r="G602" s="216" t="str">
        <f>IF(MID(tab_SATLISTE[[#This Row],[SAT-ID]],2,1)="x","x",LEFT(tab_SATLISTE[[#This Row],[SAT-ID]]))</f>
        <v>1</v>
      </c>
      <c r="H602" s="676" t="s">
        <v>4283</v>
      </c>
      <c r="I602" s="677"/>
      <c r="J602" s="677"/>
      <c r="K602" s="677"/>
      <c r="L602" s="678"/>
    </row>
    <row r="603" spans="1:12" ht="15.95" customHeight="1" x14ac:dyDescent="0.25">
      <c r="A603" s="20" t="s">
        <v>5065</v>
      </c>
      <c r="B603" s="210" t="s">
        <v>4053</v>
      </c>
      <c r="C603" s="214">
        <v>6</v>
      </c>
      <c r="D603" s="215">
        <v>6000</v>
      </c>
      <c r="E603" s="215">
        <v>1500</v>
      </c>
      <c r="F603" s="214">
        <v>9</v>
      </c>
      <c r="G603" s="216" t="str">
        <f>IF(MID(tab_SATLISTE[[#This Row],[SAT-ID]],2,1)="x","x",LEFT(tab_SATLISTE[[#This Row],[SAT-ID]]))</f>
        <v>1</v>
      </c>
      <c r="H603" s="676" t="s">
        <v>4283</v>
      </c>
      <c r="I603" s="677"/>
      <c r="J603" s="677"/>
      <c r="K603" s="677"/>
      <c r="L603" s="678"/>
    </row>
    <row r="604" spans="1:12" ht="15.95" customHeight="1" x14ac:dyDescent="0.25">
      <c r="A604" s="20" t="s">
        <v>5066</v>
      </c>
      <c r="B604" s="210" t="s">
        <v>1757</v>
      </c>
      <c r="C604" s="214">
        <v>36</v>
      </c>
      <c r="D604" s="215">
        <v>36000</v>
      </c>
      <c r="E604" s="215">
        <v>9000</v>
      </c>
      <c r="F604" s="214">
        <v>55</v>
      </c>
      <c r="G604" s="216" t="str">
        <f>IF(MID(tab_SATLISTE[[#This Row],[SAT-ID]],2,1)="x","x",LEFT(tab_SATLISTE[[#This Row],[SAT-ID]]))</f>
        <v>1</v>
      </c>
      <c r="H604" s="676" t="s">
        <v>4283</v>
      </c>
      <c r="I604" s="677"/>
      <c r="J604" s="677"/>
      <c r="K604" s="677"/>
      <c r="L604" s="678"/>
    </row>
    <row r="605" spans="1:12" ht="15.95" customHeight="1" x14ac:dyDescent="0.25">
      <c r="A605" s="20" t="s">
        <v>5067</v>
      </c>
      <c r="B605" s="210" t="s">
        <v>1768</v>
      </c>
      <c r="C605" s="214">
        <v>23</v>
      </c>
      <c r="D605" s="215">
        <v>23000</v>
      </c>
      <c r="E605" s="215">
        <v>5750</v>
      </c>
      <c r="F605" s="214">
        <v>36</v>
      </c>
      <c r="G605" s="216" t="str">
        <f>IF(MID(tab_SATLISTE[[#This Row],[SAT-ID]],2,1)="x","x",LEFT(tab_SATLISTE[[#This Row],[SAT-ID]]))</f>
        <v>1</v>
      </c>
      <c r="H605" s="676" t="s">
        <v>4283</v>
      </c>
      <c r="I605" s="677"/>
      <c r="J605" s="677"/>
      <c r="K605" s="677"/>
      <c r="L605" s="678"/>
    </row>
    <row r="606" spans="1:12" ht="15.95" customHeight="1" x14ac:dyDescent="0.25">
      <c r="A606" s="20" t="s">
        <v>5068</v>
      </c>
      <c r="B606" s="210" t="s">
        <v>4224</v>
      </c>
      <c r="C606" s="214">
        <v>7</v>
      </c>
      <c r="D606" s="215">
        <v>7000</v>
      </c>
      <c r="E606" s="215">
        <v>1750</v>
      </c>
      <c r="F606" s="214">
        <v>11</v>
      </c>
      <c r="G606" s="216" t="str">
        <f>IF(MID(tab_SATLISTE[[#This Row],[SAT-ID]],2,1)="x","x",LEFT(tab_SATLISTE[[#This Row],[SAT-ID]]))</f>
        <v>1</v>
      </c>
      <c r="H606" s="676" t="s">
        <v>4283</v>
      </c>
      <c r="I606" s="677"/>
      <c r="J606" s="677"/>
      <c r="K606" s="677"/>
      <c r="L606" s="678"/>
    </row>
    <row r="607" spans="1:12" ht="15.95" customHeight="1" x14ac:dyDescent="0.25">
      <c r="A607" s="20" t="s">
        <v>5069</v>
      </c>
      <c r="B607" s="210" t="s">
        <v>1841</v>
      </c>
      <c r="C607" s="214">
        <v>15</v>
      </c>
      <c r="D607" s="215">
        <v>15000</v>
      </c>
      <c r="E607" s="215">
        <v>3750</v>
      </c>
      <c r="F607" s="214">
        <v>23</v>
      </c>
      <c r="G607" s="216" t="str">
        <f>IF(MID(tab_SATLISTE[[#This Row],[SAT-ID]],2,1)="x","x",LEFT(tab_SATLISTE[[#This Row],[SAT-ID]]))</f>
        <v>1</v>
      </c>
      <c r="H607" s="676" t="s">
        <v>4283</v>
      </c>
      <c r="I607" s="677"/>
      <c r="J607" s="677"/>
      <c r="K607" s="677"/>
      <c r="L607" s="678"/>
    </row>
    <row r="608" spans="1:12" ht="15.95" customHeight="1" x14ac:dyDescent="0.25">
      <c r="A608" s="20" t="s">
        <v>5070</v>
      </c>
      <c r="B608" s="210" t="s">
        <v>82</v>
      </c>
      <c r="C608" s="214">
        <v>57</v>
      </c>
      <c r="D608" s="215">
        <v>57000</v>
      </c>
      <c r="E608" s="215">
        <v>14250</v>
      </c>
      <c r="F608" s="214">
        <v>80</v>
      </c>
      <c r="G608" s="216" t="str">
        <f>IF(MID(tab_SATLISTE[[#This Row],[SAT-ID]],2,1)="x","x",LEFT(tab_SATLISTE[[#This Row],[SAT-ID]]))</f>
        <v>1</v>
      </c>
      <c r="H608" s="676" t="s">
        <v>4283</v>
      </c>
      <c r="I608" s="677"/>
      <c r="J608" s="677"/>
      <c r="K608" s="677"/>
      <c r="L608" s="678"/>
    </row>
    <row r="609" spans="1:12" ht="15.95" customHeight="1" x14ac:dyDescent="0.25">
      <c r="A609" s="20" t="s">
        <v>5071</v>
      </c>
      <c r="B609" s="210" t="s">
        <v>977</v>
      </c>
      <c r="C609" s="214">
        <v>17</v>
      </c>
      <c r="D609" s="215">
        <v>17000</v>
      </c>
      <c r="E609" s="215">
        <v>4250</v>
      </c>
      <c r="F609" s="214">
        <v>26</v>
      </c>
      <c r="G609" s="216" t="str">
        <f>IF(MID(tab_SATLISTE[[#This Row],[SAT-ID]],2,1)="x","x",LEFT(tab_SATLISTE[[#This Row],[SAT-ID]]))</f>
        <v>1</v>
      </c>
      <c r="H609" s="676" t="s">
        <v>4283</v>
      </c>
      <c r="I609" s="677"/>
      <c r="J609" s="677"/>
      <c r="K609" s="677"/>
      <c r="L609" s="678"/>
    </row>
    <row r="610" spans="1:12" ht="15.95" customHeight="1" x14ac:dyDescent="0.25">
      <c r="A610" s="20" t="s">
        <v>5072</v>
      </c>
      <c r="B610" s="210" t="s">
        <v>1823</v>
      </c>
      <c r="C610" s="214">
        <v>25</v>
      </c>
      <c r="D610" s="215">
        <v>25000</v>
      </c>
      <c r="E610" s="215">
        <v>6250</v>
      </c>
      <c r="F610" s="214">
        <v>39</v>
      </c>
      <c r="G610" s="216" t="str">
        <f>IF(MID(tab_SATLISTE[[#This Row],[SAT-ID]],2,1)="x","x",LEFT(tab_SATLISTE[[#This Row],[SAT-ID]]))</f>
        <v>1</v>
      </c>
      <c r="H610" s="676" t="s">
        <v>4283</v>
      </c>
      <c r="I610" s="677"/>
      <c r="J610" s="677"/>
      <c r="K610" s="677"/>
      <c r="L610" s="678"/>
    </row>
    <row r="611" spans="1:12" ht="15.95" customHeight="1" x14ac:dyDescent="0.25">
      <c r="A611" s="20" t="s">
        <v>5073</v>
      </c>
      <c r="B611" s="210" t="s">
        <v>1655</v>
      </c>
      <c r="C611" s="214">
        <v>10</v>
      </c>
      <c r="D611" s="215">
        <v>10000</v>
      </c>
      <c r="E611" s="215">
        <v>2500</v>
      </c>
      <c r="F611" s="214">
        <v>15</v>
      </c>
      <c r="G611" s="216" t="str">
        <f>IF(MID(tab_SATLISTE[[#This Row],[SAT-ID]],2,1)="x","x",LEFT(tab_SATLISTE[[#This Row],[SAT-ID]]))</f>
        <v>1</v>
      </c>
      <c r="H611" s="676" t="s">
        <v>4283</v>
      </c>
      <c r="I611" s="677"/>
      <c r="J611" s="677"/>
      <c r="K611" s="677"/>
      <c r="L611" s="678"/>
    </row>
    <row r="612" spans="1:12" ht="15.95" customHeight="1" x14ac:dyDescent="0.25">
      <c r="A612" s="20" t="s">
        <v>5074</v>
      </c>
      <c r="B612" s="210" t="s">
        <v>722</v>
      </c>
      <c r="C612" s="214">
        <v>19</v>
      </c>
      <c r="D612" s="215">
        <v>19000</v>
      </c>
      <c r="E612" s="215">
        <v>4750</v>
      </c>
      <c r="F612" s="214">
        <v>26</v>
      </c>
      <c r="G612" s="216" t="str">
        <f>IF(MID(tab_SATLISTE[[#This Row],[SAT-ID]],2,1)="x","x",LEFT(tab_SATLISTE[[#This Row],[SAT-ID]]))</f>
        <v>1</v>
      </c>
      <c r="H612" s="676" t="s">
        <v>4283</v>
      </c>
      <c r="I612" s="677"/>
      <c r="J612" s="677"/>
      <c r="K612" s="677"/>
      <c r="L612" s="678"/>
    </row>
    <row r="613" spans="1:12" ht="15.95" customHeight="1" x14ac:dyDescent="0.25">
      <c r="A613" s="20" t="s">
        <v>5075</v>
      </c>
      <c r="B613" s="210" t="s">
        <v>1223</v>
      </c>
      <c r="C613" s="214">
        <v>62</v>
      </c>
      <c r="D613" s="215">
        <v>62000</v>
      </c>
      <c r="E613" s="215">
        <v>15500</v>
      </c>
      <c r="F613" s="214">
        <v>95</v>
      </c>
      <c r="G613" s="216" t="str">
        <f>IF(MID(tab_SATLISTE[[#This Row],[SAT-ID]],2,1)="x","x",LEFT(tab_SATLISTE[[#This Row],[SAT-ID]]))</f>
        <v>1</v>
      </c>
      <c r="H613" s="676" t="s">
        <v>4283</v>
      </c>
      <c r="I613" s="677"/>
      <c r="J613" s="677"/>
      <c r="K613" s="677"/>
      <c r="L613" s="678"/>
    </row>
    <row r="614" spans="1:12" ht="15.95" customHeight="1" x14ac:dyDescent="0.25">
      <c r="A614" s="20" t="s">
        <v>5076</v>
      </c>
      <c r="B614" s="210" t="s">
        <v>3954</v>
      </c>
      <c r="C614" s="214">
        <v>6</v>
      </c>
      <c r="D614" s="215">
        <v>6000</v>
      </c>
      <c r="E614" s="215">
        <v>1500</v>
      </c>
      <c r="F614" s="214">
        <v>9</v>
      </c>
      <c r="G614" s="216" t="str">
        <f>IF(MID(tab_SATLISTE[[#This Row],[SAT-ID]],2,1)="x","x",LEFT(tab_SATLISTE[[#This Row],[SAT-ID]]))</f>
        <v>1</v>
      </c>
      <c r="H614" s="676" t="s">
        <v>4283</v>
      </c>
      <c r="I614" s="677"/>
      <c r="J614" s="677"/>
      <c r="K614" s="677"/>
      <c r="L614" s="678"/>
    </row>
    <row r="615" spans="1:12" ht="15.95" customHeight="1" x14ac:dyDescent="0.25">
      <c r="A615" s="20" t="s">
        <v>5077</v>
      </c>
      <c r="B615" s="210" t="s">
        <v>89</v>
      </c>
      <c r="C615" s="214">
        <v>18</v>
      </c>
      <c r="D615" s="215">
        <v>18000</v>
      </c>
      <c r="E615" s="215">
        <v>4500</v>
      </c>
      <c r="F615" s="214">
        <v>27</v>
      </c>
      <c r="G615" s="216" t="str">
        <f>IF(MID(tab_SATLISTE[[#This Row],[SAT-ID]],2,1)="x","x",LEFT(tab_SATLISTE[[#This Row],[SAT-ID]]))</f>
        <v>1</v>
      </c>
      <c r="H615" s="676" t="s">
        <v>4283</v>
      </c>
      <c r="I615" s="677"/>
      <c r="J615" s="677"/>
      <c r="K615" s="677"/>
      <c r="L615" s="678"/>
    </row>
    <row r="616" spans="1:12" ht="15.95" customHeight="1" x14ac:dyDescent="0.25">
      <c r="A616" s="20" t="s">
        <v>5078</v>
      </c>
      <c r="B616" s="210" t="s">
        <v>1236</v>
      </c>
      <c r="C616" s="214">
        <v>18</v>
      </c>
      <c r="D616" s="215">
        <v>18000</v>
      </c>
      <c r="E616" s="215">
        <v>4500</v>
      </c>
      <c r="F616" s="214">
        <v>28</v>
      </c>
      <c r="G616" s="216" t="str">
        <f>IF(MID(tab_SATLISTE[[#This Row],[SAT-ID]],2,1)="x","x",LEFT(tab_SATLISTE[[#This Row],[SAT-ID]]))</f>
        <v>1</v>
      </c>
      <c r="H616" s="676" t="s">
        <v>4283</v>
      </c>
      <c r="I616" s="677"/>
      <c r="J616" s="677"/>
      <c r="K616" s="677"/>
      <c r="L616" s="678"/>
    </row>
    <row r="617" spans="1:12" ht="15.95" customHeight="1" x14ac:dyDescent="0.25">
      <c r="A617" s="20" t="s">
        <v>5079</v>
      </c>
      <c r="B617" s="210" t="s">
        <v>430</v>
      </c>
      <c r="C617" s="214">
        <v>11</v>
      </c>
      <c r="D617" s="215">
        <v>11000</v>
      </c>
      <c r="E617" s="215">
        <v>2750</v>
      </c>
      <c r="F617" s="214">
        <v>15</v>
      </c>
      <c r="G617" s="216" t="str">
        <f>IF(MID(tab_SATLISTE[[#This Row],[SAT-ID]],2,1)="x","x",LEFT(tab_SATLISTE[[#This Row],[SAT-ID]]))</f>
        <v>1</v>
      </c>
      <c r="H617" s="676" t="s">
        <v>4283</v>
      </c>
      <c r="I617" s="677"/>
      <c r="J617" s="677"/>
      <c r="K617" s="677"/>
      <c r="L617" s="678"/>
    </row>
    <row r="618" spans="1:12" ht="15.95" customHeight="1" x14ac:dyDescent="0.25">
      <c r="A618" s="20" t="s">
        <v>5192</v>
      </c>
      <c r="B618" s="210" t="s">
        <v>7022</v>
      </c>
      <c r="C618" s="214">
        <v>17</v>
      </c>
      <c r="D618" s="215">
        <v>17000</v>
      </c>
      <c r="E618" s="215">
        <v>4250</v>
      </c>
      <c r="F618" s="214">
        <v>26</v>
      </c>
      <c r="G618" s="216" t="str">
        <f>IF(MID(tab_SATLISTE[[#This Row],[SAT-ID]],2,1)="x","x",LEFT(tab_SATLISTE[[#This Row],[SAT-ID]]))</f>
        <v>1</v>
      </c>
      <c r="H618" s="676" t="s">
        <v>4283</v>
      </c>
      <c r="I618" s="677"/>
      <c r="J618" s="677"/>
      <c r="K618" s="677"/>
      <c r="L618" s="678"/>
    </row>
    <row r="619" spans="1:12" ht="15.95" customHeight="1" x14ac:dyDescent="0.25">
      <c r="A619" s="20" t="s">
        <v>5080</v>
      </c>
      <c r="B619" s="210" t="s">
        <v>4220</v>
      </c>
      <c r="C619" s="214">
        <v>12</v>
      </c>
      <c r="D619" s="215">
        <v>12000</v>
      </c>
      <c r="E619" s="215">
        <v>3000</v>
      </c>
      <c r="F619" s="214">
        <v>19</v>
      </c>
      <c r="G619" s="216" t="str">
        <f>IF(MID(tab_SATLISTE[[#This Row],[SAT-ID]],2,1)="x","x",LEFT(tab_SATLISTE[[#This Row],[SAT-ID]]))</f>
        <v>1</v>
      </c>
      <c r="H619" s="676" t="s">
        <v>4283</v>
      </c>
      <c r="I619" s="677"/>
      <c r="J619" s="677"/>
      <c r="K619" s="677"/>
      <c r="L619" s="678"/>
    </row>
    <row r="620" spans="1:12" ht="15.95" customHeight="1" x14ac:dyDescent="0.25">
      <c r="A620" s="20" t="s">
        <v>5081</v>
      </c>
      <c r="B620" s="210" t="s">
        <v>3806</v>
      </c>
      <c r="C620" s="214">
        <v>24</v>
      </c>
      <c r="D620" s="215">
        <v>24000</v>
      </c>
      <c r="E620" s="215">
        <v>6000</v>
      </c>
      <c r="F620" s="214">
        <v>37</v>
      </c>
      <c r="G620" s="216" t="str">
        <f>IF(MID(tab_SATLISTE[[#This Row],[SAT-ID]],2,1)="x","x",LEFT(tab_SATLISTE[[#This Row],[SAT-ID]]))</f>
        <v>1</v>
      </c>
      <c r="H620" s="676" t="s">
        <v>4283</v>
      </c>
      <c r="I620" s="677"/>
      <c r="J620" s="677"/>
      <c r="K620" s="677"/>
      <c r="L620" s="678"/>
    </row>
    <row r="621" spans="1:12" ht="15.95" customHeight="1" x14ac:dyDescent="0.25">
      <c r="A621" s="20" t="s">
        <v>5082</v>
      </c>
      <c r="B621" s="210" t="s">
        <v>371</v>
      </c>
      <c r="C621" s="214">
        <v>43</v>
      </c>
      <c r="D621" s="215">
        <v>43000</v>
      </c>
      <c r="E621" s="215">
        <v>10750</v>
      </c>
      <c r="F621" s="214">
        <v>66</v>
      </c>
      <c r="G621" s="216" t="str">
        <f>IF(MID(tab_SATLISTE[[#This Row],[SAT-ID]],2,1)="x","x",LEFT(tab_SATLISTE[[#This Row],[SAT-ID]]))</f>
        <v>1</v>
      </c>
      <c r="H621" s="676" t="s">
        <v>4283</v>
      </c>
      <c r="I621" s="677"/>
      <c r="J621" s="677"/>
      <c r="K621" s="677"/>
      <c r="L621" s="678"/>
    </row>
    <row r="622" spans="1:12" ht="15.95" customHeight="1" x14ac:dyDescent="0.25">
      <c r="A622" s="20" t="s">
        <v>5083</v>
      </c>
      <c r="B622" s="210" t="s">
        <v>441</v>
      </c>
      <c r="C622" s="214">
        <v>26</v>
      </c>
      <c r="D622" s="215">
        <v>26000</v>
      </c>
      <c r="E622" s="215">
        <v>6500</v>
      </c>
      <c r="F622" s="214">
        <v>40</v>
      </c>
      <c r="G622" s="216" t="str">
        <f>IF(MID(tab_SATLISTE[[#This Row],[SAT-ID]],2,1)="x","x",LEFT(tab_SATLISTE[[#This Row],[SAT-ID]]))</f>
        <v>1</v>
      </c>
      <c r="H622" s="676" t="s">
        <v>4283</v>
      </c>
      <c r="I622" s="677"/>
      <c r="J622" s="677"/>
      <c r="K622" s="677"/>
      <c r="L622" s="678"/>
    </row>
    <row r="623" spans="1:12" ht="15.95" customHeight="1" x14ac:dyDescent="0.25">
      <c r="A623" s="20" t="s">
        <v>5084</v>
      </c>
      <c r="B623" s="210" t="s">
        <v>432</v>
      </c>
      <c r="C623" s="214">
        <v>30</v>
      </c>
      <c r="D623" s="215">
        <v>30000</v>
      </c>
      <c r="E623" s="215">
        <v>7500</v>
      </c>
      <c r="F623" s="214">
        <v>45</v>
      </c>
      <c r="G623" s="216" t="str">
        <f>IF(MID(tab_SATLISTE[[#This Row],[SAT-ID]],2,1)="x","x",LEFT(tab_SATLISTE[[#This Row],[SAT-ID]]))</f>
        <v>1</v>
      </c>
      <c r="H623" s="676" t="s">
        <v>4283</v>
      </c>
      <c r="I623" s="677"/>
      <c r="J623" s="677"/>
      <c r="K623" s="677"/>
      <c r="L623" s="678"/>
    </row>
    <row r="624" spans="1:12" ht="15.95" customHeight="1" x14ac:dyDescent="0.25">
      <c r="A624" s="20" t="s">
        <v>5085</v>
      </c>
      <c r="B624" s="210" t="s">
        <v>412</v>
      </c>
      <c r="C624" s="214">
        <v>8</v>
      </c>
      <c r="D624" s="215">
        <v>8000</v>
      </c>
      <c r="E624" s="215">
        <v>2000</v>
      </c>
      <c r="F624" s="214">
        <v>11</v>
      </c>
      <c r="G624" s="216" t="str">
        <f>IF(MID(tab_SATLISTE[[#This Row],[SAT-ID]],2,1)="x","x",LEFT(tab_SATLISTE[[#This Row],[SAT-ID]]))</f>
        <v>1</v>
      </c>
      <c r="H624" s="676" t="s">
        <v>4283</v>
      </c>
      <c r="I624" s="677"/>
      <c r="J624" s="677"/>
      <c r="K624" s="677"/>
      <c r="L624" s="678"/>
    </row>
    <row r="625" spans="1:12" ht="15.95" customHeight="1" x14ac:dyDescent="0.25">
      <c r="A625" s="20" t="s">
        <v>5086</v>
      </c>
      <c r="B625" s="210" t="s">
        <v>991</v>
      </c>
      <c r="C625" s="214">
        <v>70</v>
      </c>
      <c r="D625" s="215">
        <v>70000</v>
      </c>
      <c r="E625" s="215">
        <v>17500</v>
      </c>
      <c r="F625" s="214">
        <v>108</v>
      </c>
      <c r="G625" s="216" t="str">
        <f>IF(MID(tab_SATLISTE[[#This Row],[SAT-ID]],2,1)="x","x",LEFT(tab_SATLISTE[[#This Row],[SAT-ID]]))</f>
        <v>1</v>
      </c>
      <c r="H625" s="676" t="s">
        <v>4283</v>
      </c>
      <c r="I625" s="677"/>
      <c r="J625" s="677"/>
      <c r="K625" s="677"/>
      <c r="L625" s="678"/>
    </row>
    <row r="626" spans="1:12" ht="15.95" customHeight="1" x14ac:dyDescent="0.25">
      <c r="A626" s="20" t="s">
        <v>5087</v>
      </c>
      <c r="B626" s="210" t="s">
        <v>1067</v>
      </c>
      <c r="C626" s="214">
        <v>57</v>
      </c>
      <c r="D626" s="215">
        <v>57000</v>
      </c>
      <c r="E626" s="215">
        <v>14250</v>
      </c>
      <c r="F626" s="214">
        <v>88</v>
      </c>
      <c r="G626" s="216" t="str">
        <f>IF(MID(tab_SATLISTE[[#This Row],[SAT-ID]],2,1)="x","x",LEFT(tab_SATLISTE[[#This Row],[SAT-ID]]))</f>
        <v>1</v>
      </c>
      <c r="H626" s="676" t="s">
        <v>4283</v>
      </c>
      <c r="I626" s="677"/>
      <c r="J626" s="677"/>
      <c r="K626" s="677"/>
      <c r="L626" s="678"/>
    </row>
    <row r="627" spans="1:12" ht="15.95" customHeight="1" x14ac:dyDescent="0.25">
      <c r="A627" s="20" t="s">
        <v>5088</v>
      </c>
      <c r="B627" s="210" t="s">
        <v>440</v>
      </c>
      <c r="C627" s="214">
        <v>8</v>
      </c>
      <c r="D627" s="215">
        <v>8000</v>
      </c>
      <c r="E627" s="215">
        <v>2000</v>
      </c>
      <c r="F627" s="214">
        <v>12</v>
      </c>
      <c r="G627" s="216" t="str">
        <f>IF(MID(tab_SATLISTE[[#This Row],[SAT-ID]],2,1)="x","x",LEFT(tab_SATLISTE[[#This Row],[SAT-ID]]))</f>
        <v>1</v>
      </c>
      <c r="H627" s="676" t="s">
        <v>4283</v>
      </c>
      <c r="I627" s="677"/>
      <c r="J627" s="677"/>
      <c r="K627" s="677"/>
      <c r="L627" s="678"/>
    </row>
    <row r="628" spans="1:12" ht="15.95" customHeight="1" x14ac:dyDescent="0.25">
      <c r="A628" s="20" t="s">
        <v>5089</v>
      </c>
      <c r="B628" s="210" t="s">
        <v>1244</v>
      </c>
      <c r="C628" s="214">
        <v>17</v>
      </c>
      <c r="D628" s="215">
        <v>17000</v>
      </c>
      <c r="E628" s="215">
        <v>4250</v>
      </c>
      <c r="F628" s="214">
        <v>24</v>
      </c>
      <c r="G628" s="216" t="str">
        <f>IF(MID(tab_SATLISTE[[#This Row],[SAT-ID]],2,1)="x","x",LEFT(tab_SATLISTE[[#This Row],[SAT-ID]]))</f>
        <v>1</v>
      </c>
      <c r="H628" s="676" t="s">
        <v>4283</v>
      </c>
      <c r="I628" s="677"/>
      <c r="J628" s="677"/>
      <c r="K628" s="677"/>
      <c r="L628" s="678"/>
    </row>
    <row r="629" spans="1:12" ht="15.95" customHeight="1" x14ac:dyDescent="0.25">
      <c r="A629" s="20" t="s">
        <v>5090</v>
      </c>
      <c r="B629" s="210" t="s">
        <v>403</v>
      </c>
      <c r="C629" s="214">
        <v>15</v>
      </c>
      <c r="D629" s="215">
        <v>15000</v>
      </c>
      <c r="E629" s="215">
        <v>3750</v>
      </c>
      <c r="F629" s="214">
        <v>21</v>
      </c>
      <c r="G629" s="216" t="str">
        <f>IF(MID(tab_SATLISTE[[#This Row],[SAT-ID]],2,1)="x","x",LEFT(tab_SATLISTE[[#This Row],[SAT-ID]]))</f>
        <v>1</v>
      </c>
      <c r="H629" s="676" t="s">
        <v>4283</v>
      </c>
      <c r="I629" s="677"/>
      <c r="J629" s="677"/>
      <c r="K629" s="677"/>
      <c r="L629" s="678"/>
    </row>
    <row r="630" spans="1:12" ht="15.95" customHeight="1" x14ac:dyDescent="0.25">
      <c r="A630" s="20" t="s">
        <v>5091</v>
      </c>
      <c r="B630" s="210" t="s">
        <v>436</v>
      </c>
      <c r="C630" s="214">
        <v>10</v>
      </c>
      <c r="D630" s="215">
        <v>10000</v>
      </c>
      <c r="E630" s="215">
        <v>2500</v>
      </c>
      <c r="F630" s="214">
        <v>16</v>
      </c>
      <c r="G630" s="216" t="str">
        <f>IF(MID(tab_SATLISTE[[#This Row],[SAT-ID]],2,1)="x","x",LEFT(tab_SATLISTE[[#This Row],[SAT-ID]]))</f>
        <v>1</v>
      </c>
      <c r="H630" s="676" t="s">
        <v>4283</v>
      </c>
      <c r="I630" s="677"/>
      <c r="J630" s="677"/>
      <c r="K630" s="677"/>
      <c r="L630" s="678"/>
    </row>
    <row r="631" spans="1:12" ht="15.95" customHeight="1" x14ac:dyDescent="0.25">
      <c r="A631" s="20" t="s">
        <v>5092</v>
      </c>
      <c r="B631" s="210" t="s">
        <v>427</v>
      </c>
      <c r="C631" s="214">
        <v>11</v>
      </c>
      <c r="D631" s="215">
        <v>11000</v>
      </c>
      <c r="E631" s="215">
        <v>2750</v>
      </c>
      <c r="F631" s="214">
        <v>17</v>
      </c>
      <c r="G631" s="216" t="str">
        <f>IF(MID(tab_SATLISTE[[#This Row],[SAT-ID]],2,1)="x","x",LEFT(tab_SATLISTE[[#This Row],[SAT-ID]]))</f>
        <v>1</v>
      </c>
      <c r="H631" s="676" t="s">
        <v>4283</v>
      </c>
      <c r="I631" s="677"/>
      <c r="J631" s="677"/>
      <c r="K631" s="677"/>
      <c r="L631" s="678"/>
    </row>
    <row r="632" spans="1:12" ht="15.95" customHeight="1" x14ac:dyDescent="0.25">
      <c r="A632" s="20" t="s">
        <v>5093</v>
      </c>
      <c r="B632" s="210" t="s">
        <v>1262</v>
      </c>
      <c r="C632" s="214">
        <v>12</v>
      </c>
      <c r="D632" s="215">
        <v>12000</v>
      </c>
      <c r="E632" s="215">
        <v>3000</v>
      </c>
      <c r="F632" s="214">
        <v>18</v>
      </c>
      <c r="G632" s="216" t="str">
        <f>IF(MID(tab_SATLISTE[[#This Row],[SAT-ID]],2,1)="x","x",LEFT(tab_SATLISTE[[#This Row],[SAT-ID]]))</f>
        <v>1</v>
      </c>
      <c r="H632" s="676" t="s">
        <v>4283</v>
      </c>
      <c r="I632" s="677"/>
      <c r="J632" s="677"/>
      <c r="K632" s="677"/>
      <c r="L632" s="678"/>
    </row>
    <row r="633" spans="1:12" ht="15.95" customHeight="1" x14ac:dyDescent="0.25">
      <c r="A633" s="20" t="s">
        <v>5094</v>
      </c>
      <c r="B633" s="210" t="s">
        <v>434</v>
      </c>
      <c r="C633" s="214">
        <v>17</v>
      </c>
      <c r="D633" s="215">
        <v>17000</v>
      </c>
      <c r="E633" s="215">
        <v>4250</v>
      </c>
      <c r="F633" s="214">
        <v>26</v>
      </c>
      <c r="G633" s="216" t="str">
        <f>IF(MID(tab_SATLISTE[[#This Row],[SAT-ID]],2,1)="x","x",LEFT(tab_SATLISTE[[#This Row],[SAT-ID]]))</f>
        <v>1</v>
      </c>
      <c r="H633" s="676" t="s">
        <v>4283</v>
      </c>
      <c r="I633" s="677"/>
      <c r="J633" s="677"/>
      <c r="K633" s="677"/>
      <c r="L633" s="678"/>
    </row>
    <row r="634" spans="1:12" ht="15.95" customHeight="1" x14ac:dyDescent="0.25">
      <c r="A634" s="20" t="s">
        <v>5095</v>
      </c>
      <c r="B634" s="210" t="s">
        <v>1254</v>
      </c>
      <c r="C634" s="214">
        <v>14</v>
      </c>
      <c r="D634" s="215">
        <v>14000</v>
      </c>
      <c r="E634" s="215">
        <v>3500</v>
      </c>
      <c r="F634" s="214">
        <v>21</v>
      </c>
      <c r="G634" s="216" t="str">
        <f>IF(MID(tab_SATLISTE[[#This Row],[SAT-ID]],2,1)="x","x",LEFT(tab_SATLISTE[[#This Row],[SAT-ID]]))</f>
        <v>1</v>
      </c>
      <c r="H634" s="676" t="s">
        <v>4283</v>
      </c>
      <c r="I634" s="677"/>
      <c r="J634" s="677"/>
      <c r="K634" s="677"/>
      <c r="L634" s="678"/>
    </row>
    <row r="635" spans="1:12" ht="15.95" customHeight="1" x14ac:dyDescent="0.25">
      <c r="A635" s="20" t="s">
        <v>5096</v>
      </c>
      <c r="B635" s="210" t="s">
        <v>1260</v>
      </c>
      <c r="C635" s="214">
        <v>23</v>
      </c>
      <c r="D635" s="215">
        <v>23000</v>
      </c>
      <c r="E635" s="215">
        <v>5750</v>
      </c>
      <c r="F635" s="214">
        <v>36</v>
      </c>
      <c r="G635" s="216" t="str">
        <f>IF(MID(tab_SATLISTE[[#This Row],[SAT-ID]],2,1)="x","x",LEFT(tab_SATLISTE[[#This Row],[SAT-ID]]))</f>
        <v>1</v>
      </c>
      <c r="H635" s="676" t="s">
        <v>4283</v>
      </c>
      <c r="I635" s="677"/>
      <c r="J635" s="677"/>
      <c r="K635" s="677"/>
      <c r="L635" s="678"/>
    </row>
    <row r="636" spans="1:12" ht="15.95" customHeight="1" x14ac:dyDescent="0.25">
      <c r="A636" s="20" t="s">
        <v>5097</v>
      </c>
      <c r="B636" s="210" t="s">
        <v>1217</v>
      </c>
      <c r="C636" s="214">
        <v>6</v>
      </c>
      <c r="D636" s="215">
        <v>6000</v>
      </c>
      <c r="E636" s="215">
        <v>1500</v>
      </c>
      <c r="F636" s="214">
        <v>10</v>
      </c>
      <c r="G636" s="216" t="str">
        <f>IF(MID(tab_SATLISTE[[#This Row],[SAT-ID]],2,1)="x","x",LEFT(tab_SATLISTE[[#This Row],[SAT-ID]]))</f>
        <v>1</v>
      </c>
      <c r="H636" s="676" t="s">
        <v>4283</v>
      </c>
      <c r="I636" s="677"/>
      <c r="J636" s="677"/>
      <c r="K636" s="677"/>
      <c r="L636" s="678"/>
    </row>
    <row r="637" spans="1:12" ht="15.95" customHeight="1" x14ac:dyDescent="0.25">
      <c r="A637" s="20" t="s">
        <v>5098</v>
      </c>
      <c r="B637" s="210" t="s">
        <v>1249</v>
      </c>
      <c r="C637" s="214">
        <v>13</v>
      </c>
      <c r="D637" s="215">
        <v>13000</v>
      </c>
      <c r="E637" s="215">
        <v>3250</v>
      </c>
      <c r="F637" s="214">
        <v>20</v>
      </c>
      <c r="G637" s="216" t="str">
        <f>IF(MID(tab_SATLISTE[[#This Row],[SAT-ID]],2,1)="x","x",LEFT(tab_SATLISTE[[#This Row],[SAT-ID]]))</f>
        <v>1</v>
      </c>
      <c r="H637" s="676" t="s">
        <v>4283</v>
      </c>
      <c r="I637" s="677"/>
      <c r="J637" s="677"/>
      <c r="K637" s="677"/>
      <c r="L637" s="678"/>
    </row>
    <row r="638" spans="1:12" ht="15.95" customHeight="1" x14ac:dyDescent="0.25">
      <c r="A638" s="20" t="s">
        <v>5099</v>
      </c>
      <c r="B638" s="210" t="s">
        <v>424</v>
      </c>
      <c r="C638" s="214">
        <v>9</v>
      </c>
      <c r="D638" s="215">
        <v>9000</v>
      </c>
      <c r="E638" s="215">
        <v>2250</v>
      </c>
      <c r="F638" s="214">
        <v>14</v>
      </c>
      <c r="G638" s="216" t="str">
        <f>IF(MID(tab_SATLISTE[[#This Row],[SAT-ID]],2,1)="x","x",LEFT(tab_SATLISTE[[#This Row],[SAT-ID]]))</f>
        <v>1</v>
      </c>
      <c r="H638" s="676" t="s">
        <v>4283</v>
      </c>
      <c r="I638" s="677"/>
      <c r="J638" s="677"/>
      <c r="K638" s="677"/>
      <c r="L638" s="678"/>
    </row>
    <row r="639" spans="1:12" ht="15.95" customHeight="1" x14ac:dyDescent="0.25">
      <c r="A639" s="20" t="s">
        <v>5100</v>
      </c>
      <c r="B639" s="210" t="s">
        <v>375</v>
      </c>
      <c r="C639" s="214">
        <v>17</v>
      </c>
      <c r="D639" s="215">
        <v>17000</v>
      </c>
      <c r="E639" s="215">
        <v>4250</v>
      </c>
      <c r="F639" s="214">
        <v>26</v>
      </c>
      <c r="G639" s="216" t="str">
        <f>IF(MID(tab_SATLISTE[[#This Row],[SAT-ID]],2,1)="x","x",LEFT(tab_SATLISTE[[#This Row],[SAT-ID]]))</f>
        <v>1</v>
      </c>
      <c r="H639" s="676" t="s">
        <v>4283</v>
      </c>
      <c r="I639" s="677"/>
      <c r="J639" s="677"/>
      <c r="K639" s="677"/>
      <c r="L639" s="678"/>
    </row>
    <row r="640" spans="1:12" ht="15.95" customHeight="1" x14ac:dyDescent="0.25">
      <c r="A640" s="20" t="s">
        <v>5101</v>
      </c>
      <c r="B640" s="210" t="s">
        <v>1763</v>
      </c>
      <c r="C640" s="214">
        <v>61</v>
      </c>
      <c r="D640" s="215">
        <v>61000</v>
      </c>
      <c r="E640" s="215">
        <v>15250</v>
      </c>
      <c r="F640" s="214">
        <v>94</v>
      </c>
      <c r="G640" s="216" t="str">
        <f>IF(MID(tab_SATLISTE[[#This Row],[SAT-ID]],2,1)="x","x",LEFT(tab_SATLISTE[[#This Row],[SAT-ID]]))</f>
        <v>1</v>
      </c>
      <c r="H640" s="676" t="s">
        <v>4283</v>
      </c>
      <c r="I640" s="677"/>
      <c r="J640" s="677"/>
      <c r="K640" s="677"/>
      <c r="L640" s="678"/>
    </row>
    <row r="641" spans="1:12" ht="15.95" customHeight="1" x14ac:dyDescent="0.25">
      <c r="A641" s="20" t="s">
        <v>5102</v>
      </c>
      <c r="B641" s="210" t="s">
        <v>1774</v>
      </c>
      <c r="C641" s="214">
        <v>5</v>
      </c>
      <c r="D641" s="215">
        <v>5000</v>
      </c>
      <c r="E641" s="215">
        <v>1250</v>
      </c>
      <c r="F641" s="214">
        <v>8</v>
      </c>
      <c r="G641" s="216" t="str">
        <f>IF(MID(tab_SATLISTE[[#This Row],[SAT-ID]],2,1)="x","x",LEFT(tab_SATLISTE[[#This Row],[SAT-ID]]))</f>
        <v>1</v>
      </c>
      <c r="H641" s="676" t="s">
        <v>4283</v>
      </c>
      <c r="I641" s="677"/>
      <c r="J641" s="677"/>
      <c r="K641" s="677"/>
      <c r="L641" s="678"/>
    </row>
    <row r="642" spans="1:12" ht="15.95" customHeight="1" x14ac:dyDescent="0.25">
      <c r="A642" s="20" t="s">
        <v>5103</v>
      </c>
      <c r="B642" s="210" t="s">
        <v>3780</v>
      </c>
      <c r="C642" s="214">
        <v>85</v>
      </c>
      <c r="D642" s="215">
        <v>85000</v>
      </c>
      <c r="E642" s="215">
        <v>21250</v>
      </c>
      <c r="F642" s="214">
        <v>131</v>
      </c>
      <c r="G642" s="216" t="str">
        <f>IF(MID(tab_SATLISTE[[#This Row],[SAT-ID]],2,1)="x","x",LEFT(tab_SATLISTE[[#This Row],[SAT-ID]]))</f>
        <v>1</v>
      </c>
      <c r="H642" s="676" t="s">
        <v>4283</v>
      </c>
      <c r="I642" s="677"/>
      <c r="J642" s="677"/>
      <c r="K642" s="677"/>
      <c r="L642" s="678"/>
    </row>
    <row r="643" spans="1:12" ht="15.95" customHeight="1" x14ac:dyDescent="0.25">
      <c r="A643" s="20" t="s">
        <v>5104</v>
      </c>
      <c r="B643" s="210" t="s">
        <v>3818</v>
      </c>
      <c r="C643" s="214">
        <v>16</v>
      </c>
      <c r="D643" s="215">
        <v>16000</v>
      </c>
      <c r="E643" s="215">
        <v>4000</v>
      </c>
      <c r="F643" s="214">
        <v>24</v>
      </c>
      <c r="G643" s="216" t="str">
        <f>IF(MID(tab_SATLISTE[[#This Row],[SAT-ID]],2,1)="x","x",LEFT(tab_SATLISTE[[#This Row],[SAT-ID]]))</f>
        <v>1</v>
      </c>
      <c r="H643" s="676" t="s">
        <v>4283</v>
      </c>
      <c r="I643" s="677"/>
      <c r="J643" s="677"/>
      <c r="K643" s="677"/>
      <c r="L643" s="678"/>
    </row>
    <row r="644" spans="1:12" ht="15.95" customHeight="1" x14ac:dyDescent="0.25">
      <c r="A644" s="20" t="s">
        <v>5106</v>
      </c>
      <c r="B644" s="210" t="s">
        <v>1173</v>
      </c>
      <c r="C644" s="214">
        <v>6</v>
      </c>
      <c r="D644" s="215">
        <v>6000</v>
      </c>
      <c r="E644" s="215">
        <v>1500</v>
      </c>
      <c r="F644" s="214">
        <v>9</v>
      </c>
      <c r="G644" s="216" t="str">
        <f>IF(MID(tab_SATLISTE[[#This Row],[SAT-ID]],2,1)="x","x",LEFT(tab_SATLISTE[[#This Row],[SAT-ID]]))</f>
        <v>1</v>
      </c>
      <c r="H644" s="676" t="s">
        <v>4283</v>
      </c>
      <c r="I644" s="677"/>
      <c r="J644" s="677"/>
      <c r="K644" s="677"/>
      <c r="L644" s="678"/>
    </row>
    <row r="645" spans="1:12" ht="15.95" customHeight="1" x14ac:dyDescent="0.25">
      <c r="A645" s="20" t="s">
        <v>5107</v>
      </c>
      <c r="B645" s="210" t="s">
        <v>425</v>
      </c>
      <c r="C645" s="214">
        <v>7</v>
      </c>
      <c r="D645" s="215">
        <v>7000</v>
      </c>
      <c r="E645" s="215">
        <v>1750</v>
      </c>
      <c r="F645" s="214">
        <v>11</v>
      </c>
      <c r="G645" s="216" t="str">
        <f>IF(MID(tab_SATLISTE[[#This Row],[SAT-ID]],2,1)="x","x",LEFT(tab_SATLISTE[[#This Row],[SAT-ID]]))</f>
        <v>1</v>
      </c>
      <c r="H645" s="676" t="s">
        <v>4283</v>
      </c>
      <c r="I645" s="677"/>
      <c r="J645" s="677"/>
      <c r="K645" s="677"/>
      <c r="L645" s="678"/>
    </row>
    <row r="646" spans="1:12" ht="15.95" customHeight="1" x14ac:dyDescent="0.25">
      <c r="A646" s="20" t="s">
        <v>5105</v>
      </c>
      <c r="B646" s="210" t="s">
        <v>4351</v>
      </c>
      <c r="C646" s="214">
        <v>16</v>
      </c>
      <c r="D646" s="215">
        <v>16000</v>
      </c>
      <c r="E646" s="215">
        <v>4000</v>
      </c>
      <c r="F646" s="214">
        <v>24</v>
      </c>
      <c r="G646" s="216" t="str">
        <f>IF(MID(tab_SATLISTE[[#This Row],[SAT-ID]],2,1)="x","x",LEFT(tab_SATLISTE[[#This Row],[SAT-ID]]))</f>
        <v>1</v>
      </c>
      <c r="H646" s="676" t="s">
        <v>4283</v>
      </c>
      <c r="I646" s="677"/>
      <c r="J646" s="677"/>
      <c r="K646" s="677"/>
      <c r="L646" s="678"/>
    </row>
    <row r="647" spans="1:12" ht="15.95" customHeight="1" x14ac:dyDescent="0.25">
      <c r="A647" s="20" t="s">
        <v>5130</v>
      </c>
      <c r="B647" s="210" t="s">
        <v>7023</v>
      </c>
      <c r="C647" s="214">
        <v>8</v>
      </c>
      <c r="D647" s="215">
        <v>8000</v>
      </c>
      <c r="E647" s="215">
        <v>2000</v>
      </c>
      <c r="F647" s="214">
        <v>12</v>
      </c>
      <c r="G647" s="216" t="str">
        <f>IF(MID(tab_SATLISTE[[#This Row],[SAT-ID]],2,1)="x","x",LEFT(tab_SATLISTE[[#This Row],[SAT-ID]]))</f>
        <v>1</v>
      </c>
      <c r="H647" s="676" t="s">
        <v>4283</v>
      </c>
      <c r="I647" s="677"/>
      <c r="J647" s="677"/>
      <c r="K647" s="677"/>
      <c r="L647" s="678"/>
    </row>
    <row r="648" spans="1:12" ht="15.95" customHeight="1" x14ac:dyDescent="0.25">
      <c r="A648" s="20" t="s">
        <v>5108</v>
      </c>
      <c r="B648" s="210" t="s">
        <v>420</v>
      </c>
      <c r="C648" s="214">
        <v>12</v>
      </c>
      <c r="D648" s="215">
        <v>12000</v>
      </c>
      <c r="E648" s="215">
        <v>3000</v>
      </c>
      <c r="F648" s="214">
        <v>18</v>
      </c>
      <c r="G648" s="216" t="str">
        <f>IF(MID(tab_SATLISTE[[#This Row],[SAT-ID]],2,1)="x","x",LEFT(tab_SATLISTE[[#This Row],[SAT-ID]]))</f>
        <v>1</v>
      </c>
      <c r="H648" s="676" t="s">
        <v>4283</v>
      </c>
      <c r="I648" s="677"/>
      <c r="J648" s="677"/>
      <c r="K648" s="677"/>
      <c r="L648" s="678"/>
    </row>
    <row r="649" spans="1:12" ht="15.95" customHeight="1" x14ac:dyDescent="0.25">
      <c r="A649" s="20" t="s">
        <v>5109</v>
      </c>
      <c r="B649" s="210" t="s">
        <v>1869</v>
      </c>
      <c r="C649" s="214">
        <v>16</v>
      </c>
      <c r="D649" s="215">
        <v>16000</v>
      </c>
      <c r="E649" s="215">
        <v>4000</v>
      </c>
      <c r="F649" s="214">
        <v>25</v>
      </c>
      <c r="G649" s="216" t="str">
        <f>IF(MID(tab_SATLISTE[[#This Row],[SAT-ID]],2,1)="x","x",LEFT(tab_SATLISTE[[#This Row],[SAT-ID]]))</f>
        <v>1</v>
      </c>
      <c r="H649" s="676" t="s">
        <v>4283</v>
      </c>
      <c r="I649" s="677"/>
      <c r="J649" s="677"/>
      <c r="K649" s="677"/>
      <c r="L649" s="678"/>
    </row>
    <row r="650" spans="1:12" ht="15.95" customHeight="1" x14ac:dyDescent="0.25">
      <c r="A650" s="20" t="s">
        <v>5110</v>
      </c>
      <c r="B650" s="210" t="s">
        <v>1760</v>
      </c>
      <c r="C650" s="214">
        <v>8</v>
      </c>
      <c r="D650" s="215">
        <v>8000</v>
      </c>
      <c r="E650" s="215">
        <v>2000</v>
      </c>
      <c r="F650" s="214">
        <v>12</v>
      </c>
      <c r="G650" s="216" t="str">
        <f>IF(MID(tab_SATLISTE[[#This Row],[SAT-ID]],2,1)="x","x",LEFT(tab_SATLISTE[[#This Row],[SAT-ID]]))</f>
        <v>1</v>
      </c>
      <c r="H650" s="676" t="s">
        <v>4283</v>
      </c>
      <c r="I650" s="677"/>
      <c r="J650" s="677"/>
      <c r="K650" s="677"/>
      <c r="L650" s="678"/>
    </row>
    <row r="651" spans="1:12" ht="15.95" customHeight="1" x14ac:dyDescent="0.25">
      <c r="A651" s="20" t="s">
        <v>5111</v>
      </c>
      <c r="B651" s="210" t="s">
        <v>1853</v>
      </c>
      <c r="C651" s="214">
        <v>38</v>
      </c>
      <c r="D651" s="215">
        <v>38000</v>
      </c>
      <c r="E651" s="215">
        <v>9500</v>
      </c>
      <c r="F651" s="214">
        <v>59</v>
      </c>
      <c r="G651" s="216" t="str">
        <f>IF(MID(tab_SATLISTE[[#This Row],[SAT-ID]],2,1)="x","x",LEFT(tab_SATLISTE[[#This Row],[SAT-ID]]))</f>
        <v>1</v>
      </c>
      <c r="H651" s="676" t="s">
        <v>4283</v>
      </c>
      <c r="I651" s="677"/>
      <c r="J651" s="677"/>
      <c r="K651" s="677"/>
      <c r="L651" s="678"/>
    </row>
    <row r="652" spans="1:12" ht="15.95" customHeight="1" x14ac:dyDescent="0.25">
      <c r="A652" s="20" t="s">
        <v>5112</v>
      </c>
      <c r="B652" s="210" t="s">
        <v>1846</v>
      </c>
      <c r="C652" s="214">
        <v>18</v>
      </c>
      <c r="D652" s="215">
        <v>18000</v>
      </c>
      <c r="E652" s="215">
        <v>4500</v>
      </c>
      <c r="F652" s="214">
        <v>27</v>
      </c>
      <c r="G652" s="216" t="str">
        <f>IF(MID(tab_SATLISTE[[#This Row],[SAT-ID]],2,1)="x","x",LEFT(tab_SATLISTE[[#This Row],[SAT-ID]]))</f>
        <v>1</v>
      </c>
      <c r="H652" s="676" t="s">
        <v>4283</v>
      </c>
      <c r="I652" s="677"/>
      <c r="J652" s="677"/>
      <c r="K652" s="677"/>
      <c r="L652" s="678"/>
    </row>
    <row r="653" spans="1:12" ht="15.95" customHeight="1" x14ac:dyDescent="0.25">
      <c r="A653" s="20" t="s">
        <v>5113</v>
      </c>
      <c r="B653" s="210" t="s">
        <v>1879</v>
      </c>
      <c r="C653" s="214">
        <v>18</v>
      </c>
      <c r="D653" s="215">
        <v>18000</v>
      </c>
      <c r="E653" s="215">
        <v>4500</v>
      </c>
      <c r="F653" s="214">
        <v>27</v>
      </c>
      <c r="G653" s="216" t="str">
        <f>IF(MID(tab_SATLISTE[[#This Row],[SAT-ID]],2,1)="x","x",LEFT(tab_SATLISTE[[#This Row],[SAT-ID]]))</f>
        <v>1</v>
      </c>
      <c r="H653" s="676" t="s">
        <v>4283</v>
      </c>
      <c r="I653" s="677"/>
      <c r="J653" s="677"/>
      <c r="K653" s="677"/>
      <c r="L653" s="678"/>
    </row>
    <row r="654" spans="1:12" ht="15.95" customHeight="1" x14ac:dyDescent="0.25">
      <c r="A654" s="20" t="s">
        <v>5114</v>
      </c>
      <c r="B654" s="210" t="s">
        <v>1186</v>
      </c>
      <c r="C654" s="214">
        <v>21</v>
      </c>
      <c r="D654" s="215">
        <v>21000</v>
      </c>
      <c r="E654" s="215">
        <v>5250</v>
      </c>
      <c r="F654" s="214">
        <v>33</v>
      </c>
      <c r="G654" s="216" t="str">
        <f>IF(MID(tab_SATLISTE[[#This Row],[SAT-ID]],2,1)="x","x",LEFT(tab_SATLISTE[[#This Row],[SAT-ID]]))</f>
        <v>1</v>
      </c>
      <c r="H654" s="676" t="s">
        <v>4283</v>
      </c>
      <c r="I654" s="677"/>
      <c r="J654" s="677"/>
      <c r="K654" s="677"/>
      <c r="L654" s="678"/>
    </row>
    <row r="655" spans="1:12" ht="15.95" customHeight="1" x14ac:dyDescent="0.25">
      <c r="A655" s="20" t="s">
        <v>5115</v>
      </c>
      <c r="B655" s="210" t="s">
        <v>1827</v>
      </c>
      <c r="C655" s="214">
        <v>6</v>
      </c>
      <c r="D655" s="215">
        <v>6000</v>
      </c>
      <c r="E655" s="215">
        <v>1500</v>
      </c>
      <c r="F655" s="214">
        <v>9</v>
      </c>
      <c r="G655" s="216" t="str">
        <f>IF(MID(tab_SATLISTE[[#This Row],[SAT-ID]],2,1)="x","x",LEFT(tab_SATLISTE[[#This Row],[SAT-ID]]))</f>
        <v>1</v>
      </c>
      <c r="H655" s="676" t="s">
        <v>4283</v>
      </c>
      <c r="I655" s="677"/>
      <c r="J655" s="677"/>
      <c r="K655" s="677"/>
      <c r="L655" s="678"/>
    </row>
    <row r="656" spans="1:12" ht="15.95" customHeight="1" x14ac:dyDescent="0.25">
      <c r="A656" s="20" t="s">
        <v>5116</v>
      </c>
      <c r="B656" s="210" t="s">
        <v>1850</v>
      </c>
      <c r="C656" s="214">
        <v>10</v>
      </c>
      <c r="D656" s="215">
        <v>10000</v>
      </c>
      <c r="E656" s="215">
        <v>2500</v>
      </c>
      <c r="F656" s="214">
        <v>16</v>
      </c>
      <c r="G656" s="216" t="str">
        <f>IF(MID(tab_SATLISTE[[#This Row],[SAT-ID]],2,1)="x","x",LEFT(tab_SATLISTE[[#This Row],[SAT-ID]]))</f>
        <v>1</v>
      </c>
      <c r="H656" s="676" t="s">
        <v>4283</v>
      </c>
      <c r="I656" s="677"/>
      <c r="J656" s="677"/>
      <c r="K656" s="677"/>
      <c r="L656" s="678"/>
    </row>
    <row r="657" spans="1:12" ht="15.95" customHeight="1" x14ac:dyDescent="0.25">
      <c r="A657" s="20" t="s">
        <v>5117</v>
      </c>
      <c r="B657" s="210" t="s">
        <v>1845</v>
      </c>
      <c r="C657" s="214">
        <v>14</v>
      </c>
      <c r="D657" s="215">
        <v>14000</v>
      </c>
      <c r="E657" s="215">
        <v>3500</v>
      </c>
      <c r="F657" s="214">
        <v>22</v>
      </c>
      <c r="G657" s="216" t="str">
        <f>IF(MID(tab_SATLISTE[[#This Row],[SAT-ID]],2,1)="x","x",LEFT(tab_SATLISTE[[#This Row],[SAT-ID]]))</f>
        <v>1</v>
      </c>
      <c r="H657" s="676" t="s">
        <v>4283</v>
      </c>
      <c r="I657" s="677"/>
      <c r="J657" s="677"/>
      <c r="K657" s="677"/>
      <c r="L657" s="678"/>
    </row>
    <row r="658" spans="1:12" ht="15.95" customHeight="1" x14ac:dyDescent="0.25">
      <c r="A658" s="20" t="s">
        <v>5118</v>
      </c>
      <c r="B658" s="210" t="s">
        <v>1852</v>
      </c>
      <c r="C658" s="214">
        <v>10</v>
      </c>
      <c r="D658" s="215">
        <v>10000</v>
      </c>
      <c r="E658" s="215">
        <v>2500</v>
      </c>
      <c r="F658" s="214">
        <v>16</v>
      </c>
      <c r="G658" s="216" t="str">
        <f>IF(MID(tab_SATLISTE[[#This Row],[SAT-ID]],2,1)="x","x",LEFT(tab_SATLISTE[[#This Row],[SAT-ID]]))</f>
        <v>1</v>
      </c>
      <c r="H658" s="676" t="s">
        <v>4283</v>
      </c>
      <c r="I658" s="677"/>
      <c r="J658" s="677"/>
      <c r="K658" s="677"/>
      <c r="L658" s="678"/>
    </row>
    <row r="659" spans="1:12" ht="15.95" customHeight="1" x14ac:dyDescent="0.25">
      <c r="A659" s="20" t="s">
        <v>5119</v>
      </c>
      <c r="B659" s="210" t="s">
        <v>1857</v>
      </c>
      <c r="C659" s="214">
        <v>17</v>
      </c>
      <c r="D659" s="215">
        <v>17000</v>
      </c>
      <c r="E659" s="215">
        <v>4250</v>
      </c>
      <c r="F659" s="214">
        <v>24</v>
      </c>
      <c r="G659" s="216" t="str">
        <f>IF(MID(tab_SATLISTE[[#This Row],[SAT-ID]],2,1)="x","x",LEFT(tab_SATLISTE[[#This Row],[SAT-ID]]))</f>
        <v>1</v>
      </c>
      <c r="H659" s="676" t="s">
        <v>4283</v>
      </c>
      <c r="I659" s="677"/>
      <c r="J659" s="677"/>
      <c r="K659" s="677"/>
      <c r="L659" s="678"/>
    </row>
    <row r="660" spans="1:12" ht="15.95" customHeight="1" x14ac:dyDescent="0.25">
      <c r="A660" s="20" t="s">
        <v>5120</v>
      </c>
      <c r="B660" s="210" t="s">
        <v>1825</v>
      </c>
      <c r="C660" s="214">
        <v>5</v>
      </c>
      <c r="D660" s="215">
        <v>5000</v>
      </c>
      <c r="E660" s="215">
        <v>1250</v>
      </c>
      <c r="F660" s="214">
        <v>8</v>
      </c>
      <c r="G660" s="216" t="str">
        <f>IF(MID(tab_SATLISTE[[#This Row],[SAT-ID]],2,1)="x","x",LEFT(tab_SATLISTE[[#This Row],[SAT-ID]]))</f>
        <v>1</v>
      </c>
      <c r="H660" s="676" t="s">
        <v>4283</v>
      </c>
      <c r="I660" s="677"/>
      <c r="J660" s="677"/>
      <c r="K660" s="677"/>
      <c r="L660" s="678"/>
    </row>
    <row r="661" spans="1:12" ht="15.95" customHeight="1" x14ac:dyDescent="0.25">
      <c r="A661" s="20" t="s">
        <v>5121</v>
      </c>
      <c r="B661" s="210" t="s">
        <v>1890</v>
      </c>
      <c r="C661" s="214">
        <v>14</v>
      </c>
      <c r="D661" s="215">
        <v>14000</v>
      </c>
      <c r="E661" s="215">
        <v>3500</v>
      </c>
      <c r="F661" s="214">
        <v>21</v>
      </c>
      <c r="G661" s="216" t="str">
        <f>IF(MID(tab_SATLISTE[[#This Row],[SAT-ID]],2,1)="x","x",LEFT(tab_SATLISTE[[#This Row],[SAT-ID]]))</f>
        <v>1</v>
      </c>
      <c r="H661" s="676" t="s">
        <v>4283</v>
      </c>
      <c r="I661" s="677"/>
      <c r="J661" s="677"/>
      <c r="K661" s="677"/>
      <c r="L661" s="678"/>
    </row>
    <row r="662" spans="1:12" ht="15.95" customHeight="1" x14ac:dyDescent="0.25">
      <c r="A662" s="20" t="s">
        <v>5122</v>
      </c>
      <c r="B662" s="210" t="s">
        <v>1194</v>
      </c>
      <c r="C662" s="214">
        <v>18</v>
      </c>
      <c r="D662" s="215">
        <v>18000</v>
      </c>
      <c r="E662" s="215">
        <v>4500</v>
      </c>
      <c r="F662" s="214">
        <v>28</v>
      </c>
      <c r="G662" s="216" t="str">
        <f>IF(MID(tab_SATLISTE[[#This Row],[SAT-ID]],2,1)="x","x",LEFT(tab_SATLISTE[[#This Row],[SAT-ID]]))</f>
        <v>1</v>
      </c>
      <c r="H662" s="676" t="s">
        <v>4283</v>
      </c>
      <c r="I662" s="677"/>
      <c r="J662" s="677"/>
      <c r="K662" s="677"/>
      <c r="L662" s="678"/>
    </row>
    <row r="663" spans="1:12" ht="15.95" customHeight="1" x14ac:dyDescent="0.25">
      <c r="A663" s="20" t="s">
        <v>5123</v>
      </c>
      <c r="B663" s="210" t="s">
        <v>1881</v>
      </c>
      <c r="C663" s="214">
        <v>11</v>
      </c>
      <c r="D663" s="215">
        <v>11000</v>
      </c>
      <c r="E663" s="215">
        <v>2750</v>
      </c>
      <c r="F663" s="214">
        <v>17</v>
      </c>
      <c r="G663" s="216" t="str">
        <f>IF(MID(tab_SATLISTE[[#This Row],[SAT-ID]],2,1)="x","x",LEFT(tab_SATLISTE[[#This Row],[SAT-ID]]))</f>
        <v>1</v>
      </c>
      <c r="H663" s="676" t="s">
        <v>4283</v>
      </c>
      <c r="I663" s="677"/>
      <c r="J663" s="677"/>
      <c r="K663" s="677"/>
      <c r="L663" s="678"/>
    </row>
    <row r="664" spans="1:12" ht="15.95" customHeight="1" x14ac:dyDescent="0.25">
      <c r="A664" s="20" t="s">
        <v>5124</v>
      </c>
      <c r="B664" s="210" t="s">
        <v>1178</v>
      </c>
      <c r="C664" s="214">
        <v>26</v>
      </c>
      <c r="D664" s="215">
        <v>26000</v>
      </c>
      <c r="E664" s="215">
        <v>6500</v>
      </c>
      <c r="F664" s="214">
        <v>40</v>
      </c>
      <c r="G664" s="216" t="str">
        <f>IF(MID(tab_SATLISTE[[#This Row],[SAT-ID]],2,1)="x","x",LEFT(tab_SATLISTE[[#This Row],[SAT-ID]]))</f>
        <v>1</v>
      </c>
      <c r="H664" s="676" t="s">
        <v>4283</v>
      </c>
      <c r="I664" s="677"/>
      <c r="J664" s="677"/>
      <c r="K664" s="677"/>
      <c r="L664" s="678"/>
    </row>
    <row r="665" spans="1:12" ht="15.95" customHeight="1" x14ac:dyDescent="0.25">
      <c r="A665" s="20" t="s">
        <v>5125</v>
      </c>
      <c r="B665" s="210" t="s">
        <v>1191</v>
      </c>
      <c r="C665" s="214">
        <v>23</v>
      </c>
      <c r="D665" s="215">
        <v>23000</v>
      </c>
      <c r="E665" s="215">
        <v>5750</v>
      </c>
      <c r="F665" s="214">
        <v>36</v>
      </c>
      <c r="G665" s="216" t="str">
        <f>IF(MID(tab_SATLISTE[[#This Row],[SAT-ID]],2,1)="x","x",LEFT(tab_SATLISTE[[#This Row],[SAT-ID]]))</f>
        <v>1</v>
      </c>
      <c r="H665" s="676" t="s">
        <v>4283</v>
      </c>
      <c r="I665" s="677"/>
      <c r="J665" s="677"/>
      <c r="K665" s="677"/>
      <c r="L665" s="678"/>
    </row>
    <row r="666" spans="1:12" ht="15.95" customHeight="1" x14ac:dyDescent="0.25">
      <c r="A666" s="20" t="s">
        <v>5126</v>
      </c>
      <c r="B666" s="210" t="s">
        <v>1829</v>
      </c>
      <c r="C666" s="214">
        <v>18</v>
      </c>
      <c r="D666" s="215">
        <v>18000</v>
      </c>
      <c r="E666" s="215">
        <v>4500</v>
      </c>
      <c r="F666" s="214">
        <v>28</v>
      </c>
      <c r="G666" s="216" t="str">
        <f>IF(MID(tab_SATLISTE[[#This Row],[SAT-ID]],2,1)="x","x",LEFT(tab_SATLISTE[[#This Row],[SAT-ID]]))</f>
        <v>1</v>
      </c>
      <c r="H666" s="676" t="s">
        <v>4283</v>
      </c>
      <c r="I666" s="677"/>
      <c r="J666" s="677"/>
      <c r="K666" s="677"/>
      <c r="L666" s="678"/>
    </row>
    <row r="667" spans="1:12" ht="15.95" customHeight="1" x14ac:dyDescent="0.25">
      <c r="A667" s="20" t="s">
        <v>5127</v>
      </c>
      <c r="B667" s="210" t="s">
        <v>1883</v>
      </c>
      <c r="C667" s="214">
        <v>10</v>
      </c>
      <c r="D667" s="215">
        <v>10000</v>
      </c>
      <c r="E667" s="215">
        <v>2500</v>
      </c>
      <c r="F667" s="214">
        <v>15</v>
      </c>
      <c r="G667" s="216" t="str">
        <f>IF(MID(tab_SATLISTE[[#This Row],[SAT-ID]],2,1)="x","x",LEFT(tab_SATLISTE[[#This Row],[SAT-ID]]))</f>
        <v>1</v>
      </c>
      <c r="H667" s="676" t="s">
        <v>4283</v>
      </c>
      <c r="I667" s="677"/>
      <c r="J667" s="677"/>
      <c r="K667" s="677"/>
      <c r="L667" s="678"/>
    </row>
    <row r="668" spans="1:12" ht="15.95" customHeight="1" x14ac:dyDescent="0.25">
      <c r="A668" s="20" t="s">
        <v>5128</v>
      </c>
      <c r="B668" s="210" t="s">
        <v>1832</v>
      </c>
      <c r="C668" s="214">
        <v>15</v>
      </c>
      <c r="D668" s="215">
        <v>15000</v>
      </c>
      <c r="E668" s="215">
        <v>3750</v>
      </c>
      <c r="F668" s="214">
        <v>23</v>
      </c>
      <c r="G668" s="216" t="str">
        <f>IF(MID(tab_SATLISTE[[#This Row],[SAT-ID]],2,1)="x","x",LEFT(tab_SATLISTE[[#This Row],[SAT-ID]]))</f>
        <v>1</v>
      </c>
      <c r="H668" s="676" t="s">
        <v>4283</v>
      </c>
      <c r="I668" s="677"/>
      <c r="J668" s="677"/>
      <c r="K668" s="677"/>
      <c r="L668" s="678"/>
    </row>
    <row r="669" spans="1:12" ht="15.95" customHeight="1" x14ac:dyDescent="0.25">
      <c r="A669" s="22" t="s">
        <v>5129</v>
      </c>
      <c r="B669" s="211" t="s">
        <v>4339</v>
      </c>
      <c r="C669" s="214">
        <v>27</v>
      </c>
      <c r="D669" s="215">
        <v>27000</v>
      </c>
      <c r="E669" s="215">
        <v>6750</v>
      </c>
      <c r="F669" s="214">
        <v>42</v>
      </c>
      <c r="G669" s="217" t="str">
        <f>IF(MID(tab_SATLISTE[[#This Row],[SAT-ID]],2,1)="x","x",LEFT(tab_SATLISTE[[#This Row],[SAT-ID]]))</f>
        <v>1</v>
      </c>
      <c r="H669" s="676" t="s">
        <v>4283</v>
      </c>
      <c r="I669" s="677"/>
      <c r="J669" s="677"/>
      <c r="K669" s="677"/>
      <c r="L669" s="678"/>
    </row>
    <row r="670" spans="1:12" ht="15.95" customHeight="1" x14ac:dyDescent="0.25">
      <c r="A670" s="20" t="s">
        <v>5174</v>
      </c>
      <c r="B670" s="210" t="s">
        <v>7024</v>
      </c>
      <c r="C670" s="214">
        <v>25</v>
      </c>
      <c r="D670" s="215">
        <v>25000</v>
      </c>
      <c r="E670" s="215">
        <v>6250</v>
      </c>
      <c r="F670" s="214">
        <v>39</v>
      </c>
      <c r="G670" s="216" t="str">
        <f>IF(MID(tab_SATLISTE[[#This Row],[SAT-ID]],2,1)="x","x",LEFT(tab_SATLISTE[[#This Row],[SAT-ID]]))</f>
        <v>1</v>
      </c>
      <c r="H670" s="676" t="s">
        <v>4283</v>
      </c>
      <c r="I670" s="677"/>
      <c r="J670" s="677"/>
      <c r="K670" s="677"/>
      <c r="L670" s="678"/>
    </row>
    <row r="671" spans="1:12" ht="15.95" customHeight="1" x14ac:dyDescent="0.25">
      <c r="A671" s="20" t="s">
        <v>5131</v>
      </c>
      <c r="B671" s="210" t="s">
        <v>1771</v>
      </c>
      <c r="C671" s="214">
        <v>55</v>
      </c>
      <c r="D671" s="215">
        <v>55000</v>
      </c>
      <c r="E671" s="215">
        <v>13750</v>
      </c>
      <c r="F671" s="214">
        <v>85</v>
      </c>
      <c r="G671" s="216" t="str">
        <f>IF(MID(tab_SATLISTE[[#This Row],[SAT-ID]],2,1)="x","x",LEFT(tab_SATLISTE[[#This Row],[SAT-ID]]))</f>
        <v>1</v>
      </c>
      <c r="H671" s="676" t="s">
        <v>4283</v>
      </c>
      <c r="I671" s="677"/>
      <c r="J671" s="677"/>
      <c r="K671" s="677"/>
      <c r="L671" s="678"/>
    </row>
    <row r="672" spans="1:12" ht="15.95" customHeight="1" x14ac:dyDescent="0.25">
      <c r="A672" s="20" t="s">
        <v>5132</v>
      </c>
      <c r="B672" s="210" t="s">
        <v>1888</v>
      </c>
      <c r="C672" s="214">
        <v>97</v>
      </c>
      <c r="D672" s="215">
        <v>97000</v>
      </c>
      <c r="E672" s="215">
        <v>24250</v>
      </c>
      <c r="F672" s="214">
        <v>150</v>
      </c>
      <c r="G672" s="216" t="str">
        <f>IF(MID(tab_SATLISTE[[#This Row],[SAT-ID]],2,1)="x","x",LEFT(tab_SATLISTE[[#This Row],[SAT-ID]]))</f>
        <v>1</v>
      </c>
      <c r="H672" s="676" t="s">
        <v>4283</v>
      </c>
      <c r="I672" s="677"/>
      <c r="J672" s="677"/>
      <c r="K672" s="677"/>
      <c r="L672" s="678"/>
    </row>
    <row r="673" spans="1:12" ht="15.95" customHeight="1" x14ac:dyDescent="0.25">
      <c r="A673" s="20" t="s">
        <v>5133</v>
      </c>
      <c r="B673" s="210" t="s">
        <v>4222</v>
      </c>
      <c r="C673" s="214">
        <v>6</v>
      </c>
      <c r="D673" s="215">
        <v>6000</v>
      </c>
      <c r="E673" s="215">
        <v>1500</v>
      </c>
      <c r="F673" s="214">
        <v>9</v>
      </c>
      <c r="G673" s="216" t="str">
        <f>IF(MID(tab_SATLISTE[[#This Row],[SAT-ID]],2,1)="x","x",LEFT(tab_SATLISTE[[#This Row],[SAT-ID]]))</f>
        <v>1</v>
      </c>
      <c r="H673" s="676" t="s">
        <v>4283</v>
      </c>
      <c r="I673" s="677"/>
      <c r="J673" s="677"/>
      <c r="K673" s="677"/>
      <c r="L673" s="678"/>
    </row>
    <row r="674" spans="1:12" ht="15.95" customHeight="1" x14ac:dyDescent="0.25">
      <c r="A674" s="20" t="s">
        <v>5134</v>
      </c>
      <c r="B674" s="210" t="s">
        <v>1161</v>
      </c>
      <c r="C674" s="214">
        <v>60</v>
      </c>
      <c r="D674" s="215">
        <v>60000</v>
      </c>
      <c r="E674" s="215">
        <v>15000</v>
      </c>
      <c r="F674" s="214">
        <v>92</v>
      </c>
      <c r="G674" s="216" t="str">
        <f>IF(MID(tab_SATLISTE[[#This Row],[SAT-ID]],2,1)="x","x",LEFT(tab_SATLISTE[[#This Row],[SAT-ID]]))</f>
        <v>1</v>
      </c>
      <c r="H674" s="676" t="s">
        <v>4283</v>
      </c>
      <c r="I674" s="677"/>
      <c r="J674" s="677"/>
      <c r="K674" s="677"/>
      <c r="L674" s="678"/>
    </row>
    <row r="675" spans="1:12" ht="15.95" customHeight="1" x14ac:dyDescent="0.25">
      <c r="A675" s="20" t="s">
        <v>5135</v>
      </c>
      <c r="B675" s="210" t="s">
        <v>4047</v>
      </c>
      <c r="C675" s="214">
        <v>13</v>
      </c>
      <c r="D675" s="215">
        <v>13000</v>
      </c>
      <c r="E675" s="215">
        <v>3250</v>
      </c>
      <c r="F675" s="214">
        <v>20</v>
      </c>
      <c r="G675" s="216" t="str">
        <f>IF(MID(tab_SATLISTE[[#This Row],[SAT-ID]],2,1)="x","x",LEFT(tab_SATLISTE[[#This Row],[SAT-ID]]))</f>
        <v>1</v>
      </c>
      <c r="H675" s="676" t="s">
        <v>4283</v>
      </c>
      <c r="I675" s="677"/>
      <c r="J675" s="677"/>
      <c r="K675" s="677"/>
      <c r="L675" s="678"/>
    </row>
    <row r="676" spans="1:12" ht="15.95" customHeight="1" x14ac:dyDescent="0.25">
      <c r="A676" s="20" t="s">
        <v>5136</v>
      </c>
      <c r="B676" s="210" t="s">
        <v>1848</v>
      </c>
      <c r="C676" s="214">
        <v>27</v>
      </c>
      <c r="D676" s="215">
        <v>27000</v>
      </c>
      <c r="E676" s="215">
        <v>6750</v>
      </c>
      <c r="F676" s="214">
        <v>41</v>
      </c>
      <c r="G676" s="216" t="str">
        <f>IF(MID(tab_SATLISTE[[#This Row],[SAT-ID]],2,1)="x","x",LEFT(tab_SATLISTE[[#This Row],[SAT-ID]]))</f>
        <v>1</v>
      </c>
      <c r="H676" s="676" t="s">
        <v>4283</v>
      </c>
      <c r="I676" s="677"/>
      <c r="J676" s="677"/>
      <c r="K676" s="677"/>
      <c r="L676" s="678"/>
    </row>
    <row r="677" spans="1:12" ht="15.95" customHeight="1" x14ac:dyDescent="0.25">
      <c r="A677" s="20" t="s">
        <v>5137</v>
      </c>
      <c r="B677" s="210" t="s">
        <v>1859</v>
      </c>
      <c r="C677" s="214">
        <v>8</v>
      </c>
      <c r="D677" s="215">
        <v>8000</v>
      </c>
      <c r="E677" s="215">
        <v>2000</v>
      </c>
      <c r="F677" s="214">
        <v>11</v>
      </c>
      <c r="G677" s="216" t="str">
        <f>IF(MID(tab_SATLISTE[[#This Row],[SAT-ID]],2,1)="x","x",LEFT(tab_SATLISTE[[#This Row],[SAT-ID]]))</f>
        <v>1</v>
      </c>
      <c r="H677" s="676" t="s">
        <v>4283</v>
      </c>
      <c r="I677" s="677"/>
      <c r="J677" s="677"/>
      <c r="K677" s="677"/>
      <c r="L677" s="678"/>
    </row>
    <row r="678" spans="1:12" ht="15.95" customHeight="1" x14ac:dyDescent="0.25">
      <c r="A678" s="20" t="s">
        <v>5005</v>
      </c>
      <c r="B678" s="210" t="s">
        <v>7025</v>
      </c>
      <c r="C678" s="214">
        <v>44</v>
      </c>
      <c r="D678" s="215">
        <v>44000</v>
      </c>
      <c r="E678" s="215">
        <v>11000</v>
      </c>
      <c r="F678" s="214">
        <v>68</v>
      </c>
      <c r="G678" s="216" t="str">
        <f>IF(MID(tab_SATLISTE[[#This Row],[SAT-ID]],2,1)="x","x",LEFT(tab_SATLISTE[[#This Row],[SAT-ID]]))</f>
        <v>1</v>
      </c>
      <c r="H678" s="676" t="s">
        <v>4283</v>
      </c>
      <c r="I678" s="677"/>
      <c r="J678" s="677"/>
      <c r="K678" s="677"/>
      <c r="L678" s="678"/>
    </row>
    <row r="679" spans="1:12" ht="15.95" customHeight="1" x14ac:dyDescent="0.25">
      <c r="A679" s="20" t="s">
        <v>5138</v>
      </c>
      <c r="B679" s="210" t="s">
        <v>1213</v>
      </c>
      <c r="C679" s="214">
        <v>8</v>
      </c>
      <c r="D679" s="215">
        <v>8000</v>
      </c>
      <c r="E679" s="215">
        <v>2000</v>
      </c>
      <c r="F679" s="214">
        <v>13</v>
      </c>
      <c r="G679" s="216" t="str">
        <f>IF(MID(tab_SATLISTE[[#This Row],[SAT-ID]],2,1)="x","x",LEFT(tab_SATLISTE[[#This Row],[SAT-ID]]))</f>
        <v>1</v>
      </c>
      <c r="H679" s="676" t="s">
        <v>4283</v>
      </c>
      <c r="I679" s="677"/>
      <c r="J679" s="677"/>
      <c r="K679" s="677"/>
      <c r="L679" s="678"/>
    </row>
    <row r="680" spans="1:12" ht="15.95" customHeight="1" x14ac:dyDescent="0.25">
      <c r="A680" s="20" t="s">
        <v>5139</v>
      </c>
      <c r="B680" s="210" t="s">
        <v>1765</v>
      </c>
      <c r="C680" s="214">
        <v>41</v>
      </c>
      <c r="D680" s="215">
        <v>41000</v>
      </c>
      <c r="E680" s="215">
        <v>10250</v>
      </c>
      <c r="F680" s="214">
        <v>63</v>
      </c>
      <c r="G680" s="216" t="str">
        <f>IF(MID(tab_SATLISTE[[#This Row],[SAT-ID]],2,1)="x","x",LEFT(tab_SATLISTE[[#This Row],[SAT-ID]]))</f>
        <v>1</v>
      </c>
      <c r="H680" s="676" t="s">
        <v>4283</v>
      </c>
      <c r="I680" s="677"/>
      <c r="J680" s="677"/>
      <c r="K680" s="677"/>
      <c r="L680" s="678"/>
    </row>
    <row r="681" spans="1:12" ht="15.95" customHeight="1" x14ac:dyDescent="0.25">
      <c r="A681" s="20" t="s">
        <v>5140</v>
      </c>
      <c r="B681" s="210" t="s">
        <v>453</v>
      </c>
      <c r="C681" s="214">
        <v>6</v>
      </c>
      <c r="D681" s="215">
        <v>6000</v>
      </c>
      <c r="E681" s="215">
        <v>1500</v>
      </c>
      <c r="F681" s="214">
        <v>10</v>
      </c>
      <c r="G681" s="216" t="str">
        <f>IF(MID(tab_SATLISTE[[#This Row],[SAT-ID]],2,1)="x","x",LEFT(tab_SATLISTE[[#This Row],[SAT-ID]]))</f>
        <v>1</v>
      </c>
      <c r="H681" s="676" t="s">
        <v>4283</v>
      </c>
      <c r="I681" s="677"/>
      <c r="J681" s="677"/>
      <c r="K681" s="677"/>
      <c r="L681" s="678"/>
    </row>
    <row r="682" spans="1:12" ht="15.95" customHeight="1" x14ac:dyDescent="0.25">
      <c r="A682" s="20" t="s">
        <v>5141</v>
      </c>
      <c r="B682" s="210" t="s">
        <v>1076</v>
      </c>
      <c r="C682" s="214">
        <v>5</v>
      </c>
      <c r="D682" s="215">
        <v>5000</v>
      </c>
      <c r="E682" s="215">
        <v>1250</v>
      </c>
      <c r="F682" s="214">
        <v>8</v>
      </c>
      <c r="G682" s="216" t="str">
        <f>IF(MID(tab_SATLISTE[[#This Row],[SAT-ID]],2,1)="x","x",LEFT(tab_SATLISTE[[#This Row],[SAT-ID]]))</f>
        <v>1</v>
      </c>
      <c r="H682" s="676" t="s">
        <v>4283</v>
      </c>
      <c r="I682" s="677"/>
      <c r="J682" s="677"/>
      <c r="K682" s="677"/>
      <c r="L682" s="678"/>
    </row>
    <row r="683" spans="1:12" ht="15.95" customHeight="1" x14ac:dyDescent="0.25">
      <c r="A683" s="20" t="s">
        <v>5142</v>
      </c>
      <c r="B683" s="210" t="s">
        <v>1758</v>
      </c>
      <c r="C683" s="214">
        <v>8</v>
      </c>
      <c r="D683" s="215">
        <v>8000</v>
      </c>
      <c r="E683" s="215">
        <v>2000</v>
      </c>
      <c r="F683" s="214">
        <v>13</v>
      </c>
      <c r="G683" s="216" t="str">
        <f>IF(MID(tab_SATLISTE[[#This Row],[SAT-ID]],2,1)="x","x",LEFT(tab_SATLISTE[[#This Row],[SAT-ID]]))</f>
        <v>1</v>
      </c>
      <c r="H683" s="676" t="s">
        <v>4283</v>
      </c>
      <c r="I683" s="677"/>
      <c r="J683" s="677"/>
      <c r="K683" s="677"/>
      <c r="L683" s="678"/>
    </row>
    <row r="684" spans="1:12" ht="15.95" customHeight="1" x14ac:dyDescent="0.25">
      <c r="A684" s="20" t="s">
        <v>5143</v>
      </c>
      <c r="B684" s="210" t="s">
        <v>4244</v>
      </c>
      <c r="C684" s="214">
        <v>14</v>
      </c>
      <c r="D684" s="215">
        <v>14000</v>
      </c>
      <c r="E684" s="215">
        <v>3500</v>
      </c>
      <c r="F684" s="214">
        <v>20</v>
      </c>
      <c r="G684" s="216" t="str">
        <f>IF(MID(tab_SATLISTE[[#This Row],[SAT-ID]],2,1)="x","x",LEFT(tab_SATLISTE[[#This Row],[SAT-ID]]))</f>
        <v>1</v>
      </c>
      <c r="H684" s="676" t="s">
        <v>4283</v>
      </c>
      <c r="I684" s="677"/>
      <c r="J684" s="677"/>
      <c r="K684" s="677"/>
      <c r="L684" s="678"/>
    </row>
    <row r="685" spans="1:12" ht="15.95" customHeight="1" x14ac:dyDescent="0.25">
      <c r="A685" s="20" t="s">
        <v>5144</v>
      </c>
      <c r="B685" s="210" t="s">
        <v>780</v>
      </c>
      <c r="C685" s="214">
        <v>8</v>
      </c>
      <c r="D685" s="215">
        <v>8000</v>
      </c>
      <c r="E685" s="215">
        <v>2000</v>
      </c>
      <c r="F685" s="214">
        <v>13</v>
      </c>
      <c r="G685" s="216" t="str">
        <f>IF(MID(tab_SATLISTE[[#This Row],[SAT-ID]],2,1)="x","x",LEFT(tab_SATLISTE[[#This Row],[SAT-ID]]))</f>
        <v>1</v>
      </c>
      <c r="H685" s="676" t="s">
        <v>4283</v>
      </c>
      <c r="I685" s="677"/>
      <c r="J685" s="677"/>
      <c r="K685" s="677"/>
      <c r="L685" s="678"/>
    </row>
    <row r="686" spans="1:12" ht="15.95" customHeight="1" x14ac:dyDescent="0.25">
      <c r="A686" s="20" t="s">
        <v>5145</v>
      </c>
      <c r="B686" s="210" t="s">
        <v>460</v>
      </c>
      <c r="C686" s="214">
        <v>7</v>
      </c>
      <c r="D686" s="215">
        <v>7000</v>
      </c>
      <c r="E686" s="215">
        <v>1750</v>
      </c>
      <c r="F686" s="214">
        <v>11</v>
      </c>
      <c r="G686" s="216" t="str">
        <f>IF(MID(tab_SATLISTE[[#This Row],[SAT-ID]],2,1)="x","x",LEFT(tab_SATLISTE[[#This Row],[SAT-ID]]))</f>
        <v>1</v>
      </c>
      <c r="H686" s="676" t="s">
        <v>4283</v>
      </c>
      <c r="I686" s="677"/>
      <c r="J686" s="677"/>
      <c r="K686" s="677"/>
      <c r="L686" s="678"/>
    </row>
    <row r="687" spans="1:12" ht="15.95" customHeight="1" x14ac:dyDescent="0.25">
      <c r="A687" s="20" t="s">
        <v>5146</v>
      </c>
      <c r="B687" s="210" t="s">
        <v>778</v>
      </c>
      <c r="C687" s="214">
        <v>20</v>
      </c>
      <c r="D687" s="215">
        <v>20000</v>
      </c>
      <c r="E687" s="215">
        <v>5000</v>
      </c>
      <c r="F687" s="214">
        <v>30</v>
      </c>
      <c r="G687" s="216" t="str">
        <f>IF(MID(tab_SATLISTE[[#This Row],[SAT-ID]],2,1)="x","x",LEFT(tab_SATLISTE[[#This Row],[SAT-ID]]))</f>
        <v>1</v>
      </c>
      <c r="H687" s="676" t="s">
        <v>4283</v>
      </c>
      <c r="I687" s="677"/>
      <c r="J687" s="677"/>
      <c r="K687" s="677"/>
      <c r="L687" s="678"/>
    </row>
    <row r="688" spans="1:12" ht="15.95" customHeight="1" x14ac:dyDescent="0.25">
      <c r="A688" s="20" t="s">
        <v>5147</v>
      </c>
      <c r="B688" s="210" t="s">
        <v>4057</v>
      </c>
      <c r="C688" s="214">
        <v>7</v>
      </c>
      <c r="D688" s="215">
        <v>7000</v>
      </c>
      <c r="E688" s="215">
        <v>1750</v>
      </c>
      <c r="F688" s="214">
        <v>11</v>
      </c>
      <c r="G688" s="216" t="str">
        <f>IF(MID(tab_SATLISTE[[#This Row],[SAT-ID]],2,1)="x","x",LEFT(tab_SATLISTE[[#This Row],[SAT-ID]]))</f>
        <v>1</v>
      </c>
      <c r="H688" s="676" t="s">
        <v>4283</v>
      </c>
      <c r="I688" s="677"/>
      <c r="J688" s="677"/>
      <c r="K688" s="677"/>
      <c r="L688" s="678"/>
    </row>
    <row r="689" spans="1:12" ht="15.95" customHeight="1" x14ac:dyDescent="0.25">
      <c r="A689" s="20" t="s">
        <v>5148</v>
      </c>
      <c r="B689" s="210" t="s">
        <v>4027</v>
      </c>
      <c r="C689" s="214">
        <v>38</v>
      </c>
      <c r="D689" s="215">
        <v>38000</v>
      </c>
      <c r="E689" s="215">
        <v>9500</v>
      </c>
      <c r="F689" s="214">
        <v>58</v>
      </c>
      <c r="G689" s="216" t="str">
        <f>IF(MID(tab_SATLISTE[[#This Row],[SAT-ID]],2,1)="x","x",LEFT(tab_SATLISTE[[#This Row],[SAT-ID]]))</f>
        <v>1</v>
      </c>
      <c r="H689" s="676" t="s">
        <v>4283</v>
      </c>
      <c r="I689" s="677"/>
      <c r="J689" s="677"/>
      <c r="K689" s="677"/>
      <c r="L689" s="678"/>
    </row>
    <row r="690" spans="1:12" ht="15.95" customHeight="1" x14ac:dyDescent="0.25">
      <c r="A690" s="20" t="s">
        <v>5149</v>
      </c>
      <c r="B690" s="210" t="s">
        <v>4377</v>
      </c>
      <c r="C690" s="214">
        <v>17</v>
      </c>
      <c r="D690" s="215">
        <v>17000</v>
      </c>
      <c r="E690" s="215">
        <v>4250</v>
      </c>
      <c r="F690" s="214">
        <v>26</v>
      </c>
      <c r="G690" s="216" t="str">
        <f>IF(MID(tab_SATLISTE[[#This Row],[SAT-ID]],2,1)="x","x",LEFT(tab_SATLISTE[[#This Row],[SAT-ID]]))</f>
        <v>1</v>
      </c>
      <c r="H690" s="676" t="s">
        <v>4283</v>
      </c>
      <c r="I690" s="677"/>
      <c r="J690" s="677"/>
      <c r="K690" s="677"/>
      <c r="L690" s="678"/>
    </row>
    <row r="691" spans="1:12" ht="15.95" customHeight="1" x14ac:dyDescent="0.25">
      <c r="A691" s="20" t="s">
        <v>5150</v>
      </c>
      <c r="B691" s="210" t="s">
        <v>3840</v>
      </c>
      <c r="C691" s="214">
        <v>24</v>
      </c>
      <c r="D691" s="215">
        <v>24000</v>
      </c>
      <c r="E691" s="215">
        <v>6000</v>
      </c>
      <c r="F691" s="214">
        <v>37</v>
      </c>
      <c r="G691" s="216" t="str">
        <f>IF(MID(tab_SATLISTE[[#This Row],[SAT-ID]],2,1)="x","x",LEFT(tab_SATLISTE[[#This Row],[SAT-ID]]))</f>
        <v>1</v>
      </c>
      <c r="H691" s="676" t="s">
        <v>4283</v>
      </c>
      <c r="I691" s="677"/>
      <c r="J691" s="677"/>
      <c r="K691" s="677"/>
      <c r="L691" s="678"/>
    </row>
    <row r="692" spans="1:12" ht="15.95" customHeight="1" x14ac:dyDescent="0.25">
      <c r="A692" s="20" t="s">
        <v>5151</v>
      </c>
      <c r="B692" s="210" t="s">
        <v>3838</v>
      </c>
      <c r="C692" s="214">
        <v>12</v>
      </c>
      <c r="D692" s="215">
        <v>12000</v>
      </c>
      <c r="E692" s="215">
        <v>3000</v>
      </c>
      <c r="F692" s="214">
        <v>18</v>
      </c>
      <c r="G692" s="216" t="str">
        <f>IF(MID(tab_SATLISTE[[#This Row],[SAT-ID]],2,1)="x","x",LEFT(tab_SATLISTE[[#This Row],[SAT-ID]]))</f>
        <v>1</v>
      </c>
      <c r="H692" s="676" t="s">
        <v>4283</v>
      </c>
      <c r="I692" s="677"/>
      <c r="J692" s="677"/>
      <c r="K692" s="677"/>
      <c r="L692" s="678"/>
    </row>
    <row r="693" spans="1:12" ht="15.95" customHeight="1" x14ac:dyDescent="0.25">
      <c r="A693" s="20" t="s">
        <v>5152</v>
      </c>
      <c r="B693" s="210" t="s">
        <v>92</v>
      </c>
      <c r="C693" s="214">
        <v>18</v>
      </c>
      <c r="D693" s="215">
        <v>18000</v>
      </c>
      <c r="E693" s="215">
        <v>4500</v>
      </c>
      <c r="F693" s="214">
        <v>28</v>
      </c>
      <c r="G693" s="216" t="str">
        <f>IF(MID(tab_SATLISTE[[#This Row],[SAT-ID]],2,1)="x","x",LEFT(tab_SATLISTE[[#This Row],[SAT-ID]]))</f>
        <v>1</v>
      </c>
      <c r="H693" s="676" t="s">
        <v>4283</v>
      </c>
      <c r="I693" s="677"/>
      <c r="J693" s="677"/>
      <c r="K693" s="677"/>
      <c r="L693" s="678"/>
    </row>
    <row r="694" spans="1:12" ht="15.95" customHeight="1" x14ac:dyDescent="0.25">
      <c r="A694" s="20" t="s">
        <v>5153</v>
      </c>
      <c r="B694" s="210" t="s">
        <v>987</v>
      </c>
      <c r="C694" s="214">
        <v>40</v>
      </c>
      <c r="D694" s="215">
        <v>40000</v>
      </c>
      <c r="E694" s="215">
        <v>10000</v>
      </c>
      <c r="F694" s="214">
        <v>61</v>
      </c>
      <c r="G694" s="216" t="str">
        <f>IF(MID(tab_SATLISTE[[#This Row],[SAT-ID]],2,1)="x","x",LEFT(tab_SATLISTE[[#This Row],[SAT-ID]]))</f>
        <v>1</v>
      </c>
      <c r="H694" s="676" t="s">
        <v>4283</v>
      </c>
      <c r="I694" s="677"/>
      <c r="J694" s="677"/>
      <c r="K694" s="677"/>
      <c r="L694" s="678"/>
    </row>
    <row r="695" spans="1:12" ht="15.95" customHeight="1" x14ac:dyDescent="0.25">
      <c r="A695" s="20" t="s">
        <v>5154</v>
      </c>
      <c r="B695" s="210" t="s">
        <v>99</v>
      </c>
      <c r="C695" s="214">
        <v>37</v>
      </c>
      <c r="D695" s="215">
        <v>37000</v>
      </c>
      <c r="E695" s="215">
        <v>9250</v>
      </c>
      <c r="F695" s="214">
        <v>57</v>
      </c>
      <c r="G695" s="216" t="str">
        <f>IF(MID(tab_SATLISTE[[#This Row],[SAT-ID]],2,1)="x","x",LEFT(tab_SATLISTE[[#This Row],[SAT-ID]]))</f>
        <v>1</v>
      </c>
      <c r="H695" s="676" t="s">
        <v>4283</v>
      </c>
      <c r="I695" s="677"/>
      <c r="J695" s="677"/>
      <c r="K695" s="677"/>
      <c r="L695" s="678"/>
    </row>
    <row r="696" spans="1:12" ht="15.95" customHeight="1" x14ac:dyDescent="0.25">
      <c r="A696" s="20" t="s">
        <v>5155</v>
      </c>
      <c r="B696" s="210" t="s">
        <v>982</v>
      </c>
      <c r="C696" s="214">
        <v>62</v>
      </c>
      <c r="D696" s="215">
        <v>62000</v>
      </c>
      <c r="E696" s="215">
        <v>15500</v>
      </c>
      <c r="F696" s="214">
        <v>96</v>
      </c>
      <c r="G696" s="216" t="str">
        <f>IF(MID(tab_SATLISTE[[#This Row],[SAT-ID]],2,1)="x","x",LEFT(tab_SATLISTE[[#This Row],[SAT-ID]]))</f>
        <v>1</v>
      </c>
      <c r="H696" s="676" t="s">
        <v>4283</v>
      </c>
      <c r="I696" s="677"/>
      <c r="J696" s="677"/>
      <c r="K696" s="677"/>
      <c r="L696" s="678"/>
    </row>
    <row r="697" spans="1:12" ht="15.95" customHeight="1" x14ac:dyDescent="0.25">
      <c r="A697" s="20" t="s">
        <v>5156</v>
      </c>
      <c r="B697" s="210" t="s">
        <v>1630</v>
      </c>
      <c r="C697" s="214">
        <v>37</v>
      </c>
      <c r="D697" s="215">
        <v>37000</v>
      </c>
      <c r="E697" s="215">
        <v>9250</v>
      </c>
      <c r="F697" s="214">
        <v>57</v>
      </c>
      <c r="G697" s="216" t="str">
        <f>IF(MID(tab_SATLISTE[[#This Row],[SAT-ID]],2,1)="x","x",LEFT(tab_SATLISTE[[#This Row],[SAT-ID]]))</f>
        <v>1</v>
      </c>
      <c r="H697" s="676" t="s">
        <v>4283</v>
      </c>
      <c r="I697" s="677"/>
      <c r="J697" s="677"/>
      <c r="K697" s="677"/>
      <c r="L697" s="678"/>
    </row>
    <row r="698" spans="1:12" ht="15.95" customHeight="1" x14ac:dyDescent="0.25">
      <c r="A698" s="20" t="s">
        <v>5157</v>
      </c>
      <c r="B698" s="210" t="s">
        <v>1616</v>
      </c>
      <c r="C698" s="214">
        <v>36</v>
      </c>
      <c r="D698" s="215">
        <v>36000</v>
      </c>
      <c r="E698" s="215">
        <v>9000</v>
      </c>
      <c r="F698" s="214">
        <v>55</v>
      </c>
      <c r="G698" s="216" t="str">
        <f>IF(MID(tab_SATLISTE[[#This Row],[SAT-ID]],2,1)="x","x",LEFT(tab_SATLISTE[[#This Row],[SAT-ID]]))</f>
        <v>1</v>
      </c>
      <c r="H698" s="676" t="s">
        <v>4283</v>
      </c>
      <c r="I698" s="677"/>
      <c r="J698" s="677"/>
      <c r="K698" s="677"/>
      <c r="L698" s="678"/>
    </row>
    <row r="699" spans="1:12" ht="15.95" customHeight="1" x14ac:dyDescent="0.25">
      <c r="A699" s="20" t="s">
        <v>5158</v>
      </c>
      <c r="B699" s="210" t="s">
        <v>741</v>
      </c>
      <c r="C699" s="214">
        <v>0</v>
      </c>
      <c r="D699" s="215">
        <v>0</v>
      </c>
      <c r="E699" s="215">
        <v>0</v>
      </c>
      <c r="F699" s="214">
        <v>0</v>
      </c>
      <c r="G699" s="216" t="str">
        <f>IF(MID(tab_SATLISTE[[#This Row],[SAT-ID]],2,1)="x","x",LEFT(tab_SATLISTE[[#This Row],[SAT-ID]]))</f>
        <v>1</v>
      </c>
      <c r="H699" s="676" t="s">
        <v>4283</v>
      </c>
      <c r="I699" s="677"/>
      <c r="J699" s="677"/>
      <c r="K699" s="677"/>
      <c r="L699" s="678"/>
    </row>
    <row r="700" spans="1:12" ht="15.95" customHeight="1" x14ac:dyDescent="0.25">
      <c r="A700" s="20" t="s">
        <v>5159</v>
      </c>
      <c r="B700" s="210" t="s">
        <v>117</v>
      </c>
      <c r="C700" s="214">
        <v>9</v>
      </c>
      <c r="D700" s="215">
        <v>9000</v>
      </c>
      <c r="E700" s="215">
        <v>2250</v>
      </c>
      <c r="F700" s="214">
        <v>14</v>
      </c>
      <c r="G700" s="216" t="str">
        <f>IF(MID(tab_SATLISTE[[#This Row],[SAT-ID]],2,1)="x","x",LEFT(tab_SATLISTE[[#This Row],[SAT-ID]]))</f>
        <v>1</v>
      </c>
      <c r="H700" s="676" t="s">
        <v>4283</v>
      </c>
      <c r="I700" s="677"/>
      <c r="J700" s="677"/>
      <c r="K700" s="677"/>
      <c r="L700" s="678"/>
    </row>
    <row r="701" spans="1:12" ht="15.95" customHeight="1" x14ac:dyDescent="0.25">
      <c r="A701" s="20" t="s">
        <v>5160</v>
      </c>
      <c r="B701" s="210" t="s">
        <v>7026</v>
      </c>
      <c r="C701" s="214">
        <v>98</v>
      </c>
      <c r="D701" s="215">
        <v>98000</v>
      </c>
      <c r="E701" s="215">
        <v>24500</v>
      </c>
      <c r="F701" s="214">
        <v>151</v>
      </c>
      <c r="G701" s="216" t="str">
        <f>IF(MID(tab_SATLISTE[[#This Row],[SAT-ID]],2,1)="x","x",LEFT(tab_SATLISTE[[#This Row],[SAT-ID]]))</f>
        <v>1</v>
      </c>
      <c r="H701" s="676" t="s">
        <v>4283</v>
      </c>
      <c r="I701" s="677"/>
      <c r="J701" s="677"/>
      <c r="K701" s="677"/>
      <c r="L701" s="678"/>
    </row>
    <row r="702" spans="1:12" ht="15.95" customHeight="1" x14ac:dyDescent="0.25">
      <c r="A702" s="20" t="s">
        <v>5161</v>
      </c>
      <c r="B702" s="210" t="s">
        <v>3823</v>
      </c>
      <c r="C702" s="214">
        <v>14</v>
      </c>
      <c r="D702" s="215">
        <v>14000</v>
      </c>
      <c r="E702" s="215">
        <v>3500</v>
      </c>
      <c r="F702" s="214">
        <v>19</v>
      </c>
      <c r="G702" s="216" t="str">
        <f>IF(MID(tab_SATLISTE[[#This Row],[SAT-ID]],2,1)="x","x",LEFT(tab_SATLISTE[[#This Row],[SAT-ID]]))</f>
        <v>1</v>
      </c>
      <c r="H702" s="676" t="s">
        <v>4283</v>
      </c>
      <c r="I702" s="677"/>
      <c r="J702" s="677"/>
      <c r="K702" s="677"/>
      <c r="L702" s="678"/>
    </row>
    <row r="703" spans="1:12" ht="15.95" customHeight="1" x14ac:dyDescent="0.25">
      <c r="A703" s="20" t="s">
        <v>5162</v>
      </c>
      <c r="B703" s="210" t="s">
        <v>3804</v>
      </c>
      <c r="C703" s="214">
        <v>75</v>
      </c>
      <c r="D703" s="215">
        <v>75000</v>
      </c>
      <c r="E703" s="215">
        <v>18750</v>
      </c>
      <c r="F703" s="214">
        <v>115</v>
      </c>
      <c r="G703" s="216" t="str">
        <f>IF(MID(tab_SATLISTE[[#This Row],[SAT-ID]],2,1)="x","x",LEFT(tab_SATLISTE[[#This Row],[SAT-ID]]))</f>
        <v>1</v>
      </c>
      <c r="H703" s="676" t="s">
        <v>4283</v>
      </c>
      <c r="I703" s="677"/>
      <c r="J703" s="677"/>
      <c r="K703" s="677"/>
      <c r="L703" s="678"/>
    </row>
    <row r="704" spans="1:12" ht="15.95" customHeight="1" x14ac:dyDescent="0.25">
      <c r="A704" s="20" t="s">
        <v>5163</v>
      </c>
      <c r="B704" s="210" t="s">
        <v>1158</v>
      </c>
      <c r="C704" s="214">
        <v>25</v>
      </c>
      <c r="D704" s="215">
        <v>25000</v>
      </c>
      <c r="E704" s="215">
        <v>6250</v>
      </c>
      <c r="F704" s="214">
        <v>38</v>
      </c>
      <c r="G704" s="216" t="str">
        <f>IF(MID(tab_SATLISTE[[#This Row],[SAT-ID]],2,1)="x","x",LEFT(tab_SATLISTE[[#This Row],[SAT-ID]]))</f>
        <v>1</v>
      </c>
      <c r="H704" s="676" t="s">
        <v>4283</v>
      </c>
      <c r="I704" s="677"/>
      <c r="J704" s="677"/>
      <c r="K704" s="677"/>
      <c r="L704" s="678"/>
    </row>
    <row r="705" spans="1:12" ht="15.95" customHeight="1" x14ac:dyDescent="0.25">
      <c r="A705" s="20" t="s">
        <v>5164</v>
      </c>
      <c r="B705" s="210" t="s">
        <v>1441</v>
      </c>
      <c r="C705" s="214">
        <v>3</v>
      </c>
      <c r="D705" s="215">
        <v>3000</v>
      </c>
      <c r="E705" s="215">
        <v>750</v>
      </c>
      <c r="F705" s="214">
        <v>4</v>
      </c>
      <c r="G705" s="216" t="str">
        <f>IF(MID(tab_SATLISTE[[#This Row],[SAT-ID]],2,1)="x","x",LEFT(tab_SATLISTE[[#This Row],[SAT-ID]]))</f>
        <v>1</v>
      </c>
      <c r="H705" s="676" t="s">
        <v>4283</v>
      </c>
      <c r="I705" s="677"/>
      <c r="J705" s="677"/>
      <c r="K705" s="677"/>
      <c r="L705" s="678"/>
    </row>
    <row r="706" spans="1:12" ht="15.95" customHeight="1" x14ac:dyDescent="0.25">
      <c r="A706" s="20" t="s">
        <v>5165</v>
      </c>
      <c r="B706" s="210" t="s">
        <v>123</v>
      </c>
      <c r="C706" s="214">
        <v>138</v>
      </c>
      <c r="D706" s="215">
        <v>138000</v>
      </c>
      <c r="E706" s="215">
        <v>34500</v>
      </c>
      <c r="F706" s="214">
        <v>213</v>
      </c>
      <c r="G706" s="216" t="str">
        <f>IF(MID(tab_SATLISTE[[#This Row],[SAT-ID]],2,1)="x","x",LEFT(tab_SATLISTE[[#This Row],[SAT-ID]]))</f>
        <v>1</v>
      </c>
      <c r="H706" s="676" t="s">
        <v>4283</v>
      </c>
      <c r="I706" s="677"/>
      <c r="J706" s="677"/>
      <c r="K706" s="677"/>
      <c r="L706" s="678"/>
    </row>
    <row r="707" spans="1:12" ht="15.95" customHeight="1" x14ac:dyDescent="0.25">
      <c r="A707" s="20" t="s">
        <v>5166</v>
      </c>
      <c r="B707" s="210" t="s">
        <v>989</v>
      </c>
      <c r="C707" s="214">
        <v>10</v>
      </c>
      <c r="D707" s="215">
        <v>10000</v>
      </c>
      <c r="E707" s="215">
        <v>2500</v>
      </c>
      <c r="F707" s="214">
        <v>15</v>
      </c>
      <c r="G707" s="216" t="str">
        <f>IF(MID(tab_SATLISTE[[#This Row],[SAT-ID]],2,1)="x","x",LEFT(tab_SATLISTE[[#This Row],[SAT-ID]]))</f>
        <v>1</v>
      </c>
      <c r="H707" s="676" t="s">
        <v>4283</v>
      </c>
      <c r="I707" s="677"/>
      <c r="J707" s="677"/>
      <c r="K707" s="677"/>
      <c r="L707" s="678"/>
    </row>
    <row r="708" spans="1:12" ht="15.95" customHeight="1" x14ac:dyDescent="0.25">
      <c r="A708" s="20" t="s">
        <v>4969</v>
      </c>
      <c r="B708" s="210" t="s">
        <v>671</v>
      </c>
      <c r="C708" s="214">
        <v>31</v>
      </c>
      <c r="D708" s="215">
        <v>31000</v>
      </c>
      <c r="E708" s="215">
        <v>7750</v>
      </c>
      <c r="F708" s="214">
        <v>47</v>
      </c>
      <c r="G708" s="216" t="str">
        <f>IF(MID(tab_SATLISTE[[#This Row],[SAT-ID]],2,1)="x","x",LEFT(tab_SATLISTE[[#This Row],[SAT-ID]]))</f>
        <v>1</v>
      </c>
      <c r="H708" s="676" t="s">
        <v>4283</v>
      </c>
      <c r="I708" s="677"/>
      <c r="J708" s="677"/>
      <c r="K708" s="677"/>
      <c r="L708" s="678"/>
    </row>
    <row r="709" spans="1:12" ht="15.95" customHeight="1" x14ac:dyDescent="0.25">
      <c r="A709" s="20" t="s">
        <v>5167</v>
      </c>
      <c r="B709" s="210" t="s">
        <v>1264</v>
      </c>
      <c r="C709" s="214">
        <v>34</v>
      </c>
      <c r="D709" s="215">
        <v>34000</v>
      </c>
      <c r="E709" s="215">
        <v>8500</v>
      </c>
      <c r="F709" s="214">
        <v>53</v>
      </c>
      <c r="G709" s="216" t="str">
        <f>IF(MID(tab_SATLISTE[[#This Row],[SAT-ID]],2,1)="x","x",LEFT(tab_SATLISTE[[#This Row],[SAT-ID]]))</f>
        <v>1</v>
      </c>
      <c r="H709" s="676" t="s">
        <v>4283</v>
      </c>
      <c r="I709" s="677"/>
      <c r="J709" s="677"/>
      <c r="K709" s="677"/>
      <c r="L709" s="678"/>
    </row>
    <row r="710" spans="1:12" ht="15.95" customHeight="1" x14ac:dyDescent="0.25">
      <c r="A710" s="20" t="s">
        <v>5168</v>
      </c>
      <c r="B710" s="210" t="s">
        <v>1255</v>
      </c>
      <c r="C710" s="214">
        <v>31</v>
      </c>
      <c r="D710" s="215">
        <v>31000</v>
      </c>
      <c r="E710" s="215">
        <v>7750</v>
      </c>
      <c r="F710" s="214">
        <v>45</v>
      </c>
      <c r="G710" s="216" t="str">
        <f>IF(MID(tab_SATLISTE[[#This Row],[SAT-ID]],2,1)="x","x",LEFT(tab_SATLISTE[[#This Row],[SAT-ID]]))</f>
        <v>1</v>
      </c>
      <c r="H710" s="676" t="s">
        <v>4283</v>
      </c>
      <c r="I710" s="677"/>
      <c r="J710" s="677"/>
      <c r="K710" s="677"/>
      <c r="L710" s="678"/>
    </row>
    <row r="711" spans="1:12" ht="15.95" customHeight="1" x14ac:dyDescent="0.25">
      <c r="A711" s="20" t="s">
        <v>5169</v>
      </c>
      <c r="B711" s="210" t="s">
        <v>7027</v>
      </c>
      <c r="C711" s="214">
        <v>0</v>
      </c>
      <c r="D711" s="215">
        <v>0</v>
      </c>
      <c r="E711" s="215">
        <v>0</v>
      </c>
      <c r="F711" s="214">
        <v>0</v>
      </c>
      <c r="G711" s="216" t="str">
        <f>IF(MID(tab_SATLISTE[[#This Row],[SAT-ID]],2,1)="x","x",LEFT(tab_SATLISTE[[#This Row],[SAT-ID]]))</f>
        <v>1</v>
      </c>
      <c r="H711" s="676" t="s">
        <v>4283</v>
      </c>
      <c r="I711" s="677"/>
      <c r="J711" s="677"/>
      <c r="K711" s="677"/>
      <c r="L711" s="678"/>
    </row>
    <row r="712" spans="1:12" ht="15.95" customHeight="1" x14ac:dyDescent="0.25">
      <c r="A712" s="20" t="s">
        <v>5170</v>
      </c>
      <c r="B712" s="210" t="s">
        <v>1873</v>
      </c>
      <c r="C712" s="214">
        <v>15</v>
      </c>
      <c r="D712" s="215">
        <v>15000</v>
      </c>
      <c r="E712" s="215">
        <v>3750</v>
      </c>
      <c r="F712" s="214">
        <v>23</v>
      </c>
      <c r="G712" s="216" t="str">
        <f>IF(MID(tab_SATLISTE[[#This Row],[SAT-ID]],2,1)="x","x",LEFT(tab_SATLISTE[[#This Row],[SAT-ID]]))</f>
        <v>1</v>
      </c>
      <c r="H712" s="676" t="s">
        <v>4283</v>
      </c>
      <c r="I712" s="677"/>
      <c r="J712" s="677"/>
      <c r="K712" s="677"/>
      <c r="L712" s="678"/>
    </row>
    <row r="713" spans="1:12" ht="15.95" customHeight="1" x14ac:dyDescent="0.25">
      <c r="A713" s="20" t="s">
        <v>5171</v>
      </c>
      <c r="B713" s="210" t="s">
        <v>786</v>
      </c>
      <c r="C713" s="214">
        <v>61</v>
      </c>
      <c r="D713" s="215">
        <v>61000</v>
      </c>
      <c r="E713" s="215">
        <v>15250</v>
      </c>
      <c r="F713" s="214">
        <v>94</v>
      </c>
      <c r="G713" s="216" t="str">
        <f>IF(MID(tab_SATLISTE[[#This Row],[SAT-ID]],2,1)="x","x",LEFT(tab_SATLISTE[[#This Row],[SAT-ID]]))</f>
        <v>1</v>
      </c>
      <c r="H713" s="676" t="s">
        <v>4283</v>
      </c>
      <c r="I713" s="677"/>
      <c r="J713" s="677"/>
      <c r="K713" s="677"/>
      <c r="L713" s="678"/>
    </row>
    <row r="714" spans="1:12" ht="15.95" customHeight="1" x14ac:dyDescent="0.25">
      <c r="A714" s="20" t="s">
        <v>5172</v>
      </c>
      <c r="B714" s="210" t="s">
        <v>1780</v>
      </c>
      <c r="C714" s="214">
        <v>34</v>
      </c>
      <c r="D714" s="215">
        <v>34000</v>
      </c>
      <c r="E714" s="215">
        <v>8500</v>
      </c>
      <c r="F714" s="214">
        <v>52</v>
      </c>
      <c r="G714" s="216" t="str">
        <f>IF(MID(tab_SATLISTE[[#This Row],[SAT-ID]],2,1)="x","x",LEFT(tab_SATLISTE[[#This Row],[SAT-ID]]))</f>
        <v>1</v>
      </c>
      <c r="H714" s="676" t="s">
        <v>4283</v>
      </c>
      <c r="I714" s="677"/>
      <c r="J714" s="677"/>
      <c r="K714" s="677"/>
      <c r="L714" s="678"/>
    </row>
    <row r="715" spans="1:12" ht="15.95" customHeight="1" x14ac:dyDescent="0.25">
      <c r="A715" s="20" t="s">
        <v>5173</v>
      </c>
      <c r="B715" s="210" t="s">
        <v>1777</v>
      </c>
      <c r="C715" s="214">
        <v>8</v>
      </c>
      <c r="D715" s="215">
        <v>8000</v>
      </c>
      <c r="E715" s="215">
        <v>2000</v>
      </c>
      <c r="F715" s="214">
        <v>12</v>
      </c>
      <c r="G715" s="216" t="str">
        <f>IF(MID(tab_SATLISTE[[#This Row],[SAT-ID]],2,1)="x","x",LEFT(tab_SATLISTE[[#This Row],[SAT-ID]]))</f>
        <v>1</v>
      </c>
      <c r="H715" s="676" t="s">
        <v>4283</v>
      </c>
      <c r="I715" s="677"/>
      <c r="J715" s="677"/>
      <c r="K715" s="677"/>
      <c r="L715" s="678"/>
    </row>
    <row r="716" spans="1:12" ht="15.95" customHeight="1" x14ac:dyDescent="0.25">
      <c r="A716" s="20" t="s">
        <v>5175</v>
      </c>
      <c r="B716" s="210" t="s">
        <v>448</v>
      </c>
      <c r="C716" s="214">
        <v>8</v>
      </c>
      <c r="D716" s="215">
        <v>8000</v>
      </c>
      <c r="E716" s="215">
        <v>2000</v>
      </c>
      <c r="F716" s="214">
        <v>12</v>
      </c>
      <c r="G716" s="216" t="str">
        <f>IF(MID(tab_SATLISTE[[#This Row],[SAT-ID]],2,1)="x","x",LEFT(tab_SATLISTE[[#This Row],[SAT-ID]]))</f>
        <v>1</v>
      </c>
      <c r="H716" s="676" t="s">
        <v>4283</v>
      </c>
      <c r="I716" s="677"/>
      <c r="J716" s="677"/>
      <c r="K716" s="677"/>
      <c r="L716" s="678"/>
    </row>
    <row r="717" spans="1:12" ht="15.95" customHeight="1" x14ac:dyDescent="0.25">
      <c r="A717" s="20" t="s">
        <v>5176</v>
      </c>
      <c r="B717" s="210" t="s">
        <v>84</v>
      </c>
      <c r="C717" s="214">
        <v>9</v>
      </c>
      <c r="D717" s="215">
        <v>9000</v>
      </c>
      <c r="E717" s="215">
        <v>2250</v>
      </c>
      <c r="F717" s="214">
        <v>13</v>
      </c>
      <c r="G717" s="216" t="str">
        <f>IF(MID(tab_SATLISTE[[#This Row],[SAT-ID]],2,1)="x","x",LEFT(tab_SATLISTE[[#This Row],[SAT-ID]]))</f>
        <v>1</v>
      </c>
      <c r="H717" s="676" t="s">
        <v>4283</v>
      </c>
      <c r="I717" s="677"/>
      <c r="J717" s="677"/>
      <c r="K717" s="677"/>
      <c r="L717" s="678"/>
    </row>
    <row r="718" spans="1:12" ht="15.95" customHeight="1" x14ac:dyDescent="0.25">
      <c r="A718" s="20" t="s">
        <v>5177</v>
      </c>
      <c r="B718" s="210" t="s">
        <v>3878</v>
      </c>
      <c r="C718" s="214">
        <v>4</v>
      </c>
      <c r="D718" s="215">
        <v>4000</v>
      </c>
      <c r="E718" s="215">
        <v>1000</v>
      </c>
      <c r="F718" s="214">
        <v>6</v>
      </c>
      <c r="G718" s="216" t="str">
        <f>IF(MID(tab_SATLISTE[[#This Row],[SAT-ID]],2,1)="x","x",LEFT(tab_SATLISTE[[#This Row],[SAT-ID]]))</f>
        <v>1</v>
      </c>
      <c r="H718" s="676" t="s">
        <v>4283</v>
      </c>
      <c r="I718" s="677"/>
      <c r="J718" s="677"/>
      <c r="K718" s="677"/>
      <c r="L718" s="678"/>
    </row>
    <row r="719" spans="1:12" ht="15.95" customHeight="1" x14ac:dyDescent="0.25">
      <c r="A719" s="20" t="s">
        <v>5178</v>
      </c>
      <c r="B719" s="210" t="s">
        <v>1234</v>
      </c>
      <c r="C719" s="214">
        <v>12</v>
      </c>
      <c r="D719" s="215">
        <v>12000</v>
      </c>
      <c r="E719" s="215">
        <v>3000</v>
      </c>
      <c r="F719" s="214">
        <v>18</v>
      </c>
      <c r="G719" s="216" t="str">
        <f>IF(MID(tab_SATLISTE[[#This Row],[SAT-ID]],2,1)="x","x",LEFT(tab_SATLISTE[[#This Row],[SAT-ID]]))</f>
        <v>1</v>
      </c>
      <c r="H719" s="676" t="s">
        <v>4283</v>
      </c>
      <c r="I719" s="677"/>
      <c r="J719" s="677"/>
      <c r="K719" s="677"/>
      <c r="L719" s="678"/>
    </row>
    <row r="720" spans="1:12" ht="15.95" customHeight="1" x14ac:dyDescent="0.25">
      <c r="A720" s="20" t="s">
        <v>5190</v>
      </c>
      <c r="B720" s="210" t="s">
        <v>7028</v>
      </c>
      <c r="C720" s="214">
        <v>27</v>
      </c>
      <c r="D720" s="215">
        <v>27000</v>
      </c>
      <c r="E720" s="215">
        <v>6750</v>
      </c>
      <c r="F720" s="214">
        <v>42</v>
      </c>
      <c r="G720" s="216" t="str">
        <f>IF(MID(tab_SATLISTE[[#This Row],[SAT-ID]],2,1)="x","x",LEFT(tab_SATLISTE[[#This Row],[SAT-ID]]))</f>
        <v>1</v>
      </c>
      <c r="H720" s="676" t="s">
        <v>4283</v>
      </c>
      <c r="I720" s="677"/>
      <c r="J720" s="677"/>
      <c r="K720" s="677"/>
      <c r="L720" s="678"/>
    </row>
    <row r="721" spans="1:12" ht="15.95" customHeight="1" x14ac:dyDescent="0.25">
      <c r="A721" s="20" t="s">
        <v>5179</v>
      </c>
      <c r="B721" s="210" t="s">
        <v>1065</v>
      </c>
      <c r="C721" s="214">
        <v>32</v>
      </c>
      <c r="D721" s="215">
        <v>32000</v>
      </c>
      <c r="E721" s="215">
        <v>8000</v>
      </c>
      <c r="F721" s="214">
        <v>49</v>
      </c>
      <c r="G721" s="216" t="str">
        <f>IF(MID(tab_SATLISTE[[#This Row],[SAT-ID]],2,1)="x","x",LEFT(tab_SATLISTE[[#This Row],[SAT-ID]]))</f>
        <v>1</v>
      </c>
      <c r="H721" s="676" t="s">
        <v>4283</v>
      </c>
      <c r="I721" s="677"/>
      <c r="J721" s="677"/>
      <c r="K721" s="677"/>
      <c r="L721" s="678"/>
    </row>
    <row r="722" spans="1:12" ht="15.95" customHeight="1" x14ac:dyDescent="0.25">
      <c r="A722" s="20" t="s">
        <v>5180</v>
      </c>
      <c r="B722" s="210" t="s">
        <v>399</v>
      </c>
      <c r="C722" s="214">
        <v>18</v>
      </c>
      <c r="D722" s="215">
        <v>18000</v>
      </c>
      <c r="E722" s="215">
        <v>4500</v>
      </c>
      <c r="F722" s="214">
        <v>27</v>
      </c>
      <c r="G722" s="216" t="str">
        <f>IF(MID(tab_SATLISTE[[#This Row],[SAT-ID]],2,1)="x","x",LEFT(tab_SATLISTE[[#This Row],[SAT-ID]]))</f>
        <v>1</v>
      </c>
      <c r="H722" s="676" t="s">
        <v>4283</v>
      </c>
      <c r="I722" s="677"/>
      <c r="J722" s="677"/>
      <c r="K722" s="677"/>
      <c r="L722" s="678"/>
    </row>
    <row r="723" spans="1:12" ht="15.95" customHeight="1" x14ac:dyDescent="0.25">
      <c r="A723" s="20" t="s">
        <v>5181</v>
      </c>
      <c r="B723" s="210" t="s">
        <v>3809</v>
      </c>
      <c r="C723" s="214">
        <v>21</v>
      </c>
      <c r="D723" s="215">
        <v>21000</v>
      </c>
      <c r="E723" s="215">
        <v>5250</v>
      </c>
      <c r="F723" s="214">
        <v>32</v>
      </c>
      <c r="G723" s="216" t="str">
        <f>IF(MID(tab_SATLISTE[[#This Row],[SAT-ID]],2,1)="x","x",LEFT(tab_SATLISTE[[#This Row],[SAT-ID]]))</f>
        <v>1</v>
      </c>
      <c r="H723" s="676" t="s">
        <v>4283</v>
      </c>
      <c r="I723" s="677"/>
      <c r="J723" s="677"/>
      <c r="K723" s="677"/>
      <c r="L723" s="678"/>
    </row>
    <row r="724" spans="1:12" ht="15.95" customHeight="1" x14ac:dyDescent="0.25">
      <c r="A724" s="20" t="s">
        <v>5182</v>
      </c>
      <c r="B724" s="210" t="s">
        <v>1776</v>
      </c>
      <c r="C724" s="214">
        <v>31</v>
      </c>
      <c r="D724" s="215">
        <v>31000</v>
      </c>
      <c r="E724" s="215">
        <v>7750</v>
      </c>
      <c r="F724" s="214">
        <v>47</v>
      </c>
      <c r="G724" s="216" t="str">
        <f>IF(MID(tab_SATLISTE[[#This Row],[SAT-ID]],2,1)="x","x",LEFT(tab_SATLISTE[[#This Row],[SAT-ID]]))</f>
        <v>1</v>
      </c>
      <c r="H724" s="676" t="s">
        <v>4283</v>
      </c>
      <c r="I724" s="677"/>
      <c r="J724" s="677"/>
      <c r="K724" s="677"/>
      <c r="L724" s="678"/>
    </row>
    <row r="725" spans="1:12" ht="15.95" customHeight="1" x14ac:dyDescent="0.25">
      <c r="A725" s="20" t="s">
        <v>5183</v>
      </c>
      <c r="B725" s="210" t="s">
        <v>1169</v>
      </c>
      <c r="C725" s="214">
        <v>42</v>
      </c>
      <c r="D725" s="215">
        <v>42000</v>
      </c>
      <c r="E725" s="215">
        <v>10500</v>
      </c>
      <c r="F725" s="214">
        <v>64</v>
      </c>
      <c r="G725" s="216" t="str">
        <f>IF(MID(tab_SATLISTE[[#This Row],[SAT-ID]],2,1)="x","x",LEFT(tab_SATLISTE[[#This Row],[SAT-ID]]))</f>
        <v>1</v>
      </c>
      <c r="H725" s="676" t="s">
        <v>4283</v>
      </c>
      <c r="I725" s="677"/>
      <c r="J725" s="677"/>
      <c r="K725" s="677"/>
      <c r="L725" s="678"/>
    </row>
    <row r="726" spans="1:12" ht="15.95" customHeight="1" x14ac:dyDescent="0.25">
      <c r="A726" s="20" t="s">
        <v>5184</v>
      </c>
      <c r="B726" s="210" t="s">
        <v>393</v>
      </c>
      <c r="C726" s="214">
        <v>22</v>
      </c>
      <c r="D726" s="215">
        <v>22000</v>
      </c>
      <c r="E726" s="215">
        <v>5500</v>
      </c>
      <c r="F726" s="214">
        <v>34</v>
      </c>
      <c r="G726" s="216" t="str">
        <f>IF(MID(tab_SATLISTE[[#This Row],[SAT-ID]],2,1)="x","x",LEFT(tab_SATLISTE[[#This Row],[SAT-ID]]))</f>
        <v>1</v>
      </c>
      <c r="H726" s="676" t="s">
        <v>4283</v>
      </c>
      <c r="I726" s="677"/>
      <c r="J726" s="677"/>
      <c r="K726" s="677"/>
      <c r="L726" s="678"/>
    </row>
    <row r="727" spans="1:12" ht="15.95" customHeight="1" x14ac:dyDescent="0.25">
      <c r="A727" s="20" t="s">
        <v>5185</v>
      </c>
      <c r="B727" s="210" t="s">
        <v>980</v>
      </c>
      <c r="C727" s="214">
        <v>29</v>
      </c>
      <c r="D727" s="215">
        <v>29000</v>
      </c>
      <c r="E727" s="215">
        <v>7250</v>
      </c>
      <c r="F727" s="214">
        <v>45</v>
      </c>
      <c r="G727" s="216" t="str">
        <f>IF(MID(tab_SATLISTE[[#This Row],[SAT-ID]],2,1)="x","x",LEFT(tab_SATLISTE[[#This Row],[SAT-ID]]))</f>
        <v>1</v>
      </c>
      <c r="H727" s="676" t="s">
        <v>4283</v>
      </c>
      <c r="I727" s="677"/>
      <c r="J727" s="677"/>
      <c r="K727" s="677"/>
      <c r="L727" s="678"/>
    </row>
    <row r="728" spans="1:12" ht="15.95" customHeight="1" x14ac:dyDescent="0.25">
      <c r="A728" s="20" t="s">
        <v>5186</v>
      </c>
      <c r="B728" s="210" t="s">
        <v>1632</v>
      </c>
      <c r="C728" s="214">
        <v>25</v>
      </c>
      <c r="D728" s="215">
        <v>25000</v>
      </c>
      <c r="E728" s="215">
        <v>6250</v>
      </c>
      <c r="F728" s="214">
        <v>39</v>
      </c>
      <c r="G728" s="216" t="str">
        <f>IF(MID(tab_SATLISTE[[#This Row],[SAT-ID]],2,1)="x","x",LEFT(tab_SATLISTE[[#This Row],[SAT-ID]]))</f>
        <v>1</v>
      </c>
      <c r="H728" s="676" t="s">
        <v>4283</v>
      </c>
      <c r="I728" s="677"/>
      <c r="J728" s="677"/>
      <c r="K728" s="677"/>
      <c r="L728" s="678"/>
    </row>
    <row r="729" spans="1:12" ht="15.95" customHeight="1" x14ac:dyDescent="0.25">
      <c r="A729" s="20" t="s">
        <v>5187</v>
      </c>
      <c r="B729" s="210" t="s">
        <v>828</v>
      </c>
      <c r="C729" s="214">
        <v>13</v>
      </c>
      <c r="D729" s="215">
        <v>13000</v>
      </c>
      <c r="E729" s="215">
        <v>3250</v>
      </c>
      <c r="F729" s="214">
        <v>20</v>
      </c>
      <c r="G729" s="216" t="str">
        <f>IF(MID(tab_SATLISTE[[#This Row],[SAT-ID]],2,1)="x","x",LEFT(tab_SATLISTE[[#This Row],[SAT-ID]]))</f>
        <v>1</v>
      </c>
      <c r="H729" s="676" t="s">
        <v>4283</v>
      </c>
      <c r="I729" s="677"/>
      <c r="J729" s="677"/>
      <c r="K729" s="677"/>
      <c r="L729" s="678"/>
    </row>
    <row r="730" spans="1:12" ht="15.95" customHeight="1" x14ac:dyDescent="0.25">
      <c r="A730" s="20" t="s">
        <v>5188</v>
      </c>
      <c r="B730" s="210" t="s">
        <v>1834</v>
      </c>
      <c r="C730" s="214">
        <v>9</v>
      </c>
      <c r="D730" s="215">
        <v>9000</v>
      </c>
      <c r="E730" s="215">
        <v>2250</v>
      </c>
      <c r="F730" s="214">
        <v>13</v>
      </c>
      <c r="G730" s="216" t="str">
        <f>IF(MID(tab_SATLISTE[[#This Row],[SAT-ID]],2,1)="x","x",LEFT(tab_SATLISTE[[#This Row],[SAT-ID]]))</f>
        <v>1</v>
      </c>
      <c r="H730" s="676" t="s">
        <v>4283</v>
      </c>
      <c r="I730" s="677"/>
      <c r="J730" s="677"/>
      <c r="K730" s="677"/>
      <c r="L730" s="678"/>
    </row>
    <row r="731" spans="1:12" ht="15.95" customHeight="1" x14ac:dyDescent="0.25">
      <c r="A731" s="20" t="s">
        <v>5189</v>
      </c>
      <c r="B731" s="210" t="s">
        <v>457</v>
      </c>
      <c r="C731" s="214">
        <v>12</v>
      </c>
      <c r="D731" s="215">
        <v>12000</v>
      </c>
      <c r="E731" s="215">
        <v>3000</v>
      </c>
      <c r="F731" s="214">
        <v>19</v>
      </c>
      <c r="G731" s="216" t="str">
        <f>IF(MID(tab_SATLISTE[[#This Row],[SAT-ID]],2,1)="x","x",LEFT(tab_SATLISTE[[#This Row],[SAT-ID]]))</f>
        <v>1</v>
      </c>
      <c r="H731" s="676" t="s">
        <v>4283</v>
      </c>
      <c r="I731" s="677"/>
      <c r="J731" s="677"/>
      <c r="K731" s="677"/>
      <c r="L731" s="678"/>
    </row>
    <row r="732" spans="1:12" ht="15.95" customHeight="1" x14ac:dyDescent="0.25">
      <c r="A732" s="20" t="s">
        <v>5191</v>
      </c>
      <c r="B732" s="210" t="s">
        <v>455</v>
      </c>
      <c r="C732" s="214">
        <v>19</v>
      </c>
      <c r="D732" s="215">
        <v>19000</v>
      </c>
      <c r="E732" s="215">
        <v>4750</v>
      </c>
      <c r="F732" s="214">
        <v>29</v>
      </c>
      <c r="G732" s="216" t="str">
        <f>IF(MID(tab_SATLISTE[[#This Row],[SAT-ID]],2,1)="x","x",LEFT(tab_SATLISTE[[#This Row],[SAT-ID]]))</f>
        <v>1</v>
      </c>
      <c r="H732" s="676" t="s">
        <v>4283</v>
      </c>
      <c r="I732" s="677"/>
      <c r="J732" s="677"/>
      <c r="K732" s="677"/>
      <c r="L732" s="678"/>
    </row>
    <row r="733" spans="1:12" ht="15.95" customHeight="1" x14ac:dyDescent="0.25">
      <c r="A733" s="20" t="s">
        <v>5193</v>
      </c>
      <c r="B733" s="210" t="s">
        <v>1622</v>
      </c>
      <c r="C733" s="214">
        <v>44</v>
      </c>
      <c r="D733" s="215">
        <v>44000</v>
      </c>
      <c r="E733" s="215">
        <v>11000</v>
      </c>
      <c r="F733" s="214">
        <v>68</v>
      </c>
      <c r="G733" s="216" t="str">
        <f>IF(MID(tab_SATLISTE[[#This Row],[SAT-ID]],2,1)="x","x",LEFT(tab_SATLISTE[[#This Row],[SAT-ID]]))</f>
        <v>1</v>
      </c>
      <c r="H733" s="676" t="s">
        <v>4283</v>
      </c>
      <c r="I733" s="677"/>
      <c r="J733" s="677"/>
      <c r="K733" s="677"/>
      <c r="L733" s="678"/>
    </row>
    <row r="734" spans="1:12" ht="15.95" customHeight="1" x14ac:dyDescent="0.25">
      <c r="A734" s="22" t="s">
        <v>5194</v>
      </c>
      <c r="B734" s="211" t="s">
        <v>1629</v>
      </c>
      <c r="C734" s="214">
        <v>33</v>
      </c>
      <c r="D734" s="215">
        <v>33000</v>
      </c>
      <c r="E734" s="215">
        <v>8250</v>
      </c>
      <c r="F734" s="214">
        <v>50</v>
      </c>
      <c r="G734" s="217" t="str">
        <f>IF(MID(tab_SATLISTE[[#This Row],[SAT-ID]],2,1)="x","x",LEFT(tab_SATLISTE[[#This Row],[SAT-ID]]))</f>
        <v>1</v>
      </c>
      <c r="H734" s="676" t="s">
        <v>4283</v>
      </c>
      <c r="I734" s="677"/>
      <c r="J734" s="677"/>
      <c r="K734" s="677"/>
      <c r="L734" s="678"/>
    </row>
    <row r="735" spans="1:12" ht="15.95" customHeight="1" x14ac:dyDescent="0.25">
      <c r="A735" s="21" t="s">
        <v>5195</v>
      </c>
      <c r="B735" s="209" t="s">
        <v>2578</v>
      </c>
      <c r="C735" s="214">
        <v>40</v>
      </c>
      <c r="D735" s="215">
        <v>40000</v>
      </c>
      <c r="E735" s="215">
        <v>10000</v>
      </c>
      <c r="F735" s="214">
        <v>61</v>
      </c>
      <c r="G735" s="217" t="str">
        <f>IF(MID(tab_SATLISTE[[#This Row],[SAT-ID]],2,1)="x","x",LEFT(tab_SATLISTE[[#This Row],[SAT-ID]]))</f>
        <v>2</v>
      </c>
      <c r="H735" s="679" t="s">
        <v>4284</v>
      </c>
      <c r="I735" s="680"/>
      <c r="J735" s="680"/>
      <c r="K735" s="680"/>
      <c r="L735" s="681"/>
    </row>
    <row r="736" spans="1:12" ht="15.95" customHeight="1" x14ac:dyDescent="0.25">
      <c r="A736" s="21" t="s">
        <v>5196</v>
      </c>
      <c r="B736" s="209" t="s">
        <v>2589</v>
      </c>
      <c r="C736" s="214">
        <v>14</v>
      </c>
      <c r="D736" s="215">
        <v>14000</v>
      </c>
      <c r="E736" s="215">
        <v>3500</v>
      </c>
      <c r="F736" s="214">
        <v>21</v>
      </c>
      <c r="G736" s="217" t="str">
        <f>IF(MID(tab_SATLISTE[[#This Row],[SAT-ID]],2,1)="x","x",LEFT(tab_SATLISTE[[#This Row],[SAT-ID]]))</f>
        <v>2</v>
      </c>
      <c r="H736" s="679" t="s">
        <v>4284</v>
      </c>
      <c r="I736" s="680"/>
      <c r="J736" s="680"/>
      <c r="K736" s="680"/>
      <c r="L736" s="681"/>
    </row>
    <row r="737" spans="1:12" ht="15.95" customHeight="1" x14ac:dyDescent="0.25">
      <c r="A737" s="21" t="s">
        <v>5197</v>
      </c>
      <c r="B737" s="209" t="s">
        <v>2602</v>
      </c>
      <c r="C737" s="214">
        <v>6</v>
      </c>
      <c r="D737" s="215">
        <v>6000</v>
      </c>
      <c r="E737" s="215">
        <v>1500</v>
      </c>
      <c r="F737" s="214">
        <v>10</v>
      </c>
      <c r="G737" s="217" t="str">
        <f>IF(MID(tab_SATLISTE[[#This Row],[SAT-ID]],2,1)="x","x",LEFT(tab_SATLISTE[[#This Row],[SAT-ID]]))</f>
        <v>2</v>
      </c>
      <c r="H737" s="679" t="s">
        <v>4284</v>
      </c>
      <c r="I737" s="680"/>
      <c r="J737" s="680"/>
      <c r="K737" s="680"/>
      <c r="L737" s="681"/>
    </row>
    <row r="738" spans="1:12" ht="15.95" customHeight="1" x14ac:dyDescent="0.25">
      <c r="A738" s="21" t="s">
        <v>5198</v>
      </c>
      <c r="B738" s="209" t="s">
        <v>2603</v>
      </c>
      <c r="C738" s="214">
        <v>4</v>
      </c>
      <c r="D738" s="215">
        <v>4000</v>
      </c>
      <c r="E738" s="215">
        <v>1000</v>
      </c>
      <c r="F738" s="214">
        <v>5</v>
      </c>
      <c r="G738" s="217" t="str">
        <f>IF(MID(tab_SATLISTE[[#This Row],[SAT-ID]],2,1)="x","x",LEFT(tab_SATLISTE[[#This Row],[SAT-ID]]))</f>
        <v>2</v>
      </c>
      <c r="H738" s="679" t="s">
        <v>4284</v>
      </c>
      <c r="I738" s="680"/>
      <c r="J738" s="680"/>
      <c r="K738" s="680"/>
      <c r="L738" s="681"/>
    </row>
    <row r="739" spans="1:12" ht="15.95" customHeight="1" x14ac:dyDescent="0.25">
      <c r="A739" s="21" t="s">
        <v>5199</v>
      </c>
      <c r="B739" s="209" t="s">
        <v>2524</v>
      </c>
      <c r="C739" s="214">
        <v>4</v>
      </c>
      <c r="D739" s="215">
        <v>4000</v>
      </c>
      <c r="E739" s="215">
        <v>1000</v>
      </c>
      <c r="F739" s="214">
        <v>6</v>
      </c>
      <c r="G739" s="217" t="str">
        <f>IF(MID(tab_SATLISTE[[#This Row],[SAT-ID]],2,1)="x","x",LEFT(tab_SATLISTE[[#This Row],[SAT-ID]]))</f>
        <v>2</v>
      </c>
      <c r="H739" s="679" t="s">
        <v>4284</v>
      </c>
      <c r="I739" s="680"/>
      <c r="J739" s="680"/>
      <c r="K739" s="680"/>
      <c r="L739" s="681"/>
    </row>
    <row r="740" spans="1:12" ht="15.95" customHeight="1" x14ac:dyDescent="0.25">
      <c r="A740" s="21" t="s">
        <v>5200</v>
      </c>
      <c r="B740" s="209" t="s">
        <v>2627</v>
      </c>
      <c r="C740" s="214">
        <v>4</v>
      </c>
      <c r="D740" s="215">
        <v>4000</v>
      </c>
      <c r="E740" s="215">
        <v>1000</v>
      </c>
      <c r="F740" s="214">
        <v>6</v>
      </c>
      <c r="G740" s="217" t="str">
        <f>IF(MID(tab_SATLISTE[[#This Row],[SAT-ID]],2,1)="x","x",LEFT(tab_SATLISTE[[#This Row],[SAT-ID]]))</f>
        <v>2</v>
      </c>
      <c r="H740" s="679" t="s">
        <v>4284</v>
      </c>
      <c r="I740" s="680"/>
      <c r="J740" s="680"/>
      <c r="K740" s="680"/>
      <c r="L740" s="681"/>
    </row>
    <row r="741" spans="1:12" ht="15.95" customHeight="1" x14ac:dyDescent="0.25">
      <c r="A741" s="21" t="s">
        <v>5201</v>
      </c>
      <c r="B741" s="209" t="s">
        <v>2628</v>
      </c>
      <c r="C741" s="214">
        <v>15</v>
      </c>
      <c r="D741" s="215">
        <v>15000</v>
      </c>
      <c r="E741" s="215">
        <v>3750</v>
      </c>
      <c r="F741" s="214">
        <v>21</v>
      </c>
      <c r="G741" s="217" t="str">
        <f>IF(MID(tab_SATLISTE[[#This Row],[SAT-ID]],2,1)="x","x",LEFT(tab_SATLISTE[[#This Row],[SAT-ID]]))</f>
        <v>2</v>
      </c>
      <c r="H741" s="679" t="s">
        <v>4284</v>
      </c>
      <c r="I741" s="680"/>
      <c r="J741" s="680"/>
      <c r="K741" s="680"/>
      <c r="L741" s="681"/>
    </row>
    <row r="742" spans="1:12" ht="15.95" customHeight="1" x14ac:dyDescent="0.25">
      <c r="A742" s="21" t="s">
        <v>5202</v>
      </c>
      <c r="B742" s="209" t="s">
        <v>2579</v>
      </c>
      <c r="C742" s="214">
        <v>3</v>
      </c>
      <c r="D742" s="215">
        <v>3000</v>
      </c>
      <c r="E742" s="215">
        <v>750</v>
      </c>
      <c r="F742" s="214">
        <v>5</v>
      </c>
      <c r="G742" s="217" t="str">
        <f>IF(MID(tab_SATLISTE[[#This Row],[SAT-ID]],2,1)="x","x",LEFT(tab_SATLISTE[[#This Row],[SAT-ID]]))</f>
        <v>2</v>
      </c>
      <c r="H742" s="679" t="s">
        <v>4284</v>
      </c>
      <c r="I742" s="680"/>
      <c r="J742" s="680"/>
      <c r="K742" s="680"/>
      <c r="L742" s="681"/>
    </row>
    <row r="743" spans="1:12" ht="15.95" customHeight="1" x14ac:dyDescent="0.25">
      <c r="A743" s="21" t="s">
        <v>5203</v>
      </c>
      <c r="B743" s="209" t="s">
        <v>2720</v>
      </c>
      <c r="C743" s="214">
        <v>4</v>
      </c>
      <c r="D743" s="215">
        <v>4000</v>
      </c>
      <c r="E743" s="215">
        <v>1000</v>
      </c>
      <c r="F743" s="214">
        <v>6</v>
      </c>
      <c r="G743" s="217" t="str">
        <f>IF(MID(tab_SATLISTE[[#This Row],[SAT-ID]],2,1)="x","x",LEFT(tab_SATLISTE[[#This Row],[SAT-ID]]))</f>
        <v>2</v>
      </c>
      <c r="H743" s="679" t="s">
        <v>4284</v>
      </c>
      <c r="I743" s="680"/>
      <c r="J743" s="680"/>
      <c r="K743" s="680"/>
      <c r="L743" s="681"/>
    </row>
    <row r="744" spans="1:12" ht="15.95" customHeight="1" x14ac:dyDescent="0.25">
      <c r="A744" s="21" t="s">
        <v>5204</v>
      </c>
      <c r="B744" s="209" t="s">
        <v>2629</v>
      </c>
      <c r="C744" s="214">
        <v>12</v>
      </c>
      <c r="D744" s="215">
        <v>12000</v>
      </c>
      <c r="E744" s="215">
        <v>3000</v>
      </c>
      <c r="F744" s="214">
        <v>17</v>
      </c>
      <c r="G744" s="217" t="str">
        <f>IF(MID(tab_SATLISTE[[#This Row],[SAT-ID]],2,1)="x","x",LEFT(tab_SATLISTE[[#This Row],[SAT-ID]]))</f>
        <v>2</v>
      </c>
      <c r="H744" s="679" t="s">
        <v>4284</v>
      </c>
      <c r="I744" s="680"/>
      <c r="J744" s="680"/>
      <c r="K744" s="680"/>
      <c r="L744" s="681"/>
    </row>
    <row r="745" spans="1:12" ht="15.95" customHeight="1" x14ac:dyDescent="0.25">
      <c r="A745" s="21" t="s">
        <v>5205</v>
      </c>
      <c r="B745" s="209" t="s">
        <v>2604</v>
      </c>
      <c r="C745" s="214">
        <v>28</v>
      </c>
      <c r="D745" s="215">
        <v>28000</v>
      </c>
      <c r="E745" s="215">
        <v>7000</v>
      </c>
      <c r="F745" s="214">
        <v>43</v>
      </c>
      <c r="G745" s="217" t="str">
        <f>IF(MID(tab_SATLISTE[[#This Row],[SAT-ID]],2,1)="x","x",LEFT(tab_SATLISTE[[#This Row],[SAT-ID]]))</f>
        <v>2</v>
      </c>
      <c r="H745" s="679" t="s">
        <v>4284</v>
      </c>
      <c r="I745" s="680"/>
      <c r="J745" s="680"/>
      <c r="K745" s="680"/>
      <c r="L745" s="681"/>
    </row>
    <row r="746" spans="1:12" ht="15.95" customHeight="1" x14ac:dyDescent="0.25">
      <c r="A746" s="21" t="s">
        <v>5206</v>
      </c>
      <c r="B746" s="209" t="s">
        <v>2605</v>
      </c>
      <c r="C746" s="214">
        <v>6</v>
      </c>
      <c r="D746" s="215">
        <v>6000</v>
      </c>
      <c r="E746" s="215">
        <v>1500</v>
      </c>
      <c r="F746" s="214">
        <v>9</v>
      </c>
      <c r="G746" s="217" t="str">
        <f>IF(MID(tab_SATLISTE[[#This Row],[SAT-ID]],2,1)="x","x",LEFT(tab_SATLISTE[[#This Row],[SAT-ID]]))</f>
        <v>2</v>
      </c>
      <c r="H746" s="679" t="s">
        <v>4284</v>
      </c>
      <c r="I746" s="680"/>
      <c r="J746" s="680"/>
      <c r="K746" s="680"/>
      <c r="L746" s="681"/>
    </row>
    <row r="747" spans="1:12" ht="15.95" customHeight="1" x14ac:dyDescent="0.25">
      <c r="A747" s="21" t="s">
        <v>5207</v>
      </c>
      <c r="B747" s="209" t="s">
        <v>2671</v>
      </c>
      <c r="C747" s="214">
        <v>3</v>
      </c>
      <c r="D747" s="215">
        <v>3000</v>
      </c>
      <c r="E747" s="215">
        <v>750</v>
      </c>
      <c r="F747" s="214">
        <v>4</v>
      </c>
      <c r="G747" s="217" t="str">
        <f>IF(MID(tab_SATLISTE[[#This Row],[SAT-ID]],2,1)="x","x",LEFT(tab_SATLISTE[[#This Row],[SAT-ID]]))</f>
        <v>2</v>
      </c>
      <c r="H747" s="679" t="s">
        <v>4284</v>
      </c>
      <c r="I747" s="680"/>
      <c r="J747" s="680"/>
      <c r="K747" s="680"/>
      <c r="L747" s="681"/>
    </row>
    <row r="748" spans="1:12" ht="15.95" customHeight="1" x14ac:dyDescent="0.25">
      <c r="A748" s="21" t="s">
        <v>5208</v>
      </c>
      <c r="B748" s="209" t="s">
        <v>2698</v>
      </c>
      <c r="C748" s="214">
        <v>64</v>
      </c>
      <c r="D748" s="215">
        <v>64000</v>
      </c>
      <c r="E748" s="215">
        <v>16000</v>
      </c>
      <c r="F748" s="214">
        <v>89</v>
      </c>
      <c r="G748" s="217" t="str">
        <f>IF(MID(tab_SATLISTE[[#This Row],[SAT-ID]],2,1)="x","x",LEFT(tab_SATLISTE[[#This Row],[SAT-ID]]))</f>
        <v>2</v>
      </c>
      <c r="H748" s="679" t="s">
        <v>4284</v>
      </c>
      <c r="I748" s="680"/>
      <c r="J748" s="680"/>
      <c r="K748" s="680"/>
      <c r="L748" s="681"/>
    </row>
    <row r="749" spans="1:12" ht="15.95" customHeight="1" x14ac:dyDescent="0.25">
      <c r="A749" s="21" t="s">
        <v>5209</v>
      </c>
      <c r="B749" s="209" t="s">
        <v>2721</v>
      </c>
      <c r="C749" s="214">
        <v>5</v>
      </c>
      <c r="D749" s="215">
        <v>5000</v>
      </c>
      <c r="E749" s="215">
        <v>1250</v>
      </c>
      <c r="F749" s="214">
        <v>7</v>
      </c>
      <c r="G749" s="217" t="str">
        <f>IF(MID(tab_SATLISTE[[#This Row],[SAT-ID]],2,1)="x","x",LEFT(tab_SATLISTE[[#This Row],[SAT-ID]]))</f>
        <v>2</v>
      </c>
      <c r="H749" s="679" t="s">
        <v>4284</v>
      </c>
      <c r="I749" s="680"/>
      <c r="J749" s="680"/>
      <c r="K749" s="680"/>
      <c r="L749" s="681"/>
    </row>
    <row r="750" spans="1:12" ht="15.95" customHeight="1" x14ac:dyDescent="0.25">
      <c r="A750" s="21" t="s">
        <v>5210</v>
      </c>
      <c r="B750" s="209" t="s">
        <v>2525</v>
      </c>
      <c r="C750" s="214">
        <v>4</v>
      </c>
      <c r="D750" s="215">
        <v>4000</v>
      </c>
      <c r="E750" s="215">
        <v>1000</v>
      </c>
      <c r="F750" s="214">
        <v>6</v>
      </c>
      <c r="G750" s="217" t="str">
        <f>IF(MID(tab_SATLISTE[[#This Row],[SAT-ID]],2,1)="x","x",LEFT(tab_SATLISTE[[#This Row],[SAT-ID]]))</f>
        <v>2</v>
      </c>
      <c r="H750" s="679" t="s">
        <v>4284</v>
      </c>
      <c r="I750" s="680"/>
      <c r="J750" s="680"/>
      <c r="K750" s="680"/>
      <c r="L750" s="681"/>
    </row>
    <row r="751" spans="1:12" ht="15.95" customHeight="1" x14ac:dyDescent="0.25">
      <c r="A751" s="21" t="s">
        <v>5211</v>
      </c>
      <c r="B751" s="209" t="s">
        <v>2526</v>
      </c>
      <c r="C751" s="214">
        <v>4</v>
      </c>
      <c r="D751" s="215">
        <v>4000</v>
      </c>
      <c r="E751" s="215">
        <v>1000</v>
      </c>
      <c r="F751" s="214">
        <v>5</v>
      </c>
      <c r="G751" s="217" t="str">
        <f>IF(MID(tab_SATLISTE[[#This Row],[SAT-ID]],2,1)="x","x",LEFT(tab_SATLISTE[[#This Row],[SAT-ID]]))</f>
        <v>2</v>
      </c>
      <c r="H751" s="679" t="s">
        <v>4284</v>
      </c>
      <c r="I751" s="680"/>
      <c r="J751" s="680"/>
      <c r="K751" s="680"/>
      <c r="L751" s="681"/>
    </row>
    <row r="752" spans="1:12" ht="15.95" customHeight="1" x14ac:dyDescent="0.25">
      <c r="A752" s="21" t="s">
        <v>5212</v>
      </c>
      <c r="B752" s="209" t="s">
        <v>2580</v>
      </c>
      <c r="C752" s="214">
        <v>32</v>
      </c>
      <c r="D752" s="215">
        <v>32000</v>
      </c>
      <c r="E752" s="215">
        <v>8000</v>
      </c>
      <c r="F752" s="214">
        <v>49</v>
      </c>
      <c r="G752" s="217" t="str">
        <f>IF(MID(tab_SATLISTE[[#This Row],[SAT-ID]],2,1)="x","x",LEFT(tab_SATLISTE[[#This Row],[SAT-ID]]))</f>
        <v>2</v>
      </c>
      <c r="H752" s="679" t="s">
        <v>4284</v>
      </c>
      <c r="I752" s="680"/>
      <c r="J752" s="680"/>
      <c r="K752" s="680"/>
      <c r="L752" s="681"/>
    </row>
    <row r="753" spans="1:12" ht="15.95" customHeight="1" x14ac:dyDescent="0.25">
      <c r="A753" s="21" t="s">
        <v>5213</v>
      </c>
      <c r="B753" s="209" t="s">
        <v>2644</v>
      </c>
      <c r="C753" s="214">
        <v>14</v>
      </c>
      <c r="D753" s="215">
        <v>14000</v>
      </c>
      <c r="E753" s="215">
        <v>3500</v>
      </c>
      <c r="F753" s="214">
        <v>20</v>
      </c>
      <c r="G753" s="217" t="str">
        <f>IF(MID(tab_SATLISTE[[#This Row],[SAT-ID]],2,1)="x","x",LEFT(tab_SATLISTE[[#This Row],[SAT-ID]]))</f>
        <v>2</v>
      </c>
      <c r="H753" s="679" t="s">
        <v>4284</v>
      </c>
      <c r="I753" s="680"/>
      <c r="J753" s="680"/>
      <c r="K753" s="680"/>
      <c r="L753" s="681"/>
    </row>
    <row r="754" spans="1:12" ht="15.95" customHeight="1" x14ac:dyDescent="0.25">
      <c r="A754" s="21" t="s">
        <v>5214</v>
      </c>
      <c r="B754" s="209" t="s">
        <v>2655</v>
      </c>
      <c r="C754" s="214">
        <v>11</v>
      </c>
      <c r="D754" s="215">
        <v>11000</v>
      </c>
      <c r="E754" s="215">
        <v>2750</v>
      </c>
      <c r="F754" s="214">
        <v>15</v>
      </c>
      <c r="G754" s="217" t="str">
        <f>IF(MID(tab_SATLISTE[[#This Row],[SAT-ID]],2,1)="x","x",LEFT(tab_SATLISTE[[#This Row],[SAT-ID]]))</f>
        <v>2</v>
      </c>
      <c r="H754" s="679" t="s">
        <v>4284</v>
      </c>
      <c r="I754" s="680"/>
      <c r="J754" s="680"/>
      <c r="K754" s="680"/>
      <c r="L754" s="681"/>
    </row>
    <row r="755" spans="1:12" ht="15.95" customHeight="1" x14ac:dyDescent="0.25">
      <c r="A755" s="21" t="s">
        <v>5215</v>
      </c>
      <c r="B755" s="209" t="s">
        <v>2635</v>
      </c>
      <c r="C755" s="214">
        <v>14</v>
      </c>
      <c r="D755" s="215">
        <v>14000</v>
      </c>
      <c r="E755" s="215">
        <v>3500</v>
      </c>
      <c r="F755" s="214">
        <v>19</v>
      </c>
      <c r="G755" s="217" t="str">
        <f>IF(MID(tab_SATLISTE[[#This Row],[SAT-ID]],2,1)="x","x",LEFT(tab_SATLISTE[[#This Row],[SAT-ID]]))</f>
        <v>2</v>
      </c>
      <c r="H755" s="679" t="s">
        <v>4284</v>
      </c>
      <c r="I755" s="680"/>
      <c r="J755" s="680"/>
      <c r="K755" s="680"/>
      <c r="L755" s="681"/>
    </row>
    <row r="756" spans="1:12" ht="15.95" customHeight="1" x14ac:dyDescent="0.25">
      <c r="A756" s="21" t="s">
        <v>5216</v>
      </c>
      <c r="B756" s="209" t="s">
        <v>2519</v>
      </c>
      <c r="C756" s="214">
        <v>13</v>
      </c>
      <c r="D756" s="215">
        <v>13000</v>
      </c>
      <c r="E756" s="215">
        <v>3250</v>
      </c>
      <c r="F756" s="214">
        <v>18</v>
      </c>
      <c r="G756" s="217" t="str">
        <f>IF(MID(tab_SATLISTE[[#This Row],[SAT-ID]],2,1)="x","x",LEFT(tab_SATLISTE[[#This Row],[SAT-ID]]))</f>
        <v>2</v>
      </c>
      <c r="H756" s="679" t="s">
        <v>4284</v>
      </c>
      <c r="I756" s="680"/>
      <c r="J756" s="680"/>
      <c r="K756" s="680"/>
      <c r="L756" s="681"/>
    </row>
    <row r="757" spans="1:12" ht="15.95" customHeight="1" x14ac:dyDescent="0.25">
      <c r="A757" s="21" t="s">
        <v>5217</v>
      </c>
      <c r="B757" s="209" t="s">
        <v>2606</v>
      </c>
      <c r="C757" s="214">
        <v>5</v>
      </c>
      <c r="D757" s="215">
        <v>5000</v>
      </c>
      <c r="E757" s="215">
        <v>1250</v>
      </c>
      <c r="F757" s="214">
        <v>7</v>
      </c>
      <c r="G757" s="217" t="str">
        <f>IF(MID(tab_SATLISTE[[#This Row],[SAT-ID]],2,1)="x","x",LEFT(tab_SATLISTE[[#This Row],[SAT-ID]]))</f>
        <v>2</v>
      </c>
      <c r="H757" s="679" t="s">
        <v>4284</v>
      </c>
      <c r="I757" s="680"/>
      <c r="J757" s="680"/>
      <c r="K757" s="680"/>
      <c r="L757" s="681"/>
    </row>
    <row r="758" spans="1:12" ht="15.95" customHeight="1" x14ac:dyDescent="0.25">
      <c r="A758" s="21" t="s">
        <v>5218</v>
      </c>
      <c r="B758" s="209" t="s">
        <v>2530</v>
      </c>
      <c r="C758" s="214">
        <v>9</v>
      </c>
      <c r="D758" s="215">
        <v>9000</v>
      </c>
      <c r="E758" s="215">
        <v>2250</v>
      </c>
      <c r="F758" s="214">
        <v>12</v>
      </c>
      <c r="G758" s="217" t="str">
        <f>IF(MID(tab_SATLISTE[[#This Row],[SAT-ID]],2,1)="x","x",LEFT(tab_SATLISTE[[#This Row],[SAT-ID]]))</f>
        <v>2</v>
      </c>
      <c r="H758" s="679" t="s">
        <v>4284</v>
      </c>
      <c r="I758" s="680"/>
      <c r="J758" s="680"/>
      <c r="K758" s="680"/>
      <c r="L758" s="681"/>
    </row>
    <row r="759" spans="1:12" ht="15.95" customHeight="1" x14ac:dyDescent="0.25">
      <c r="A759" s="21" t="s">
        <v>5219</v>
      </c>
      <c r="B759" s="209" t="s">
        <v>848</v>
      </c>
      <c r="C759" s="214">
        <v>119</v>
      </c>
      <c r="D759" s="215">
        <v>119000</v>
      </c>
      <c r="E759" s="215">
        <v>29750</v>
      </c>
      <c r="F759" s="214">
        <v>183</v>
      </c>
      <c r="G759" s="217" t="str">
        <f>IF(MID(tab_SATLISTE[[#This Row],[SAT-ID]],2,1)="x","x",LEFT(tab_SATLISTE[[#This Row],[SAT-ID]]))</f>
        <v>2</v>
      </c>
      <c r="H759" s="679" t="s">
        <v>4284</v>
      </c>
      <c r="I759" s="680"/>
      <c r="J759" s="680"/>
      <c r="K759" s="680"/>
      <c r="L759" s="681"/>
    </row>
    <row r="760" spans="1:12" ht="15.95" customHeight="1" x14ac:dyDescent="0.25">
      <c r="A760" s="21" t="s">
        <v>5220</v>
      </c>
      <c r="B760" s="209" t="s">
        <v>2631</v>
      </c>
      <c r="C760" s="214">
        <v>3</v>
      </c>
      <c r="D760" s="215">
        <v>3000</v>
      </c>
      <c r="E760" s="215">
        <v>750</v>
      </c>
      <c r="F760" s="214">
        <v>4</v>
      </c>
      <c r="G760" s="217" t="str">
        <f>IF(MID(tab_SATLISTE[[#This Row],[SAT-ID]],2,1)="x","x",LEFT(tab_SATLISTE[[#This Row],[SAT-ID]]))</f>
        <v>2</v>
      </c>
      <c r="H760" s="679" t="s">
        <v>4284</v>
      </c>
      <c r="I760" s="680"/>
      <c r="J760" s="680"/>
      <c r="K760" s="680"/>
      <c r="L760" s="681"/>
    </row>
    <row r="761" spans="1:12" ht="15.95" customHeight="1" x14ac:dyDescent="0.25">
      <c r="A761" s="21" t="s">
        <v>5221</v>
      </c>
      <c r="B761" s="209" t="s">
        <v>287</v>
      </c>
      <c r="C761" s="214">
        <v>104</v>
      </c>
      <c r="D761" s="215">
        <v>104000</v>
      </c>
      <c r="E761" s="215">
        <v>26000</v>
      </c>
      <c r="F761" s="214">
        <v>160</v>
      </c>
      <c r="G761" s="217" t="str">
        <f>IF(MID(tab_SATLISTE[[#This Row],[SAT-ID]],2,1)="x","x",LEFT(tab_SATLISTE[[#This Row],[SAT-ID]]))</f>
        <v>2</v>
      </c>
      <c r="H761" s="679" t="s">
        <v>4284</v>
      </c>
      <c r="I761" s="680"/>
      <c r="J761" s="680"/>
      <c r="K761" s="680"/>
      <c r="L761" s="681"/>
    </row>
    <row r="762" spans="1:12" ht="15.95" customHeight="1" x14ac:dyDescent="0.25">
      <c r="A762" s="21" t="s">
        <v>5222</v>
      </c>
      <c r="B762" s="209" t="s">
        <v>2672</v>
      </c>
      <c r="C762" s="214">
        <v>5</v>
      </c>
      <c r="D762" s="215">
        <v>5000</v>
      </c>
      <c r="E762" s="215">
        <v>1250</v>
      </c>
      <c r="F762" s="214">
        <v>7</v>
      </c>
      <c r="G762" s="217" t="str">
        <f>IF(MID(tab_SATLISTE[[#This Row],[SAT-ID]],2,1)="x","x",LEFT(tab_SATLISTE[[#This Row],[SAT-ID]]))</f>
        <v>2</v>
      </c>
      <c r="H762" s="679" t="s">
        <v>4284</v>
      </c>
      <c r="I762" s="680"/>
      <c r="J762" s="680"/>
      <c r="K762" s="680"/>
      <c r="L762" s="681"/>
    </row>
    <row r="763" spans="1:12" ht="15.95" customHeight="1" x14ac:dyDescent="0.25">
      <c r="A763" s="21" t="s">
        <v>5223</v>
      </c>
      <c r="B763" s="209" t="s">
        <v>2674</v>
      </c>
      <c r="C763" s="214">
        <v>3</v>
      </c>
      <c r="D763" s="215">
        <v>3000</v>
      </c>
      <c r="E763" s="215">
        <v>750</v>
      </c>
      <c r="F763" s="214">
        <v>4</v>
      </c>
      <c r="G763" s="217" t="str">
        <f>IF(MID(tab_SATLISTE[[#This Row],[SAT-ID]],2,1)="x","x",LEFT(tab_SATLISTE[[#This Row],[SAT-ID]]))</f>
        <v>2</v>
      </c>
      <c r="H763" s="679" t="s">
        <v>4284</v>
      </c>
      <c r="I763" s="680"/>
      <c r="J763" s="680"/>
      <c r="K763" s="680"/>
      <c r="L763" s="681"/>
    </row>
    <row r="764" spans="1:12" ht="15.95" customHeight="1" x14ac:dyDescent="0.25">
      <c r="A764" s="21" t="s">
        <v>5224</v>
      </c>
      <c r="B764" s="209" t="s">
        <v>2575</v>
      </c>
      <c r="C764" s="214">
        <v>13</v>
      </c>
      <c r="D764" s="215">
        <v>13000</v>
      </c>
      <c r="E764" s="215">
        <v>3250</v>
      </c>
      <c r="F764" s="214">
        <v>20</v>
      </c>
      <c r="G764" s="217" t="str">
        <f>IF(MID(tab_SATLISTE[[#This Row],[SAT-ID]],2,1)="x","x",LEFT(tab_SATLISTE[[#This Row],[SAT-ID]]))</f>
        <v>2</v>
      </c>
      <c r="H764" s="679" t="s">
        <v>4284</v>
      </c>
      <c r="I764" s="680"/>
      <c r="J764" s="680"/>
      <c r="K764" s="680"/>
      <c r="L764" s="681"/>
    </row>
    <row r="765" spans="1:12" ht="15.95" customHeight="1" x14ac:dyDescent="0.25">
      <c r="A765" s="21" t="s">
        <v>5225</v>
      </c>
      <c r="B765" s="209" t="s">
        <v>2673</v>
      </c>
      <c r="C765" s="214">
        <v>8</v>
      </c>
      <c r="D765" s="215">
        <v>8000</v>
      </c>
      <c r="E765" s="215">
        <v>2000</v>
      </c>
      <c r="F765" s="214">
        <v>11</v>
      </c>
      <c r="G765" s="217" t="str">
        <f>IF(MID(tab_SATLISTE[[#This Row],[SAT-ID]],2,1)="x","x",LEFT(tab_SATLISTE[[#This Row],[SAT-ID]]))</f>
        <v>2</v>
      </c>
      <c r="H765" s="679" t="s">
        <v>4284</v>
      </c>
      <c r="I765" s="680"/>
      <c r="J765" s="680"/>
      <c r="K765" s="680"/>
      <c r="L765" s="681"/>
    </row>
    <row r="766" spans="1:12" ht="15.95" customHeight="1" x14ac:dyDescent="0.25">
      <c r="A766" s="21" t="s">
        <v>5226</v>
      </c>
      <c r="B766" s="209" t="s">
        <v>2567</v>
      </c>
      <c r="C766" s="214">
        <v>4</v>
      </c>
      <c r="D766" s="215">
        <v>4000</v>
      </c>
      <c r="E766" s="215">
        <v>1000</v>
      </c>
      <c r="F766" s="214">
        <v>5</v>
      </c>
      <c r="G766" s="217" t="str">
        <f>IF(MID(tab_SATLISTE[[#This Row],[SAT-ID]],2,1)="x","x",LEFT(tab_SATLISTE[[#This Row],[SAT-ID]]))</f>
        <v>2</v>
      </c>
      <c r="H766" s="679" t="s">
        <v>4284</v>
      </c>
      <c r="I766" s="680"/>
      <c r="J766" s="680"/>
      <c r="K766" s="680"/>
      <c r="L766" s="681"/>
    </row>
    <row r="767" spans="1:12" ht="15.95" customHeight="1" x14ac:dyDescent="0.25">
      <c r="A767" s="21" t="s">
        <v>5227</v>
      </c>
      <c r="B767" s="209" t="s">
        <v>2722</v>
      </c>
      <c r="C767" s="214">
        <v>35</v>
      </c>
      <c r="D767" s="215">
        <v>35000</v>
      </c>
      <c r="E767" s="215">
        <v>8750</v>
      </c>
      <c r="F767" s="214">
        <v>54</v>
      </c>
      <c r="G767" s="217" t="str">
        <f>IF(MID(tab_SATLISTE[[#This Row],[SAT-ID]],2,1)="x","x",LEFT(tab_SATLISTE[[#This Row],[SAT-ID]]))</f>
        <v>2</v>
      </c>
      <c r="H767" s="679" t="s">
        <v>4284</v>
      </c>
      <c r="I767" s="680"/>
      <c r="J767" s="680"/>
      <c r="K767" s="680"/>
      <c r="L767" s="681"/>
    </row>
    <row r="768" spans="1:12" ht="15.95" customHeight="1" x14ac:dyDescent="0.25">
      <c r="A768" s="21" t="s">
        <v>5228</v>
      </c>
      <c r="B768" s="209" t="s">
        <v>2601</v>
      </c>
      <c r="C768" s="214">
        <v>7</v>
      </c>
      <c r="D768" s="215">
        <v>7000</v>
      </c>
      <c r="E768" s="215">
        <v>1750</v>
      </c>
      <c r="F768" s="214">
        <v>10</v>
      </c>
      <c r="G768" s="217" t="str">
        <f>IF(MID(tab_SATLISTE[[#This Row],[SAT-ID]],2,1)="x","x",LEFT(tab_SATLISTE[[#This Row],[SAT-ID]]))</f>
        <v>2</v>
      </c>
      <c r="H768" s="679" t="s">
        <v>4284</v>
      </c>
      <c r="I768" s="680"/>
      <c r="J768" s="680"/>
      <c r="K768" s="680"/>
      <c r="L768" s="681"/>
    </row>
    <row r="769" spans="1:12" ht="15.95" customHeight="1" x14ac:dyDescent="0.25">
      <c r="A769" s="21" t="s">
        <v>5229</v>
      </c>
      <c r="B769" s="209" t="s">
        <v>2586</v>
      </c>
      <c r="C769" s="214">
        <v>10</v>
      </c>
      <c r="D769" s="215">
        <v>10000</v>
      </c>
      <c r="E769" s="215">
        <v>2500</v>
      </c>
      <c r="F769" s="214">
        <v>15</v>
      </c>
      <c r="G769" s="217" t="str">
        <f>IF(MID(tab_SATLISTE[[#This Row],[SAT-ID]],2,1)="x","x",LEFT(tab_SATLISTE[[#This Row],[SAT-ID]]))</f>
        <v>2</v>
      </c>
      <c r="H769" s="679" t="s">
        <v>4284</v>
      </c>
      <c r="I769" s="680"/>
      <c r="J769" s="680"/>
      <c r="K769" s="680"/>
      <c r="L769" s="681"/>
    </row>
    <row r="770" spans="1:12" ht="15.95" customHeight="1" x14ac:dyDescent="0.25">
      <c r="A770" s="21" t="s">
        <v>5230</v>
      </c>
      <c r="B770" s="209" t="s">
        <v>2597</v>
      </c>
      <c r="C770" s="214">
        <v>10</v>
      </c>
      <c r="D770" s="215">
        <v>10000</v>
      </c>
      <c r="E770" s="215">
        <v>2500</v>
      </c>
      <c r="F770" s="214">
        <v>16</v>
      </c>
      <c r="G770" s="217" t="str">
        <f>IF(MID(tab_SATLISTE[[#This Row],[SAT-ID]],2,1)="x","x",LEFT(tab_SATLISTE[[#This Row],[SAT-ID]]))</f>
        <v>2</v>
      </c>
      <c r="H770" s="679" t="s">
        <v>4284</v>
      </c>
      <c r="I770" s="680"/>
      <c r="J770" s="680"/>
      <c r="K770" s="680"/>
      <c r="L770" s="681"/>
    </row>
    <row r="771" spans="1:12" ht="15.95" customHeight="1" x14ac:dyDescent="0.25">
      <c r="A771" s="21" t="s">
        <v>5231</v>
      </c>
      <c r="B771" s="209" t="s">
        <v>2624</v>
      </c>
      <c r="C771" s="214">
        <v>6</v>
      </c>
      <c r="D771" s="215">
        <v>6000</v>
      </c>
      <c r="E771" s="215">
        <v>1500</v>
      </c>
      <c r="F771" s="214">
        <v>9</v>
      </c>
      <c r="G771" s="217" t="str">
        <f>IF(MID(tab_SATLISTE[[#This Row],[SAT-ID]],2,1)="x","x",LEFT(tab_SATLISTE[[#This Row],[SAT-ID]]))</f>
        <v>2</v>
      </c>
      <c r="H771" s="679" t="s">
        <v>4284</v>
      </c>
      <c r="I771" s="680"/>
      <c r="J771" s="680"/>
      <c r="K771" s="680"/>
      <c r="L771" s="681"/>
    </row>
    <row r="772" spans="1:12" ht="15.95" customHeight="1" x14ac:dyDescent="0.25">
      <c r="A772" s="21" t="s">
        <v>5232</v>
      </c>
      <c r="B772" s="209" t="s">
        <v>2527</v>
      </c>
      <c r="C772" s="214">
        <v>2</v>
      </c>
      <c r="D772" s="215">
        <v>2000</v>
      </c>
      <c r="E772" s="215">
        <v>500</v>
      </c>
      <c r="F772" s="214">
        <v>3</v>
      </c>
      <c r="G772" s="217" t="str">
        <f>IF(MID(tab_SATLISTE[[#This Row],[SAT-ID]],2,1)="x","x",LEFT(tab_SATLISTE[[#This Row],[SAT-ID]]))</f>
        <v>2</v>
      </c>
      <c r="H772" s="679" t="s">
        <v>4284</v>
      </c>
      <c r="I772" s="680"/>
      <c r="J772" s="680"/>
      <c r="K772" s="680"/>
      <c r="L772" s="681"/>
    </row>
    <row r="773" spans="1:12" ht="15.95" customHeight="1" x14ac:dyDescent="0.25">
      <c r="A773" s="21" t="s">
        <v>5233</v>
      </c>
      <c r="B773" s="209" t="s">
        <v>2632</v>
      </c>
      <c r="C773" s="214">
        <v>9</v>
      </c>
      <c r="D773" s="215">
        <v>9000</v>
      </c>
      <c r="E773" s="215">
        <v>2250</v>
      </c>
      <c r="F773" s="214">
        <v>12</v>
      </c>
      <c r="G773" s="217" t="str">
        <f>IF(MID(tab_SATLISTE[[#This Row],[SAT-ID]],2,1)="x","x",LEFT(tab_SATLISTE[[#This Row],[SAT-ID]]))</f>
        <v>2</v>
      </c>
      <c r="H773" s="679" t="s">
        <v>4284</v>
      </c>
      <c r="I773" s="680"/>
      <c r="J773" s="680"/>
      <c r="K773" s="680"/>
      <c r="L773" s="681"/>
    </row>
    <row r="774" spans="1:12" ht="15.95" customHeight="1" x14ac:dyDescent="0.25">
      <c r="A774" s="21" t="s">
        <v>5234</v>
      </c>
      <c r="B774" s="209" t="s">
        <v>2529</v>
      </c>
      <c r="C774" s="214">
        <v>70</v>
      </c>
      <c r="D774" s="215">
        <v>70000</v>
      </c>
      <c r="E774" s="215">
        <v>17500</v>
      </c>
      <c r="F774" s="214">
        <v>108</v>
      </c>
      <c r="G774" s="217" t="str">
        <f>IF(MID(tab_SATLISTE[[#This Row],[SAT-ID]],2,1)="x","x",LEFT(tab_SATLISTE[[#This Row],[SAT-ID]]))</f>
        <v>2</v>
      </c>
      <c r="H774" s="679" t="s">
        <v>4284</v>
      </c>
      <c r="I774" s="680"/>
      <c r="J774" s="680"/>
      <c r="K774" s="680"/>
      <c r="L774" s="681"/>
    </row>
    <row r="775" spans="1:12" ht="15.95" customHeight="1" x14ac:dyDescent="0.25">
      <c r="A775" s="21" t="s">
        <v>5235</v>
      </c>
      <c r="B775" s="209" t="s">
        <v>819</v>
      </c>
      <c r="C775" s="214">
        <v>343</v>
      </c>
      <c r="D775" s="215">
        <v>343000</v>
      </c>
      <c r="E775" s="215">
        <v>85750</v>
      </c>
      <c r="F775" s="214">
        <v>519</v>
      </c>
      <c r="G775" s="217" t="str">
        <f>IF(MID(tab_SATLISTE[[#This Row],[SAT-ID]],2,1)="x","x",LEFT(tab_SATLISTE[[#This Row],[SAT-ID]]))</f>
        <v>2</v>
      </c>
      <c r="H775" s="679" t="s">
        <v>4284</v>
      </c>
      <c r="I775" s="680"/>
      <c r="J775" s="680"/>
      <c r="K775" s="680"/>
      <c r="L775" s="681"/>
    </row>
    <row r="776" spans="1:12" ht="15.95" customHeight="1" x14ac:dyDescent="0.25">
      <c r="A776" s="21" t="s">
        <v>5236</v>
      </c>
      <c r="B776" s="209" t="s">
        <v>2699</v>
      </c>
      <c r="C776" s="214">
        <v>4</v>
      </c>
      <c r="D776" s="215">
        <v>4000</v>
      </c>
      <c r="E776" s="215">
        <v>1000</v>
      </c>
      <c r="F776" s="214">
        <v>6</v>
      </c>
      <c r="G776" s="217" t="str">
        <f>IF(MID(tab_SATLISTE[[#This Row],[SAT-ID]],2,1)="x","x",LEFT(tab_SATLISTE[[#This Row],[SAT-ID]]))</f>
        <v>2</v>
      </c>
      <c r="H776" s="679" t="s">
        <v>4284</v>
      </c>
      <c r="I776" s="680"/>
      <c r="J776" s="680"/>
      <c r="K776" s="680"/>
      <c r="L776" s="681"/>
    </row>
    <row r="777" spans="1:12" ht="15.95" customHeight="1" x14ac:dyDescent="0.25">
      <c r="A777" s="21" t="s">
        <v>5237</v>
      </c>
      <c r="B777" s="209" t="s">
        <v>2735</v>
      </c>
      <c r="C777" s="214">
        <v>63</v>
      </c>
      <c r="D777" s="215">
        <v>63000</v>
      </c>
      <c r="E777" s="215">
        <v>15750</v>
      </c>
      <c r="F777" s="214">
        <v>97</v>
      </c>
      <c r="G777" s="217" t="str">
        <f>IF(MID(tab_SATLISTE[[#This Row],[SAT-ID]],2,1)="x","x",LEFT(tab_SATLISTE[[#This Row],[SAT-ID]]))</f>
        <v>2</v>
      </c>
      <c r="H777" s="679" t="s">
        <v>4284</v>
      </c>
      <c r="I777" s="680"/>
      <c r="J777" s="680"/>
      <c r="K777" s="680"/>
      <c r="L777" s="681"/>
    </row>
    <row r="778" spans="1:12" ht="15.95" customHeight="1" x14ac:dyDescent="0.25">
      <c r="A778" s="21" t="s">
        <v>5238</v>
      </c>
      <c r="B778" s="209" t="s">
        <v>950</v>
      </c>
      <c r="C778" s="214">
        <v>255</v>
      </c>
      <c r="D778" s="215">
        <v>255000</v>
      </c>
      <c r="E778" s="215">
        <v>63750</v>
      </c>
      <c r="F778" s="214">
        <v>393</v>
      </c>
      <c r="G778" s="217" t="str">
        <f>IF(MID(tab_SATLISTE[[#This Row],[SAT-ID]],2,1)="x","x",LEFT(tab_SATLISTE[[#This Row],[SAT-ID]]))</f>
        <v>2</v>
      </c>
      <c r="H778" s="679" t="s">
        <v>4284</v>
      </c>
      <c r="I778" s="680"/>
      <c r="J778" s="680"/>
      <c r="K778" s="680"/>
      <c r="L778" s="681"/>
    </row>
    <row r="779" spans="1:12" ht="15.95" customHeight="1" x14ac:dyDescent="0.25">
      <c r="A779" s="21" t="s">
        <v>5239</v>
      </c>
      <c r="B779" s="209" t="s">
        <v>282</v>
      </c>
      <c r="C779" s="214">
        <v>34</v>
      </c>
      <c r="D779" s="215">
        <v>34000</v>
      </c>
      <c r="E779" s="215">
        <v>8500</v>
      </c>
      <c r="F779" s="214">
        <v>53</v>
      </c>
      <c r="G779" s="217" t="str">
        <f>IF(MID(tab_SATLISTE[[#This Row],[SAT-ID]],2,1)="x","x",LEFT(tab_SATLISTE[[#This Row],[SAT-ID]]))</f>
        <v>2</v>
      </c>
      <c r="H779" s="679" t="s">
        <v>4284</v>
      </c>
      <c r="I779" s="680"/>
      <c r="J779" s="680"/>
      <c r="K779" s="680"/>
      <c r="L779" s="681"/>
    </row>
    <row r="780" spans="1:12" ht="15.95" customHeight="1" x14ac:dyDescent="0.25">
      <c r="A780" s="21" t="s">
        <v>5240</v>
      </c>
      <c r="B780" s="209" t="s">
        <v>2675</v>
      </c>
      <c r="C780" s="214">
        <v>4</v>
      </c>
      <c r="D780" s="215">
        <v>4000</v>
      </c>
      <c r="E780" s="215">
        <v>1000</v>
      </c>
      <c r="F780" s="214">
        <v>5</v>
      </c>
      <c r="G780" s="217" t="str">
        <f>IF(MID(tab_SATLISTE[[#This Row],[SAT-ID]],2,1)="x","x",LEFT(tab_SATLISTE[[#This Row],[SAT-ID]]))</f>
        <v>2</v>
      </c>
      <c r="H780" s="679" t="s">
        <v>4284</v>
      </c>
      <c r="I780" s="680"/>
      <c r="J780" s="680"/>
      <c r="K780" s="680"/>
      <c r="L780" s="681"/>
    </row>
    <row r="781" spans="1:12" ht="15.95" customHeight="1" x14ac:dyDescent="0.25">
      <c r="A781" s="21" t="s">
        <v>5241</v>
      </c>
      <c r="B781" s="209" t="s">
        <v>2700</v>
      </c>
      <c r="C781" s="214">
        <v>40</v>
      </c>
      <c r="D781" s="215">
        <v>40000</v>
      </c>
      <c r="E781" s="215">
        <v>10000</v>
      </c>
      <c r="F781" s="214">
        <v>56</v>
      </c>
      <c r="G781" s="217" t="str">
        <f>IF(MID(tab_SATLISTE[[#This Row],[SAT-ID]],2,1)="x","x",LEFT(tab_SATLISTE[[#This Row],[SAT-ID]]))</f>
        <v>2</v>
      </c>
      <c r="H781" s="679" t="s">
        <v>4284</v>
      </c>
      <c r="I781" s="680"/>
      <c r="J781" s="680"/>
      <c r="K781" s="680"/>
      <c r="L781" s="681"/>
    </row>
    <row r="782" spans="1:12" ht="15.95" customHeight="1" x14ac:dyDescent="0.25">
      <c r="A782" s="21" t="s">
        <v>5242</v>
      </c>
      <c r="B782" s="209" t="s">
        <v>2615</v>
      </c>
      <c r="C782" s="214">
        <v>4</v>
      </c>
      <c r="D782" s="215">
        <v>4000</v>
      </c>
      <c r="E782" s="215">
        <v>1000</v>
      </c>
      <c r="F782" s="214">
        <v>6</v>
      </c>
      <c r="G782" s="217" t="str">
        <f>IF(MID(tab_SATLISTE[[#This Row],[SAT-ID]],2,1)="x","x",LEFT(tab_SATLISTE[[#This Row],[SAT-ID]]))</f>
        <v>2</v>
      </c>
      <c r="H782" s="679" t="s">
        <v>4284</v>
      </c>
      <c r="I782" s="680"/>
      <c r="J782" s="680"/>
      <c r="K782" s="680"/>
      <c r="L782" s="681"/>
    </row>
    <row r="783" spans="1:12" ht="15.95" customHeight="1" x14ac:dyDescent="0.25">
      <c r="A783" s="21" t="s">
        <v>5243</v>
      </c>
      <c r="B783" s="209" t="s">
        <v>2610</v>
      </c>
      <c r="C783" s="214">
        <v>14</v>
      </c>
      <c r="D783" s="215">
        <v>14000</v>
      </c>
      <c r="E783" s="215">
        <v>3500</v>
      </c>
      <c r="F783" s="214">
        <v>19</v>
      </c>
      <c r="G783" s="217" t="str">
        <f>IF(MID(tab_SATLISTE[[#This Row],[SAT-ID]],2,1)="x","x",LEFT(tab_SATLISTE[[#This Row],[SAT-ID]]))</f>
        <v>2</v>
      </c>
      <c r="H783" s="679" t="s">
        <v>4284</v>
      </c>
      <c r="I783" s="680"/>
      <c r="J783" s="680"/>
      <c r="K783" s="680"/>
      <c r="L783" s="681"/>
    </row>
    <row r="784" spans="1:12" ht="15.95" customHeight="1" x14ac:dyDescent="0.25">
      <c r="A784" s="21" t="s">
        <v>5244</v>
      </c>
      <c r="B784" s="209" t="s">
        <v>2685</v>
      </c>
      <c r="C784" s="214">
        <v>16</v>
      </c>
      <c r="D784" s="215">
        <v>16000</v>
      </c>
      <c r="E784" s="215">
        <v>4000</v>
      </c>
      <c r="F784" s="214">
        <v>24</v>
      </c>
      <c r="G784" s="217" t="str">
        <f>IF(MID(tab_SATLISTE[[#This Row],[SAT-ID]],2,1)="x","x",LEFT(tab_SATLISTE[[#This Row],[SAT-ID]]))</f>
        <v>2</v>
      </c>
      <c r="H784" s="679" t="s">
        <v>4284</v>
      </c>
      <c r="I784" s="680"/>
      <c r="J784" s="680"/>
      <c r="K784" s="680"/>
      <c r="L784" s="681"/>
    </row>
    <row r="785" spans="1:12" ht="15.95" customHeight="1" x14ac:dyDescent="0.25">
      <c r="A785" s="21" t="s">
        <v>5245</v>
      </c>
      <c r="B785" s="209" t="s">
        <v>2592</v>
      </c>
      <c r="C785" s="214">
        <v>4</v>
      </c>
      <c r="D785" s="215">
        <v>4000</v>
      </c>
      <c r="E785" s="215">
        <v>1000</v>
      </c>
      <c r="F785" s="214">
        <v>6</v>
      </c>
      <c r="G785" s="217" t="str">
        <f>IF(MID(tab_SATLISTE[[#This Row],[SAT-ID]],2,1)="x","x",LEFT(tab_SATLISTE[[#This Row],[SAT-ID]]))</f>
        <v>2</v>
      </c>
      <c r="H785" s="679" t="s">
        <v>4284</v>
      </c>
      <c r="I785" s="680"/>
      <c r="J785" s="680"/>
      <c r="K785" s="680"/>
      <c r="L785" s="681"/>
    </row>
    <row r="786" spans="1:12" ht="15.95" customHeight="1" x14ac:dyDescent="0.25">
      <c r="A786" s="21" t="s">
        <v>5246</v>
      </c>
      <c r="B786" s="209" t="s">
        <v>2607</v>
      </c>
      <c r="C786" s="214">
        <v>39</v>
      </c>
      <c r="D786" s="215">
        <v>39000</v>
      </c>
      <c r="E786" s="215">
        <v>9750</v>
      </c>
      <c r="F786" s="214">
        <v>60</v>
      </c>
      <c r="G786" s="217" t="str">
        <f>IF(MID(tab_SATLISTE[[#This Row],[SAT-ID]],2,1)="x","x",LEFT(tab_SATLISTE[[#This Row],[SAT-ID]]))</f>
        <v>2</v>
      </c>
      <c r="H786" s="679" t="s">
        <v>4284</v>
      </c>
      <c r="I786" s="680"/>
      <c r="J786" s="680"/>
      <c r="K786" s="680"/>
      <c r="L786" s="681"/>
    </row>
    <row r="787" spans="1:12" ht="15.95" customHeight="1" x14ac:dyDescent="0.25">
      <c r="A787" s="21" t="s">
        <v>5247</v>
      </c>
      <c r="B787" s="209" t="s">
        <v>2608</v>
      </c>
      <c r="C787" s="214">
        <v>27</v>
      </c>
      <c r="D787" s="215">
        <v>27000</v>
      </c>
      <c r="E787" s="215">
        <v>6750</v>
      </c>
      <c r="F787" s="214">
        <v>41</v>
      </c>
      <c r="G787" s="217" t="str">
        <f>IF(MID(tab_SATLISTE[[#This Row],[SAT-ID]],2,1)="x","x",LEFT(tab_SATLISTE[[#This Row],[SAT-ID]]))</f>
        <v>2</v>
      </c>
      <c r="H787" s="679" t="s">
        <v>4284</v>
      </c>
      <c r="I787" s="680"/>
      <c r="J787" s="680"/>
      <c r="K787" s="680"/>
      <c r="L787" s="681"/>
    </row>
    <row r="788" spans="1:12" ht="15.95" customHeight="1" x14ac:dyDescent="0.25">
      <c r="A788" s="21" t="s">
        <v>5248</v>
      </c>
      <c r="B788" s="209" t="s">
        <v>2701</v>
      </c>
      <c r="C788" s="214">
        <v>3</v>
      </c>
      <c r="D788" s="215">
        <v>3000</v>
      </c>
      <c r="E788" s="215">
        <v>750</v>
      </c>
      <c r="F788" s="214">
        <v>4</v>
      </c>
      <c r="G788" s="217" t="str">
        <f>IF(MID(tab_SATLISTE[[#This Row],[SAT-ID]],2,1)="x","x",LEFT(tab_SATLISTE[[#This Row],[SAT-ID]]))</f>
        <v>2</v>
      </c>
      <c r="H788" s="679" t="s">
        <v>4284</v>
      </c>
      <c r="I788" s="680"/>
      <c r="J788" s="680"/>
      <c r="K788" s="680"/>
      <c r="L788" s="681"/>
    </row>
    <row r="789" spans="1:12" ht="15.95" customHeight="1" x14ac:dyDescent="0.25">
      <c r="A789" s="21" t="s">
        <v>5249</v>
      </c>
      <c r="B789" s="209" t="s">
        <v>2609</v>
      </c>
      <c r="C789" s="214">
        <v>33</v>
      </c>
      <c r="D789" s="215">
        <v>33000</v>
      </c>
      <c r="E789" s="215">
        <v>8250</v>
      </c>
      <c r="F789" s="214">
        <v>51</v>
      </c>
      <c r="G789" s="217" t="str">
        <f>IF(MID(tab_SATLISTE[[#This Row],[SAT-ID]],2,1)="x","x",LEFT(tab_SATLISTE[[#This Row],[SAT-ID]]))</f>
        <v>2</v>
      </c>
      <c r="H789" s="679" t="s">
        <v>4284</v>
      </c>
      <c r="I789" s="680"/>
      <c r="J789" s="680"/>
      <c r="K789" s="680"/>
      <c r="L789" s="681"/>
    </row>
    <row r="790" spans="1:12" ht="15.95" customHeight="1" x14ac:dyDescent="0.25">
      <c r="A790" s="21" t="s">
        <v>5250</v>
      </c>
      <c r="B790" s="209" t="s">
        <v>2650</v>
      </c>
      <c r="C790" s="214">
        <v>6</v>
      </c>
      <c r="D790" s="215">
        <v>6000</v>
      </c>
      <c r="E790" s="215">
        <v>1500</v>
      </c>
      <c r="F790" s="214">
        <v>9</v>
      </c>
      <c r="G790" s="217" t="str">
        <f>IF(MID(tab_SATLISTE[[#This Row],[SAT-ID]],2,1)="x","x",LEFT(tab_SATLISTE[[#This Row],[SAT-ID]]))</f>
        <v>2</v>
      </c>
      <c r="H790" s="679" t="s">
        <v>4284</v>
      </c>
      <c r="I790" s="680"/>
      <c r="J790" s="680"/>
      <c r="K790" s="680"/>
      <c r="L790" s="681"/>
    </row>
    <row r="791" spans="1:12" ht="15.95" customHeight="1" x14ac:dyDescent="0.25">
      <c r="A791" s="21" t="s">
        <v>5251</v>
      </c>
      <c r="B791" s="209" t="s">
        <v>2723</v>
      </c>
      <c r="C791" s="214">
        <v>5</v>
      </c>
      <c r="D791" s="215">
        <v>5000</v>
      </c>
      <c r="E791" s="215">
        <v>1250</v>
      </c>
      <c r="F791" s="214">
        <v>8</v>
      </c>
      <c r="G791" s="217" t="str">
        <f>IF(MID(tab_SATLISTE[[#This Row],[SAT-ID]],2,1)="x","x",LEFT(tab_SATLISTE[[#This Row],[SAT-ID]]))</f>
        <v>2</v>
      </c>
      <c r="H791" s="679" t="s">
        <v>4284</v>
      </c>
      <c r="I791" s="680"/>
      <c r="J791" s="680"/>
      <c r="K791" s="680"/>
      <c r="L791" s="681"/>
    </row>
    <row r="792" spans="1:12" ht="15.95" customHeight="1" x14ac:dyDescent="0.25">
      <c r="A792" s="21" t="s">
        <v>5252</v>
      </c>
      <c r="B792" s="209" t="s">
        <v>2676</v>
      </c>
      <c r="C792" s="214">
        <v>4</v>
      </c>
      <c r="D792" s="215">
        <v>4000</v>
      </c>
      <c r="E792" s="215">
        <v>1000</v>
      </c>
      <c r="F792" s="214">
        <v>6</v>
      </c>
      <c r="G792" s="217" t="str">
        <f>IF(MID(tab_SATLISTE[[#This Row],[SAT-ID]],2,1)="x","x",LEFT(tab_SATLISTE[[#This Row],[SAT-ID]]))</f>
        <v>2</v>
      </c>
      <c r="H792" s="679" t="s">
        <v>4284</v>
      </c>
      <c r="I792" s="680"/>
      <c r="J792" s="680"/>
      <c r="K792" s="680"/>
      <c r="L792" s="681"/>
    </row>
    <row r="793" spans="1:12" ht="15.95" customHeight="1" x14ac:dyDescent="0.25">
      <c r="A793" s="21" t="s">
        <v>5253</v>
      </c>
      <c r="B793" s="209" t="s">
        <v>2561</v>
      </c>
      <c r="C793" s="214">
        <v>21</v>
      </c>
      <c r="D793" s="215">
        <v>21000</v>
      </c>
      <c r="E793" s="215">
        <v>5250</v>
      </c>
      <c r="F793" s="214">
        <v>29</v>
      </c>
      <c r="G793" s="217" t="str">
        <f>IF(MID(tab_SATLISTE[[#This Row],[SAT-ID]],2,1)="x","x",LEFT(tab_SATLISTE[[#This Row],[SAT-ID]]))</f>
        <v>2</v>
      </c>
      <c r="H793" s="679" t="s">
        <v>4284</v>
      </c>
      <c r="I793" s="680"/>
      <c r="J793" s="680"/>
      <c r="K793" s="680"/>
      <c r="L793" s="681"/>
    </row>
    <row r="794" spans="1:12" ht="15.95" customHeight="1" x14ac:dyDescent="0.25">
      <c r="A794" s="21" t="s">
        <v>5254</v>
      </c>
      <c r="B794" s="209" t="s">
        <v>2560</v>
      </c>
      <c r="C794" s="214">
        <v>9</v>
      </c>
      <c r="D794" s="215">
        <v>9000</v>
      </c>
      <c r="E794" s="215">
        <v>2250</v>
      </c>
      <c r="F794" s="214">
        <v>13</v>
      </c>
      <c r="G794" s="217" t="str">
        <f>IF(MID(tab_SATLISTE[[#This Row],[SAT-ID]],2,1)="x","x",LEFT(tab_SATLISTE[[#This Row],[SAT-ID]]))</f>
        <v>2</v>
      </c>
      <c r="H794" s="679" t="s">
        <v>4284</v>
      </c>
      <c r="I794" s="680"/>
      <c r="J794" s="680"/>
      <c r="K794" s="680"/>
      <c r="L794" s="681"/>
    </row>
    <row r="795" spans="1:12" ht="15.95" customHeight="1" x14ac:dyDescent="0.25">
      <c r="A795" s="21" t="s">
        <v>5255</v>
      </c>
      <c r="B795" s="209" t="s">
        <v>152</v>
      </c>
      <c r="C795" s="214">
        <v>255</v>
      </c>
      <c r="D795" s="215">
        <v>255000</v>
      </c>
      <c r="E795" s="215">
        <v>63750</v>
      </c>
      <c r="F795" s="214">
        <v>357</v>
      </c>
      <c r="G795" s="217" t="str">
        <f>IF(MID(tab_SATLISTE[[#This Row],[SAT-ID]],2,1)="x","x",LEFT(tab_SATLISTE[[#This Row],[SAT-ID]]))</f>
        <v>2</v>
      </c>
      <c r="H795" s="679" t="s">
        <v>4284</v>
      </c>
      <c r="I795" s="680"/>
      <c r="J795" s="680"/>
      <c r="K795" s="680"/>
      <c r="L795" s="681"/>
    </row>
    <row r="796" spans="1:12" ht="15.95" customHeight="1" x14ac:dyDescent="0.25">
      <c r="A796" s="21" t="s">
        <v>5256</v>
      </c>
      <c r="B796" s="209" t="s">
        <v>2736</v>
      </c>
      <c r="C796" s="214">
        <v>8</v>
      </c>
      <c r="D796" s="215">
        <v>8000</v>
      </c>
      <c r="E796" s="215">
        <v>2000</v>
      </c>
      <c r="F796" s="214">
        <v>12</v>
      </c>
      <c r="G796" s="217" t="str">
        <f>IF(MID(tab_SATLISTE[[#This Row],[SAT-ID]],2,1)="x","x",LEFT(tab_SATLISTE[[#This Row],[SAT-ID]]))</f>
        <v>2</v>
      </c>
      <c r="H796" s="679" t="s">
        <v>4284</v>
      </c>
      <c r="I796" s="680"/>
      <c r="J796" s="680"/>
      <c r="K796" s="680"/>
      <c r="L796" s="681"/>
    </row>
    <row r="797" spans="1:12" ht="15.95" customHeight="1" x14ac:dyDescent="0.25">
      <c r="A797" s="21" t="s">
        <v>5257</v>
      </c>
      <c r="B797" s="209" t="s">
        <v>2633</v>
      </c>
      <c r="C797" s="214">
        <v>6</v>
      </c>
      <c r="D797" s="215">
        <v>6000</v>
      </c>
      <c r="E797" s="215">
        <v>1500</v>
      </c>
      <c r="F797" s="214">
        <v>8</v>
      </c>
      <c r="G797" s="217" t="str">
        <f>IF(MID(tab_SATLISTE[[#This Row],[SAT-ID]],2,1)="x","x",LEFT(tab_SATLISTE[[#This Row],[SAT-ID]]))</f>
        <v>2</v>
      </c>
      <c r="H797" s="679" t="s">
        <v>4284</v>
      </c>
      <c r="I797" s="680"/>
      <c r="J797" s="680"/>
      <c r="K797" s="680"/>
      <c r="L797" s="681"/>
    </row>
    <row r="798" spans="1:12" ht="15.95" customHeight="1" x14ac:dyDescent="0.25">
      <c r="A798" s="21" t="s">
        <v>5258</v>
      </c>
      <c r="B798" s="209" t="s">
        <v>2520</v>
      </c>
      <c r="C798" s="214">
        <v>13</v>
      </c>
      <c r="D798" s="215">
        <v>13000</v>
      </c>
      <c r="E798" s="215">
        <v>3250</v>
      </c>
      <c r="F798" s="214">
        <v>18</v>
      </c>
      <c r="G798" s="217" t="str">
        <f>IF(MID(tab_SATLISTE[[#This Row],[SAT-ID]],2,1)="x","x",LEFT(tab_SATLISTE[[#This Row],[SAT-ID]]))</f>
        <v>2</v>
      </c>
      <c r="H798" s="679" t="s">
        <v>4284</v>
      </c>
      <c r="I798" s="680"/>
      <c r="J798" s="680"/>
      <c r="K798" s="680"/>
      <c r="L798" s="681"/>
    </row>
    <row r="799" spans="1:12" ht="15.95" customHeight="1" x14ac:dyDescent="0.25">
      <c r="A799" s="21" t="s">
        <v>5259</v>
      </c>
      <c r="B799" s="209" t="s">
        <v>2665</v>
      </c>
      <c r="C799" s="214">
        <v>14</v>
      </c>
      <c r="D799" s="215">
        <v>14000</v>
      </c>
      <c r="E799" s="215">
        <v>3500</v>
      </c>
      <c r="F799" s="214">
        <v>19</v>
      </c>
      <c r="G799" s="217" t="str">
        <f>IF(MID(tab_SATLISTE[[#This Row],[SAT-ID]],2,1)="x","x",LEFT(tab_SATLISTE[[#This Row],[SAT-ID]]))</f>
        <v>2</v>
      </c>
      <c r="H799" s="679" t="s">
        <v>4284</v>
      </c>
      <c r="I799" s="680"/>
      <c r="J799" s="680"/>
      <c r="K799" s="680"/>
      <c r="L799" s="681"/>
    </row>
    <row r="800" spans="1:12" ht="15.95" customHeight="1" x14ac:dyDescent="0.25">
      <c r="A800" s="21" t="s">
        <v>5260</v>
      </c>
      <c r="B800" s="209" t="s">
        <v>2577</v>
      </c>
      <c r="C800" s="214">
        <v>14</v>
      </c>
      <c r="D800" s="215">
        <v>14000</v>
      </c>
      <c r="E800" s="215">
        <v>3500</v>
      </c>
      <c r="F800" s="214">
        <v>21</v>
      </c>
      <c r="G800" s="217" t="str">
        <f>IF(MID(tab_SATLISTE[[#This Row],[SAT-ID]],2,1)="x","x",LEFT(tab_SATLISTE[[#This Row],[SAT-ID]]))</f>
        <v>2</v>
      </c>
      <c r="H800" s="679" t="s">
        <v>4284</v>
      </c>
      <c r="I800" s="680"/>
      <c r="J800" s="680"/>
      <c r="K800" s="680"/>
      <c r="L800" s="681"/>
    </row>
    <row r="801" spans="1:12" ht="15.95" customHeight="1" x14ac:dyDescent="0.25">
      <c r="A801" s="21" t="s">
        <v>5261</v>
      </c>
      <c r="B801" s="209" t="s">
        <v>2660</v>
      </c>
      <c r="C801" s="214">
        <v>19</v>
      </c>
      <c r="D801" s="215">
        <v>19000</v>
      </c>
      <c r="E801" s="215">
        <v>4750</v>
      </c>
      <c r="F801" s="214">
        <v>26</v>
      </c>
      <c r="G801" s="217" t="str">
        <f>IF(MID(tab_SATLISTE[[#This Row],[SAT-ID]],2,1)="x","x",LEFT(tab_SATLISTE[[#This Row],[SAT-ID]]))</f>
        <v>2</v>
      </c>
      <c r="H801" s="679" t="s">
        <v>4284</v>
      </c>
      <c r="I801" s="680"/>
      <c r="J801" s="680"/>
      <c r="K801" s="680"/>
      <c r="L801" s="681"/>
    </row>
    <row r="802" spans="1:12" ht="15.95" customHeight="1" x14ac:dyDescent="0.25">
      <c r="A802" s="21" t="s">
        <v>5262</v>
      </c>
      <c r="B802" s="209" t="s">
        <v>2634</v>
      </c>
      <c r="C802" s="214">
        <v>4</v>
      </c>
      <c r="D802" s="215">
        <v>4000</v>
      </c>
      <c r="E802" s="215">
        <v>1000</v>
      </c>
      <c r="F802" s="214">
        <v>6</v>
      </c>
      <c r="G802" s="217" t="str">
        <f>IF(MID(tab_SATLISTE[[#This Row],[SAT-ID]],2,1)="x","x",LEFT(tab_SATLISTE[[#This Row],[SAT-ID]]))</f>
        <v>2</v>
      </c>
      <c r="H802" s="679" t="s">
        <v>4284</v>
      </c>
      <c r="I802" s="680"/>
      <c r="J802" s="680"/>
      <c r="K802" s="680"/>
      <c r="L802" s="681"/>
    </row>
    <row r="803" spans="1:12" ht="15.95" customHeight="1" x14ac:dyDescent="0.25">
      <c r="A803" s="21" t="s">
        <v>5263</v>
      </c>
      <c r="B803" s="209" t="s">
        <v>2677</v>
      </c>
      <c r="C803" s="214">
        <v>3</v>
      </c>
      <c r="D803" s="215">
        <v>3000</v>
      </c>
      <c r="E803" s="215">
        <v>750</v>
      </c>
      <c r="F803" s="214">
        <v>4</v>
      </c>
      <c r="G803" s="217" t="str">
        <f>IF(MID(tab_SATLISTE[[#This Row],[SAT-ID]],2,1)="x","x",LEFT(tab_SATLISTE[[#This Row],[SAT-ID]]))</f>
        <v>2</v>
      </c>
      <c r="H803" s="679" t="s">
        <v>4284</v>
      </c>
      <c r="I803" s="680"/>
      <c r="J803" s="680"/>
      <c r="K803" s="680"/>
      <c r="L803" s="681"/>
    </row>
    <row r="804" spans="1:12" ht="15.95" customHeight="1" x14ac:dyDescent="0.25">
      <c r="A804" s="21" t="s">
        <v>5264</v>
      </c>
      <c r="B804" s="209" t="s">
        <v>2523</v>
      </c>
      <c r="C804" s="214">
        <v>21</v>
      </c>
      <c r="D804" s="215">
        <v>21000</v>
      </c>
      <c r="E804" s="215">
        <v>5250</v>
      </c>
      <c r="F804" s="214">
        <v>32</v>
      </c>
      <c r="G804" s="217" t="str">
        <f>IF(MID(tab_SATLISTE[[#This Row],[SAT-ID]],2,1)="x","x",LEFT(tab_SATLISTE[[#This Row],[SAT-ID]]))</f>
        <v>2</v>
      </c>
      <c r="H804" s="679" t="s">
        <v>4284</v>
      </c>
      <c r="I804" s="680"/>
      <c r="J804" s="680"/>
      <c r="K804" s="680"/>
      <c r="L804" s="681"/>
    </row>
    <row r="805" spans="1:12" ht="15.95" customHeight="1" x14ac:dyDescent="0.25">
      <c r="A805" s="21" t="s">
        <v>5265</v>
      </c>
      <c r="B805" s="209" t="s">
        <v>2582</v>
      </c>
      <c r="C805" s="214">
        <v>25</v>
      </c>
      <c r="D805" s="215">
        <v>25000</v>
      </c>
      <c r="E805" s="215">
        <v>6250</v>
      </c>
      <c r="F805" s="214">
        <v>38</v>
      </c>
      <c r="G805" s="217" t="str">
        <f>IF(MID(tab_SATLISTE[[#This Row],[SAT-ID]],2,1)="x","x",LEFT(tab_SATLISTE[[#This Row],[SAT-ID]]))</f>
        <v>2</v>
      </c>
      <c r="H805" s="679" t="s">
        <v>4284</v>
      </c>
      <c r="I805" s="680"/>
      <c r="J805" s="680"/>
      <c r="K805" s="680"/>
      <c r="L805" s="681"/>
    </row>
    <row r="806" spans="1:12" ht="15.95" customHeight="1" x14ac:dyDescent="0.25">
      <c r="A806" s="21" t="s">
        <v>5266</v>
      </c>
      <c r="B806" s="209" t="s">
        <v>2514</v>
      </c>
      <c r="C806" s="214">
        <v>12</v>
      </c>
      <c r="D806" s="215">
        <v>12000</v>
      </c>
      <c r="E806" s="215">
        <v>3000</v>
      </c>
      <c r="F806" s="214">
        <v>18</v>
      </c>
      <c r="G806" s="217" t="str">
        <f>IF(MID(tab_SATLISTE[[#This Row],[SAT-ID]],2,1)="x","x",LEFT(tab_SATLISTE[[#This Row],[SAT-ID]]))</f>
        <v>2</v>
      </c>
      <c r="H806" s="679" t="s">
        <v>4284</v>
      </c>
      <c r="I806" s="680"/>
      <c r="J806" s="680"/>
      <c r="K806" s="680"/>
      <c r="L806" s="681"/>
    </row>
    <row r="807" spans="1:12" ht="15.95" customHeight="1" x14ac:dyDescent="0.25">
      <c r="A807" s="21" t="s">
        <v>5267</v>
      </c>
      <c r="B807" s="209" t="s">
        <v>2678</v>
      </c>
      <c r="C807" s="214">
        <v>4</v>
      </c>
      <c r="D807" s="215">
        <v>4000</v>
      </c>
      <c r="E807" s="215">
        <v>1000</v>
      </c>
      <c r="F807" s="214">
        <v>5</v>
      </c>
      <c r="G807" s="217" t="str">
        <f>IF(MID(tab_SATLISTE[[#This Row],[SAT-ID]],2,1)="x","x",LEFT(tab_SATLISTE[[#This Row],[SAT-ID]]))</f>
        <v>2</v>
      </c>
      <c r="H807" s="679" t="s">
        <v>4284</v>
      </c>
      <c r="I807" s="680"/>
      <c r="J807" s="680"/>
      <c r="K807" s="680"/>
      <c r="L807" s="681"/>
    </row>
    <row r="808" spans="1:12" ht="15.95" customHeight="1" x14ac:dyDescent="0.25">
      <c r="A808" s="21" t="s">
        <v>5268</v>
      </c>
      <c r="B808" s="209" t="s">
        <v>2562</v>
      </c>
      <c r="C808" s="214">
        <v>31</v>
      </c>
      <c r="D808" s="215">
        <v>31000</v>
      </c>
      <c r="E808" s="215">
        <v>7750</v>
      </c>
      <c r="F808" s="214">
        <v>44</v>
      </c>
      <c r="G808" s="217" t="str">
        <f>IF(MID(tab_SATLISTE[[#This Row],[SAT-ID]],2,1)="x","x",LEFT(tab_SATLISTE[[#This Row],[SAT-ID]]))</f>
        <v>2</v>
      </c>
      <c r="H808" s="679" t="s">
        <v>4284</v>
      </c>
      <c r="I808" s="680"/>
      <c r="J808" s="680"/>
      <c r="K808" s="680"/>
      <c r="L808" s="681"/>
    </row>
    <row r="809" spans="1:12" ht="15.95" customHeight="1" x14ac:dyDescent="0.25">
      <c r="A809" s="21" t="s">
        <v>5269</v>
      </c>
      <c r="B809" s="209" t="s">
        <v>2532</v>
      </c>
      <c r="C809" s="214">
        <v>4</v>
      </c>
      <c r="D809" s="215">
        <v>4000</v>
      </c>
      <c r="E809" s="215">
        <v>1000</v>
      </c>
      <c r="F809" s="214">
        <v>5</v>
      </c>
      <c r="G809" s="217" t="str">
        <f>IF(MID(tab_SATLISTE[[#This Row],[SAT-ID]],2,1)="x","x",LEFT(tab_SATLISTE[[#This Row],[SAT-ID]]))</f>
        <v>2</v>
      </c>
      <c r="H809" s="679" t="s">
        <v>4284</v>
      </c>
      <c r="I809" s="680"/>
      <c r="J809" s="680"/>
      <c r="K809" s="680"/>
      <c r="L809" s="681"/>
    </row>
    <row r="810" spans="1:12" ht="15.95" customHeight="1" x14ac:dyDescent="0.25">
      <c r="A810" s="21" t="s">
        <v>5270</v>
      </c>
      <c r="B810" s="209" t="s">
        <v>2637</v>
      </c>
      <c r="C810" s="214">
        <v>4</v>
      </c>
      <c r="D810" s="215">
        <v>4000</v>
      </c>
      <c r="E810" s="215">
        <v>1000</v>
      </c>
      <c r="F810" s="214">
        <v>5</v>
      </c>
      <c r="G810" s="217" t="str">
        <f>IF(MID(tab_SATLISTE[[#This Row],[SAT-ID]],2,1)="x","x",LEFT(tab_SATLISTE[[#This Row],[SAT-ID]]))</f>
        <v>2</v>
      </c>
      <c r="H810" s="679" t="s">
        <v>4284</v>
      </c>
      <c r="I810" s="680"/>
      <c r="J810" s="680"/>
      <c r="K810" s="680"/>
      <c r="L810" s="681"/>
    </row>
    <row r="811" spans="1:12" ht="15.95" customHeight="1" x14ac:dyDescent="0.25">
      <c r="A811" s="21" t="s">
        <v>5271</v>
      </c>
      <c r="B811" s="209" t="s">
        <v>2724</v>
      </c>
      <c r="C811" s="214">
        <v>4</v>
      </c>
      <c r="D811" s="215">
        <v>4000</v>
      </c>
      <c r="E811" s="215">
        <v>1000</v>
      </c>
      <c r="F811" s="214">
        <v>5</v>
      </c>
      <c r="G811" s="217" t="str">
        <f>IF(MID(tab_SATLISTE[[#This Row],[SAT-ID]],2,1)="x","x",LEFT(tab_SATLISTE[[#This Row],[SAT-ID]]))</f>
        <v>2</v>
      </c>
      <c r="H811" s="679" t="s">
        <v>4284</v>
      </c>
      <c r="I811" s="680"/>
      <c r="J811" s="680"/>
      <c r="K811" s="680"/>
      <c r="L811" s="681"/>
    </row>
    <row r="812" spans="1:12" ht="15.95" customHeight="1" x14ac:dyDescent="0.25">
      <c r="A812" s="21" t="s">
        <v>5272</v>
      </c>
      <c r="B812" s="209" t="s">
        <v>2558</v>
      </c>
      <c r="C812" s="214">
        <v>1</v>
      </c>
      <c r="D812" s="215">
        <v>1000</v>
      </c>
      <c r="E812" s="215">
        <v>250</v>
      </c>
      <c r="F812" s="214">
        <v>2</v>
      </c>
      <c r="G812" s="217" t="str">
        <f>IF(MID(tab_SATLISTE[[#This Row],[SAT-ID]],2,1)="x","x",LEFT(tab_SATLISTE[[#This Row],[SAT-ID]]))</f>
        <v>2</v>
      </c>
      <c r="H812" s="679" t="s">
        <v>4284</v>
      </c>
      <c r="I812" s="680"/>
      <c r="J812" s="680"/>
      <c r="K812" s="680"/>
      <c r="L812" s="681"/>
    </row>
    <row r="813" spans="1:12" ht="15.95" customHeight="1" x14ac:dyDescent="0.25">
      <c r="A813" s="21" t="s">
        <v>5273</v>
      </c>
      <c r="B813" s="209" t="s">
        <v>2581</v>
      </c>
      <c r="C813" s="214">
        <v>5</v>
      </c>
      <c r="D813" s="215">
        <v>5000</v>
      </c>
      <c r="E813" s="215">
        <v>1250</v>
      </c>
      <c r="F813" s="214">
        <v>7</v>
      </c>
      <c r="G813" s="217" t="str">
        <f>IF(MID(tab_SATLISTE[[#This Row],[SAT-ID]],2,1)="x","x",LEFT(tab_SATLISTE[[#This Row],[SAT-ID]]))</f>
        <v>2</v>
      </c>
      <c r="H813" s="679" t="s">
        <v>4284</v>
      </c>
      <c r="I813" s="680"/>
      <c r="J813" s="680"/>
      <c r="K813" s="680"/>
      <c r="L813" s="681"/>
    </row>
    <row r="814" spans="1:12" ht="15.95" customHeight="1" x14ac:dyDescent="0.25">
      <c r="A814" s="21" t="s">
        <v>5274</v>
      </c>
      <c r="B814" s="209" t="s">
        <v>2639</v>
      </c>
      <c r="C814" s="214">
        <v>31</v>
      </c>
      <c r="D814" s="215">
        <v>31000</v>
      </c>
      <c r="E814" s="215">
        <v>7750</v>
      </c>
      <c r="F814" s="214">
        <v>44</v>
      </c>
      <c r="G814" s="217" t="str">
        <f>IF(MID(tab_SATLISTE[[#This Row],[SAT-ID]],2,1)="x","x",LEFT(tab_SATLISTE[[#This Row],[SAT-ID]]))</f>
        <v>2</v>
      </c>
      <c r="H814" s="679" t="s">
        <v>4284</v>
      </c>
      <c r="I814" s="680"/>
      <c r="J814" s="680"/>
      <c r="K814" s="680"/>
      <c r="L814" s="681"/>
    </row>
    <row r="815" spans="1:12" ht="15.95" customHeight="1" x14ac:dyDescent="0.25">
      <c r="A815" s="21" t="s">
        <v>5275</v>
      </c>
      <c r="B815" s="209" t="s">
        <v>2638</v>
      </c>
      <c r="C815" s="214">
        <v>20</v>
      </c>
      <c r="D815" s="215">
        <v>20000</v>
      </c>
      <c r="E815" s="215">
        <v>5000</v>
      </c>
      <c r="F815" s="214">
        <v>28</v>
      </c>
      <c r="G815" s="217" t="str">
        <f>IF(MID(tab_SATLISTE[[#This Row],[SAT-ID]],2,1)="x","x",LEFT(tab_SATLISTE[[#This Row],[SAT-ID]]))</f>
        <v>2</v>
      </c>
      <c r="H815" s="679" t="s">
        <v>4284</v>
      </c>
      <c r="I815" s="680"/>
      <c r="J815" s="680"/>
      <c r="K815" s="680"/>
      <c r="L815" s="681"/>
    </row>
    <row r="816" spans="1:12" ht="15.95" customHeight="1" x14ac:dyDescent="0.25">
      <c r="A816" s="21" t="s">
        <v>5276</v>
      </c>
      <c r="B816" s="209" t="s">
        <v>2666</v>
      </c>
      <c r="C816" s="214">
        <v>5</v>
      </c>
      <c r="D816" s="215">
        <v>5000</v>
      </c>
      <c r="E816" s="215">
        <v>1250</v>
      </c>
      <c r="F816" s="214">
        <v>7</v>
      </c>
      <c r="G816" s="217" t="str">
        <f>IF(MID(tab_SATLISTE[[#This Row],[SAT-ID]],2,1)="x","x",LEFT(tab_SATLISTE[[#This Row],[SAT-ID]]))</f>
        <v>2</v>
      </c>
      <c r="H816" s="679" t="s">
        <v>4284</v>
      </c>
      <c r="I816" s="680"/>
      <c r="J816" s="680"/>
      <c r="K816" s="680"/>
      <c r="L816" s="681"/>
    </row>
    <row r="817" spans="1:12" ht="15.95" customHeight="1" x14ac:dyDescent="0.25">
      <c r="A817" s="21" t="s">
        <v>5277</v>
      </c>
      <c r="B817" s="209" t="s">
        <v>2534</v>
      </c>
      <c r="C817" s="214">
        <v>10</v>
      </c>
      <c r="D817" s="215">
        <v>10000</v>
      </c>
      <c r="E817" s="215">
        <v>2500</v>
      </c>
      <c r="F817" s="214">
        <v>15</v>
      </c>
      <c r="G817" s="217" t="str">
        <f>IF(MID(tab_SATLISTE[[#This Row],[SAT-ID]],2,1)="x","x",LEFT(tab_SATLISTE[[#This Row],[SAT-ID]]))</f>
        <v>2</v>
      </c>
      <c r="H817" s="679" t="s">
        <v>4284</v>
      </c>
      <c r="I817" s="680"/>
      <c r="J817" s="680"/>
      <c r="K817" s="680"/>
      <c r="L817" s="681"/>
    </row>
    <row r="818" spans="1:12" ht="15.95" customHeight="1" x14ac:dyDescent="0.25">
      <c r="A818" s="21" t="s">
        <v>5278</v>
      </c>
      <c r="B818" s="209" t="s">
        <v>2535</v>
      </c>
      <c r="C818" s="214">
        <v>20</v>
      </c>
      <c r="D818" s="215">
        <v>20000</v>
      </c>
      <c r="E818" s="215">
        <v>5000</v>
      </c>
      <c r="F818" s="214">
        <v>31</v>
      </c>
      <c r="G818" s="217" t="str">
        <f>IF(MID(tab_SATLISTE[[#This Row],[SAT-ID]],2,1)="x","x",LEFT(tab_SATLISTE[[#This Row],[SAT-ID]]))</f>
        <v>2</v>
      </c>
      <c r="H818" s="679" t="s">
        <v>4284</v>
      </c>
      <c r="I818" s="680"/>
      <c r="J818" s="680"/>
      <c r="K818" s="680"/>
      <c r="L818" s="681"/>
    </row>
    <row r="819" spans="1:12" ht="15.95" customHeight="1" x14ac:dyDescent="0.25">
      <c r="A819" s="21" t="s">
        <v>5279</v>
      </c>
      <c r="B819" s="209" t="s">
        <v>2594</v>
      </c>
      <c r="C819" s="214">
        <v>3</v>
      </c>
      <c r="D819" s="215">
        <v>3000</v>
      </c>
      <c r="E819" s="215">
        <v>750</v>
      </c>
      <c r="F819" s="214">
        <v>5</v>
      </c>
      <c r="G819" s="217" t="str">
        <f>IF(MID(tab_SATLISTE[[#This Row],[SAT-ID]],2,1)="x","x",LEFT(tab_SATLISTE[[#This Row],[SAT-ID]]))</f>
        <v>2</v>
      </c>
      <c r="H819" s="679" t="s">
        <v>4284</v>
      </c>
      <c r="I819" s="680"/>
      <c r="J819" s="680"/>
      <c r="K819" s="680"/>
      <c r="L819" s="681"/>
    </row>
    <row r="820" spans="1:12" ht="15.95" customHeight="1" x14ac:dyDescent="0.25">
      <c r="A820" s="21" t="s">
        <v>5280</v>
      </c>
      <c r="B820" s="209" t="s">
        <v>2564</v>
      </c>
      <c r="C820" s="214">
        <v>9</v>
      </c>
      <c r="D820" s="215">
        <v>9000</v>
      </c>
      <c r="E820" s="215">
        <v>2250</v>
      </c>
      <c r="F820" s="214">
        <v>12</v>
      </c>
      <c r="G820" s="217" t="str">
        <f>IF(MID(tab_SATLISTE[[#This Row],[SAT-ID]],2,1)="x","x",LEFT(tab_SATLISTE[[#This Row],[SAT-ID]]))</f>
        <v>2</v>
      </c>
      <c r="H820" s="679" t="s">
        <v>4284</v>
      </c>
      <c r="I820" s="680"/>
      <c r="J820" s="680"/>
      <c r="K820" s="680"/>
      <c r="L820" s="681"/>
    </row>
    <row r="821" spans="1:12" ht="15.95" customHeight="1" x14ac:dyDescent="0.25">
      <c r="A821" s="21" t="s">
        <v>5281</v>
      </c>
      <c r="B821" s="209" t="s">
        <v>2641</v>
      </c>
      <c r="C821" s="214">
        <v>4</v>
      </c>
      <c r="D821" s="215">
        <v>4000</v>
      </c>
      <c r="E821" s="215">
        <v>1000</v>
      </c>
      <c r="F821" s="214">
        <v>5</v>
      </c>
      <c r="G821" s="217" t="str">
        <f>IF(MID(tab_SATLISTE[[#This Row],[SAT-ID]],2,1)="x","x",LEFT(tab_SATLISTE[[#This Row],[SAT-ID]]))</f>
        <v>2</v>
      </c>
      <c r="H821" s="679" t="s">
        <v>4284</v>
      </c>
      <c r="I821" s="680"/>
      <c r="J821" s="680"/>
      <c r="K821" s="680"/>
      <c r="L821" s="681"/>
    </row>
    <row r="822" spans="1:12" ht="15.95" customHeight="1" x14ac:dyDescent="0.25">
      <c r="A822" s="21" t="s">
        <v>5282</v>
      </c>
      <c r="B822" s="209" t="s">
        <v>2503</v>
      </c>
      <c r="C822" s="214">
        <v>5</v>
      </c>
      <c r="D822" s="215">
        <v>5000</v>
      </c>
      <c r="E822" s="215">
        <v>1250</v>
      </c>
      <c r="F822" s="214">
        <v>7</v>
      </c>
      <c r="G822" s="217" t="str">
        <f>IF(MID(tab_SATLISTE[[#This Row],[SAT-ID]],2,1)="x","x",LEFT(tab_SATLISTE[[#This Row],[SAT-ID]]))</f>
        <v>2</v>
      </c>
      <c r="H822" s="679" t="s">
        <v>4284</v>
      </c>
      <c r="I822" s="680"/>
      <c r="J822" s="680"/>
      <c r="K822" s="680"/>
      <c r="L822" s="681"/>
    </row>
    <row r="823" spans="1:12" ht="15.95" customHeight="1" x14ac:dyDescent="0.25">
      <c r="A823" s="21" t="s">
        <v>5283</v>
      </c>
      <c r="B823" s="209" t="s">
        <v>2611</v>
      </c>
      <c r="C823" s="214">
        <v>10</v>
      </c>
      <c r="D823" s="215">
        <v>10000</v>
      </c>
      <c r="E823" s="215">
        <v>2500</v>
      </c>
      <c r="F823" s="214">
        <v>15</v>
      </c>
      <c r="G823" s="217" t="str">
        <f>IF(MID(tab_SATLISTE[[#This Row],[SAT-ID]],2,1)="x","x",LEFT(tab_SATLISTE[[#This Row],[SAT-ID]]))</f>
        <v>2</v>
      </c>
      <c r="H823" s="679" t="s">
        <v>4284</v>
      </c>
      <c r="I823" s="680"/>
      <c r="J823" s="680"/>
      <c r="K823" s="680"/>
      <c r="L823" s="681"/>
    </row>
    <row r="824" spans="1:12" ht="15.95" customHeight="1" x14ac:dyDescent="0.25">
      <c r="A824" s="21" t="s">
        <v>5284</v>
      </c>
      <c r="B824" s="209" t="s">
        <v>2548</v>
      </c>
      <c r="C824" s="214">
        <v>14</v>
      </c>
      <c r="D824" s="215">
        <v>14000</v>
      </c>
      <c r="E824" s="215">
        <v>3500</v>
      </c>
      <c r="F824" s="214">
        <v>22</v>
      </c>
      <c r="G824" s="217" t="str">
        <f>IF(MID(tab_SATLISTE[[#This Row],[SAT-ID]],2,1)="x","x",LEFT(tab_SATLISTE[[#This Row],[SAT-ID]]))</f>
        <v>2</v>
      </c>
      <c r="H824" s="679" t="s">
        <v>4284</v>
      </c>
      <c r="I824" s="680"/>
      <c r="J824" s="680"/>
      <c r="K824" s="680"/>
      <c r="L824" s="681"/>
    </row>
    <row r="825" spans="1:12" ht="15.95" customHeight="1" x14ac:dyDescent="0.25">
      <c r="A825" s="21" t="s">
        <v>5285</v>
      </c>
      <c r="B825" s="209" t="s">
        <v>2517</v>
      </c>
      <c r="C825" s="214">
        <v>24</v>
      </c>
      <c r="D825" s="215">
        <v>24000</v>
      </c>
      <c r="E825" s="215">
        <v>6000</v>
      </c>
      <c r="F825" s="214">
        <v>34</v>
      </c>
      <c r="G825" s="217" t="str">
        <f>IF(MID(tab_SATLISTE[[#This Row],[SAT-ID]],2,1)="x","x",LEFT(tab_SATLISTE[[#This Row],[SAT-ID]]))</f>
        <v>2</v>
      </c>
      <c r="H825" s="679" t="s">
        <v>4284</v>
      </c>
      <c r="I825" s="680"/>
      <c r="J825" s="680"/>
      <c r="K825" s="680"/>
      <c r="L825" s="681"/>
    </row>
    <row r="826" spans="1:12" ht="15.95" customHeight="1" x14ac:dyDescent="0.25">
      <c r="A826" s="21" t="s">
        <v>5286</v>
      </c>
      <c r="B826" s="209" t="s">
        <v>2536</v>
      </c>
      <c r="C826" s="214">
        <v>6</v>
      </c>
      <c r="D826" s="215">
        <v>6000</v>
      </c>
      <c r="E826" s="215">
        <v>1500</v>
      </c>
      <c r="F826" s="214">
        <v>8</v>
      </c>
      <c r="G826" s="217" t="str">
        <f>IF(MID(tab_SATLISTE[[#This Row],[SAT-ID]],2,1)="x","x",LEFT(tab_SATLISTE[[#This Row],[SAT-ID]]))</f>
        <v>2</v>
      </c>
      <c r="H826" s="679" t="s">
        <v>4284</v>
      </c>
      <c r="I826" s="680"/>
      <c r="J826" s="680"/>
      <c r="K826" s="680"/>
      <c r="L826" s="681"/>
    </row>
    <row r="827" spans="1:12" ht="15.95" customHeight="1" x14ac:dyDescent="0.25">
      <c r="A827" s="21" t="s">
        <v>5287</v>
      </c>
      <c r="B827" s="209" t="s">
        <v>2511</v>
      </c>
      <c r="C827" s="214">
        <v>14</v>
      </c>
      <c r="D827" s="215">
        <v>14000</v>
      </c>
      <c r="E827" s="215">
        <v>3500</v>
      </c>
      <c r="F827" s="214">
        <v>20</v>
      </c>
      <c r="G827" s="217" t="str">
        <f>IF(MID(tab_SATLISTE[[#This Row],[SAT-ID]],2,1)="x","x",LEFT(tab_SATLISTE[[#This Row],[SAT-ID]]))</f>
        <v>2</v>
      </c>
      <c r="H827" s="679" t="s">
        <v>4284</v>
      </c>
      <c r="I827" s="680"/>
      <c r="J827" s="680"/>
      <c r="K827" s="680"/>
      <c r="L827" s="681"/>
    </row>
    <row r="828" spans="1:12" ht="15.95" customHeight="1" x14ac:dyDescent="0.25">
      <c r="A828" s="21" t="s">
        <v>5288</v>
      </c>
      <c r="B828" s="209" t="s">
        <v>2565</v>
      </c>
      <c r="C828" s="214">
        <v>4</v>
      </c>
      <c r="D828" s="215">
        <v>4000</v>
      </c>
      <c r="E828" s="215">
        <v>1000</v>
      </c>
      <c r="F828" s="214">
        <v>5</v>
      </c>
      <c r="G828" s="217" t="str">
        <f>IF(MID(tab_SATLISTE[[#This Row],[SAT-ID]],2,1)="x","x",LEFT(tab_SATLISTE[[#This Row],[SAT-ID]]))</f>
        <v>2</v>
      </c>
      <c r="H828" s="679" t="s">
        <v>4284</v>
      </c>
      <c r="I828" s="680"/>
      <c r="J828" s="680"/>
      <c r="K828" s="680"/>
      <c r="L828" s="681"/>
    </row>
    <row r="829" spans="1:12" ht="15.95" customHeight="1" x14ac:dyDescent="0.25">
      <c r="A829" s="21" t="s">
        <v>5289</v>
      </c>
      <c r="B829" s="209" t="s">
        <v>2508</v>
      </c>
      <c r="C829" s="214">
        <v>9</v>
      </c>
      <c r="D829" s="215">
        <v>9000</v>
      </c>
      <c r="E829" s="215">
        <v>2250</v>
      </c>
      <c r="F829" s="214">
        <v>12</v>
      </c>
      <c r="G829" s="217" t="str">
        <f>IF(MID(tab_SATLISTE[[#This Row],[SAT-ID]],2,1)="x","x",LEFT(tab_SATLISTE[[#This Row],[SAT-ID]]))</f>
        <v>2</v>
      </c>
      <c r="H829" s="679" t="s">
        <v>4284</v>
      </c>
      <c r="I829" s="680"/>
      <c r="J829" s="680"/>
      <c r="K829" s="680"/>
      <c r="L829" s="681"/>
    </row>
    <row r="830" spans="1:12" ht="15.95" customHeight="1" x14ac:dyDescent="0.25">
      <c r="A830" s="21" t="s">
        <v>5290</v>
      </c>
      <c r="B830" s="209" t="s">
        <v>2702</v>
      </c>
      <c r="C830" s="214">
        <v>6</v>
      </c>
      <c r="D830" s="215">
        <v>6000</v>
      </c>
      <c r="E830" s="215">
        <v>1500</v>
      </c>
      <c r="F830" s="214">
        <v>8</v>
      </c>
      <c r="G830" s="217" t="str">
        <f>IF(MID(tab_SATLISTE[[#This Row],[SAT-ID]],2,1)="x","x",LEFT(tab_SATLISTE[[#This Row],[SAT-ID]]))</f>
        <v>2</v>
      </c>
      <c r="H830" s="679" t="s">
        <v>4284</v>
      </c>
      <c r="I830" s="680"/>
      <c r="J830" s="680"/>
      <c r="K830" s="680"/>
      <c r="L830" s="681"/>
    </row>
    <row r="831" spans="1:12" ht="15.95" customHeight="1" x14ac:dyDescent="0.25">
      <c r="A831" s="21" t="s">
        <v>5291</v>
      </c>
      <c r="B831" s="209" t="s">
        <v>2703</v>
      </c>
      <c r="C831" s="214">
        <v>4</v>
      </c>
      <c r="D831" s="215">
        <v>4000</v>
      </c>
      <c r="E831" s="215">
        <v>1000</v>
      </c>
      <c r="F831" s="214">
        <v>6</v>
      </c>
      <c r="G831" s="217" t="str">
        <f>IF(MID(tab_SATLISTE[[#This Row],[SAT-ID]],2,1)="x","x",LEFT(tab_SATLISTE[[#This Row],[SAT-ID]]))</f>
        <v>2</v>
      </c>
      <c r="H831" s="679" t="s">
        <v>4284</v>
      </c>
      <c r="I831" s="680"/>
      <c r="J831" s="680"/>
      <c r="K831" s="680"/>
      <c r="L831" s="681"/>
    </row>
    <row r="832" spans="1:12" ht="15.95" customHeight="1" x14ac:dyDescent="0.25">
      <c r="A832" s="21" t="s">
        <v>5292</v>
      </c>
      <c r="B832" s="209" t="s">
        <v>2704</v>
      </c>
      <c r="C832" s="214">
        <v>4</v>
      </c>
      <c r="D832" s="215">
        <v>4000</v>
      </c>
      <c r="E832" s="215">
        <v>1000</v>
      </c>
      <c r="F832" s="214">
        <v>5</v>
      </c>
      <c r="G832" s="217" t="str">
        <f>IF(MID(tab_SATLISTE[[#This Row],[SAT-ID]],2,1)="x","x",LEFT(tab_SATLISTE[[#This Row],[SAT-ID]]))</f>
        <v>2</v>
      </c>
      <c r="H832" s="679" t="s">
        <v>4284</v>
      </c>
      <c r="I832" s="680"/>
      <c r="J832" s="680"/>
      <c r="K832" s="680"/>
      <c r="L832" s="681"/>
    </row>
    <row r="833" spans="1:12" ht="15.95" customHeight="1" x14ac:dyDescent="0.25">
      <c r="A833" s="21" t="s">
        <v>5293</v>
      </c>
      <c r="B833" s="209" t="s">
        <v>868</v>
      </c>
      <c r="C833" s="214">
        <v>277</v>
      </c>
      <c r="D833" s="215">
        <v>277000</v>
      </c>
      <c r="E833" s="215">
        <v>69250</v>
      </c>
      <c r="F833" s="214">
        <v>426</v>
      </c>
      <c r="G833" s="217" t="str">
        <f>IF(MID(tab_SATLISTE[[#This Row],[SAT-ID]],2,1)="x","x",LEFT(tab_SATLISTE[[#This Row],[SAT-ID]]))</f>
        <v>2</v>
      </c>
      <c r="H833" s="679" t="s">
        <v>4284</v>
      </c>
      <c r="I833" s="680"/>
      <c r="J833" s="680"/>
      <c r="K833" s="680"/>
      <c r="L833" s="681"/>
    </row>
    <row r="834" spans="1:12" ht="15.95" customHeight="1" x14ac:dyDescent="0.25">
      <c r="A834" s="21" t="s">
        <v>5294</v>
      </c>
      <c r="B834" s="209" t="s">
        <v>2583</v>
      </c>
      <c r="C834" s="214">
        <v>51</v>
      </c>
      <c r="D834" s="215">
        <v>51000</v>
      </c>
      <c r="E834" s="215">
        <v>12750</v>
      </c>
      <c r="F834" s="214">
        <v>79</v>
      </c>
      <c r="G834" s="217" t="str">
        <f>IF(MID(tab_SATLISTE[[#This Row],[SAT-ID]],2,1)="x","x",LEFT(tab_SATLISTE[[#This Row],[SAT-ID]]))</f>
        <v>2</v>
      </c>
      <c r="H834" s="679" t="s">
        <v>4284</v>
      </c>
      <c r="I834" s="680"/>
      <c r="J834" s="680"/>
      <c r="K834" s="680"/>
      <c r="L834" s="681"/>
    </row>
    <row r="835" spans="1:12" ht="15.95" customHeight="1" x14ac:dyDescent="0.25">
      <c r="A835" s="21" t="s">
        <v>5295</v>
      </c>
      <c r="B835" s="209" t="s">
        <v>2640</v>
      </c>
      <c r="C835" s="214">
        <v>16</v>
      </c>
      <c r="D835" s="215">
        <v>16000</v>
      </c>
      <c r="E835" s="215">
        <v>4000</v>
      </c>
      <c r="F835" s="214">
        <v>22</v>
      </c>
      <c r="G835" s="217" t="str">
        <f>IF(MID(tab_SATLISTE[[#This Row],[SAT-ID]],2,1)="x","x",LEFT(tab_SATLISTE[[#This Row],[SAT-ID]]))</f>
        <v>2</v>
      </c>
      <c r="H835" s="679" t="s">
        <v>4284</v>
      </c>
      <c r="I835" s="680"/>
      <c r="J835" s="680"/>
      <c r="K835" s="680"/>
      <c r="L835" s="681"/>
    </row>
    <row r="836" spans="1:12" ht="15.95" customHeight="1" x14ac:dyDescent="0.25">
      <c r="A836" s="21" t="s">
        <v>5296</v>
      </c>
      <c r="B836" s="209" t="s">
        <v>2613</v>
      </c>
      <c r="C836" s="214">
        <v>3</v>
      </c>
      <c r="D836" s="215">
        <v>3000</v>
      </c>
      <c r="E836" s="215">
        <v>750</v>
      </c>
      <c r="F836" s="214">
        <v>5</v>
      </c>
      <c r="G836" s="217" t="str">
        <f>IF(MID(tab_SATLISTE[[#This Row],[SAT-ID]],2,1)="x","x",LEFT(tab_SATLISTE[[#This Row],[SAT-ID]]))</f>
        <v>2</v>
      </c>
      <c r="H836" s="679" t="s">
        <v>4284</v>
      </c>
      <c r="I836" s="680"/>
      <c r="J836" s="680"/>
      <c r="K836" s="680"/>
      <c r="L836" s="681"/>
    </row>
    <row r="837" spans="1:12" ht="15.95" customHeight="1" x14ac:dyDescent="0.25">
      <c r="A837" s="21" t="s">
        <v>5297</v>
      </c>
      <c r="B837" s="209" t="s">
        <v>2667</v>
      </c>
      <c r="C837" s="214">
        <v>12</v>
      </c>
      <c r="D837" s="215">
        <v>12000</v>
      </c>
      <c r="E837" s="215">
        <v>3000</v>
      </c>
      <c r="F837" s="214">
        <v>17</v>
      </c>
      <c r="G837" s="217" t="str">
        <f>IF(MID(tab_SATLISTE[[#This Row],[SAT-ID]],2,1)="x","x",LEFT(tab_SATLISTE[[#This Row],[SAT-ID]]))</f>
        <v>2</v>
      </c>
      <c r="H837" s="679" t="s">
        <v>4284</v>
      </c>
      <c r="I837" s="680"/>
      <c r="J837" s="680"/>
      <c r="K837" s="680"/>
      <c r="L837" s="681"/>
    </row>
    <row r="838" spans="1:12" ht="15.95" customHeight="1" x14ac:dyDescent="0.25">
      <c r="A838" s="21" t="s">
        <v>5298</v>
      </c>
      <c r="B838" s="209" t="s">
        <v>2679</v>
      </c>
      <c r="C838" s="214">
        <v>4</v>
      </c>
      <c r="D838" s="215">
        <v>4000</v>
      </c>
      <c r="E838" s="215">
        <v>1000</v>
      </c>
      <c r="F838" s="214">
        <v>6</v>
      </c>
      <c r="G838" s="217" t="str">
        <f>IF(MID(tab_SATLISTE[[#This Row],[SAT-ID]],2,1)="x","x",LEFT(tab_SATLISTE[[#This Row],[SAT-ID]]))</f>
        <v>2</v>
      </c>
      <c r="H838" s="679" t="s">
        <v>4284</v>
      </c>
      <c r="I838" s="680"/>
      <c r="J838" s="680"/>
      <c r="K838" s="680"/>
      <c r="L838" s="681"/>
    </row>
    <row r="839" spans="1:12" ht="15.95" customHeight="1" x14ac:dyDescent="0.25">
      <c r="A839" s="21" t="s">
        <v>5299</v>
      </c>
      <c r="B839" s="209" t="s">
        <v>2531</v>
      </c>
      <c r="C839" s="214">
        <v>8</v>
      </c>
      <c r="D839" s="215">
        <v>8000</v>
      </c>
      <c r="E839" s="215">
        <v>2000</v>
      </c>
      <c r="F839" s="214">
        <v>12</v>
      </c>
      <c r="G839" s="217" t="str">
        <f>IF(MID(tab_SATLISTE[[#This Row],[SAT-ID]],2,1)="x","x",LEFT(tab_SATLISTE[[#This Row],[SAT-ID]]))</f>
        <v>2</v>
      </c>
      <c r="H839" s="679" t="s">
        <v>4284</v>
      </c>
      <c r="I839" s="680"/>
      <c r="J839" s="680"/>
      <c r="K839" s="680"/>
      <c r="L839" s="681"/>
    </row>
    <row r="840" spans="1:12" ht="15.95" customHeight="1" x14ac:dyDescent="0.25">
      <c r="A840" s="21" t="s">
        <v>5300</v>
      </c>
      <c r="B840" s="209" t="s">
        <v>2680</v>
      </c>
      <c r="C840" s="214">
        <v>5</v>
      </c>
      <c r="D840" s="215">
        <v>5000</v>
      </c>
      <c r="E840" s="215">
        <v>1250</v>
      </c>
      <c r="F840" s="214">
        <v>7</v>
      </c>
      <c r="G840" s="217" t="str">
        <f>IF(MID(tab_SATLISTE[[#This Row],[SAT-ID]],2,1)="x","x",LEFT(tab_SATLISTE[[#This Row],[SAT-ID]]))</f>
        <v>2</v>
      </c>
      <c r="H840" s="679" t="s">
        <v>4284</v>
      </c>
      <c r="I840" s="680"/>
      <c r="J840" s="680"/>
      <c r="K840" s="680"/>
      <c r="L840" s="681"/>
    </row>
    <row r="841" spans="1:12" ht="15.95" customHeight="1" x14ac:dyDescent="0.25">
      <c r="A841" s="21" t="s">
        <v>5301</v>
      </c>
      <c r="B841" s="209" t="s">
        <v>2725</v>
      </c>
      <c r="C841" s="214">
        <v>2</v>
      </c>
      <c r="D841" s="215">
        <v>2000</v>
      </c>
      <c r="E841" s="215">
        <v>500</v>
      </c>
      <c r="F841" s="214">
        <v>3</v>
      </c>
      <c r="G841" s="217" t="str">
        <f>IF(MID(tab_SATLISTE[[#This Row],[SAT-ID]],2,1)="x","x",LEFT(tab_SATLISTE[[#This Row],[SAT-ID]]))</f>
        <v>2</v>
      </c>
      <c r="H841" s="679" t="s">
        <v>4284</v>
      </c>
      <c r="I841" s="680"/>
      <c r="J841" s="680"/>
      <c r="K841" s="680"/>
      <c r="L841" s="681"/>
    </row>
    <row r="842" spans="1:12" ht="15.95" customHeight="1" x14ac:dyDescent="0.25">
      <c r="A842" s="21" t="s">
        <v>5302</v>
      </c>
      <c r="B842" s="209" t="s">
        <v>2642</v>
      </c>
      <c r="C842" s="214">
        <v>3</v>
      </c>
      <c r="D842" s="215">
        <v>3000</v>
      </c>
      <c r="E842" s="215">
        <v>750</v>
      </c>
      <c r="F842" s="214">
        <v>4</v>
      </c>
      <c r="G842" s="217" t="str">
        <f>IF(MID(tab_SATLISTE[[#This Row],[SAT-ID]],2,1)="x","x",LEFT(tab_SATLISTE[[#This Row],[SAT-ID]]))</f>
        <v>2</v>
      </c>
      <c r="H842" s="679" t="s">
        <v>4284</v>
      </c>
      <c r="I842" s="680"/>
      <c r="J842" s="680"/>
      <c r="K842" s="680"/>
      <c r="L842" s="681"/>
    </row>
    <row r="843" spans="1:12" ht="15.95" customHeight="1" x14ac:dyDescent="0.25">
      <c r="A843" s="21" t="s">
        <v>5303</v>
      </c>
      <c r="B843" s="209" t="s">
        <v>2576</v>
      </c>
      <c r="C843" s="214">
        <v>18</v>
      </c>
      <c r="D843" s="215">
        <v>18000</v>
      </c>
      <c r="E843" s="215">
        <v>4500</v>
      </c>
      <c r="F843" s="214">
        <v>27</v>
      </c>
      <c r="G843" s="217" t="str">
        <f>IF(MID(tab_SATLISTE[[#This Row],[SAT-ID]],2,1)="x","x",LEFT(tab_SATLISTE[[#This Row],[SAT-ID]]))</f>
        <v>2</v>
      </c>
      <c r="H843" s="679" t="s">
        <v>4284</v>
      </c>
      <c r="I843" s="680"/>
      <c r="J843" s="680"/>
      <c r="K843" s="680"/>
      <c r="L843" s="681"/>
    </row>
    <row r="844" spans="1:12" ht="15.95" customHeight="1" x14ac:dyDescent="0.25">
      <c r="A844" s="21" t="s">
        <v>5304</v>
      </c>
      <c r="B844" s="209" t="s">
        <v>2614</v>
      </c>
      <c r="C844" s="214">
        <v>14</v>
      </c>
      <c r="D844" s="215">
        <v>14000</v>
      </c>
      <c r="E844" s="215">
        <v>3500</v>
      </c>
      <c r="F844" s="214">
        <v>21</v>
      </c>
      <c r="G844" s="217" t="str">
        <f>IF(MID(tab_SATLISTE[[#This Row],[SAT-ID]],2,1)="x","x",LEFT(tab_SATLISTE[[#This Row],[SAT-ID]]))</f>
        <v>2</v>
      </c>
      <c r="H844" s="679" t="s">
        <v>4284</v>
      </c>
      <c r="I844" s="680"/>
      <c r="J844" s="680"/>
      <c r="K844" s="680"/>
      <c r="L844" s="681"/>
    </row>
    <row r="845" spans="1:12" ht="15.95" customHeight="1" x14ac:dyDescent="0.25">
      <c r="A845" s="21" t="s">
        <v>5305</v>
      </c>
      <c r="B845" s="209" t="s">
        <v>2543</v>
      </c>
      <c r="C845" s="214">
        <v>6</v>
      </c>
      <c r="D845" s="215">
        <v>6000</v>
      </c>
      <c r="E845" s="215">
        <v>1500</v>
      </c>
      <c r="F845" s="214">
        <v>9</v>
      </c>
      <c r="G845" s="217" t="str">
        <f>IF(MID(tab_SATLISTE[[#This Row],[SAT-ID]],2,1)="x","x",LEFT(tab_SATLISTE[[#This Row],[SAT-ID]]))</f>
        <v>2</v>
      </c>
      <c r="H845" s="679" t="s">
        <v>4284</v>
      </c>
      <c r="I845" s="680"/>
      <c r="J845" s="680"/>
      <c r="K845" s="680"/>
      <c r="L845" s="681"/>
    </row>
    <row r="846" spans="1:12" ht="15.95" customHeight="1" x14ac:dyDescent="0.25">
      <c r="A846" s="21" t="s">
        <v>5306</v>
      </c>
      <c r="B846" s="209" t="s">
        <v>2726</v>
      </c>
      <c r="C846" s="214">
        <v>5</v>
      </c>
      <c r="D846" s="215">
        <v>5000</v>
      </c>
      <c r="E846" s="215">
        <v>1250</v>
      </c>
      <c r="F846" s="214">
        <v>8</v>
      </c>
      <c r="G846" s="217" t="str">
        <f>IF(MID(tab_SATLISTE[[#This Row],[SAT-ID]],2,1)="x","x",LEFT(tab_SATLISTE[[#This Row],[SAT-ID]]))</f>
        <v>2</v>
      </c>
      <c r="H846" s="679" t="s">
        <v>4284</v>
      </c>
      <c r="I846" s="680"/>
      <c r="J846" s="680"/>
      <c r="K846" s="680"/>
      <c r="L846" s="681"/>
    </row>
    <row r="847" spans="1:12" ht="15.95" customHeight="1" x14ac:dyDescent="0.25">
      <c r="A847" s="21" t="s">
        <v>5307</v>
      </c>
      <c r="B847" s="209" t="s">
        <v>2497</v>
      </c>
      <c r="C847" s="214">
        <v>6</v>
      </c>
      <c r="D847" s="215">
        <v>6000</v>
      </c>
      <c r="E847" s="215">
        <v>1500</v>
      </c>
      <c r="F847" s="214">
        <v>10</v>
      </c>
      <c r="G847" s="217" t="str">
        <f>IF(MID(tab_SATLISTE[[#This Row],[SAT-ID]],2,1)="x","x",LEFT(tab_SATLISTE[[#This Row],[SAT-ID]]))</f>
        <v>2</v>
      </c>
      <c r="H847" s="679" t="s">
        <v>4284</v>
      </c>
      <c r="I847" s="680"/>
      <c r="J847" s="680"/>
      <c r="K847" s="680"/>
      <c r="L847" s="681"/>
    </row>
    <row r="848" spans="1:12" ht="15.95" customHeight="1" x14ac:dyDescent="0.25">
      <c r="A848" s="21" t="s">
        <v>5308</v>
      </c>
      <c r="B848" s="209" t="s">
        <v>2737</v>
      </c>
      <c r="C848" s="214">
        <v>46</v>
      </c>
      <c r="D848" s="215">
        <v>46000</v>
      </c>
      <c r="E848" s="215">
        <v>11500</v>
      </c>
      <c r="F848" s="214">
        <v>70</v>
      </c>
      <c r="G848" s="217" t="str">
        <f>IF(MID(tab_SATLISTE[[#This Row],[SAT-ID]],2,1)="x","x",LEFT(tab_SATLISTE[[#This Row],[SAT-ID]]))</f>
        <v>2</v>
      </c>
      <c r="H848" s="679" t="s">
        <v>4284</v>
      </c>
      <c r="I848" s="680"/>
      <c r="J848" s="680"/>
      <c r="K848" s="680"/>
      <c r="L848" s="681"/>
    </row>
    <row r="849" spans="1:12" ht="15.95" customHeight="1" x14ac:dyDescent="0.25">
      <c r="A849" s="21" t="s">
        <v>5309</v>
      </c>
      <c r="B849" s="209" t="s">
        <v>951</v>
      </c>
      <c r="C849" s="214">
        <v>413</v>
      </c>
      <c r="D849" s="215">
        <v>413000</v>
      </c>
      <c r="E849" s="215">
        <v>103250</v>
      </c>
      <c r="F849" s="214">
        <v>636</v>
      </c>
      <c r="G849" s="217" t="str">
        <f>IF(MID(tab_SATLISTE[[#This Row],[SAT-ID]],2,1)="x","x",LEFT(tab_SATLISTE[[#This Row],[SAT-ID]]))</f>
        <v>2</v>
      </c>
      <c r="H849" s="679" t="s">
        <v>4284</v>
      </c>
      <c r="I849" s="680"/>
      <c r="J849" s="680"/>
      <c r="K849" s="680"/>
      <c r="L849" s="681"/>
    </row>
    <row r="850" spans="1:12" ht="15.95" customHeight="1" x14ac:dyDescent="0.25">
      <c r="A850" s="21" t="s">
        <v>5310</v>
      </c>
      <c r="B850" s="209" t="s">
        <v>153</v>
      </c>
      <c r="C850" s="214">
        <v>351</v>
      </c>
      <c r="D850" s="215">
        <v>351000</v>
      </c>
      <c r="E850" s="215">
        <v>87750</v>
      </c>
      <c r="F850" s="214">
        <v>540</v>
      </c>
      <c r="G850" s="217" t="str">
        <f>IF(MID(tab_SATLISTE[[#This Row],[SAT-ID]],2,1)="x","x",LEFT(tab_SATLISTE[[#This Row],[SAT-ID]]))</f>
        <v>2</v>
      </c>
      <c r="H850" s="679" t="s">
        <v>4284</v>
      </c>
      <c r="I850" s="680"/>
      <c r="J850" s="680"/>
      <c r="K850" s="680"/>
      <c r="L850" s="681"/>
    </row>
    <row r="851" spans="1:12" ht="15.95" customHeight="1" x14ac:dyDescent="0.25">
      <c r="A851" s="21" t="s">
        <v>5311</v>
      </c>
      <c r="B851" s="209" t="s">
        <v>2681</v>
      </c>
      <c r="C851" s="214">
        <v>1</v>
      </c>
      <c r="D851" s="215">
        <v>1000</v>
      </c>
      <c r="E851" s="215">
        <v>250</v>
      </c>
      <c r="F851" s="214">
        <v>2</v>
      </c>
      <c r="G851" s="217" t="str">
        <f>IF(MID(tab_SATLISTE[[#This Row],[SAT-ID]],2,1)="x","x",LEFT(tab_SATLISTE[[#This Row],[SAT-ID]]))</f>
        <v>2</v>
      </c>
      <c r="H851" s="679" t="s">
        <v>4284</v>
      </c>
      <c r="I851" s="680"/>
      <c r="J851" s="680"/>
      <c r="K851" s="680"/>
      <c r="L851" s="681"/>
    </row>
    <row r="852" spans="1:12" ht="15.95" customHeight="1" x14ac:dyDescent="0.25">
      <c r="A852" s="21" t="s">
        <v>5312</v>
      </c>
      <c r="B852" s="209" t="s">
        <v>2512</v>
      </c>
      <c r="C852" s="214">
        <v>16</v>
      </c>
      <c r="D852" s="215">
        <v>16000</v>
      </c>
      <c r="E852" s="215">
        <v>4000</v>
      </c>
      <c r="F852" s="214">
        <v>24</v>
      </c>
      <c r="G852" s="217" t="str">
        <f>IF(MID(tab_SATLISTE[[#This Row],[SAT-ID]],2,1)="x","x",LEFT(tab_SATLISTE[[#This Row],[SAT-ID]]))</f>
        <v>2</v>
      </c>
      <c r="H852" s="679" t="s">
        <v>4284</v>
      </c>
      <c r="I852" s="680"/>
      <c r="J852" s="680"/>
      <c r="K852" s="680"/>
      <c r="L852" s="681"/>
    </row>
    <row r="853" spans="1:12" ht="15.95" customHeight="1" x14ac:dyDescent="0.25">
      <c r="A853" s="21" t="s">
        <v>5313</v>
      </c>
      <c r="B853" s="209" t="s">
        <v>2515</v>
      </c>
      <c r="C853" s="214">
        <v>8</v>
      </c>
      <c r="D853" s="215">
        <v>8000</v>
      </c>
      <c r="E853" s="215">
        <v>2000</v>
      </c>
      <c r="F853" s="214">
        <v>12</v>
      </c>
      <c r="G853" s="217" t="str">
        <f>IF(MID(tab_SATLISTE[[#This Row],[SAT-ID]],2,1)="x","x",LEFT(tab_SATLISTE[[#This Row],[SAT-ID]]))</f>
        <v>2</v>
      </c>
      <c r="H853" s="679" t="s">
        <v>4284</v>
      </c>
      <c r="I853" s="680"/>
      <c r="J853" s="680"/>
      <c r="K853" s="680"/>
      <c r="L853" s="681"/>
    </row>
    <row r="854" spans="1:12" ht="15.95" customHeight="1" x14ac:dyDescent="0.25">
      <c r="A854" s="21" t="s">
        <v>5314</v>
      </c>
      <c r="B854" s="209" t="s">
        <v>2682</v>
      </c>
      <c r="C854" s="214">
        <v>3</v>
      </c>
      <c r="D854" s="215">
        <v>3000</v>
      </c>
      <c r="E854" s="215">
        <v>750</v>
      </c>
      <c r="F854" s="214">
        <v>4</v>
      </c>
      <c r="G854" s="217" t="str">
        <f>IF(MID(tab_SATLISTE[[#This Row],[SAT-ID]],2,1)="x","x",LEFT(tab_SATLISTE[[#This Row],[SAT-ID]]))</f>
        <v>2</v>
      </c>
      <c r="H854" s="679" t="s">
        <v>4284</v>
      </c>
      <c r="I854" s="680"/>
      <c r="J854" s="680"/>
      <c r="K854" s="680"/>
      <c r="L854" s="681"/>
    </row>
    <row r="855" spans="1:12" ht="15.95" customHeight="1" x14ac:dyDescent="0.25">
      <c r="A855" s="21" t="s">
        <v>5315</v>
      </c>
      <c r="B855" s="209" t="s">
        <v>2742</v>
      </c>
      <c r="C855" s="214">
        <v>8</v>
      </c>
      <c r="D855" s="215">
        <v>8000</v>
      </c>
      <c r="E855" s="215">
        <v>2000</v>
      </c>
      <c r="F855" s="214">
        <v>13</v>
      </c>
      <c r="G855" s="217" t="str">
        <f>IF(MID(tab_SATLISTE[[#This Row],[SAT-ID]],2,1)="x","x",LEFT(tab_SATLISTE[[#This Row],[SAT-ID]]))</f>
        <v>2</v>
      </c>
      <c r="H855" s="679" t="s">
        <v>4284</v>
      </c>
      <c r="I855" s="680"/>
      <c r="J855" s="680"/>
      <c r="K855" s="680"/>
      <c r="L855" s="681"/>
    </row>
    <row r="856" spans="1:12" ht="15.95" customHeight="1" x14ac:dyDescent="0.25">
      <c r="A856" s="21" t="s">
        <v>5316</v>
      </c>
      <c r="B856" s="209" t="s">
        <v>2585</v>
      </c>
      <c r="C856" s="214">
        <v>31</v>
      </c>
      <c r="D856" s="215">
        <v>31000</v>
      </c>
      <c r="E856" s="215">
        <v>7750</v>
      </c>
      <c r="F856" s="214">
        <v>47</v>
      </c>
      <c r="G856" s="217" t="str">
        <f>IF(MID(tab_SATLISTE[[#This Row],[SAT-ID]],2,1)="x","x",LEFT(tab_SATLISTE[[#This Row],[SAT-ID]]))</f>
        <v>2</v>
      </c>
      <c r="H856" s="679" t="s">
        <v>4284</v>
      </c>
      <c r="I856" s="680"/>
      <c r="J856" s="680"/>
      <c r="K856" s="680"/>
      <c r="L856" s="681"/>
    </row>
    <row r="857" spans="1:12" ht="15.95" customHeight="1" x14ac:dyDescent="0.25">
      <c r="A857" s="21" t="s">
        <v>5317</v>
      </c>
      <c r="B857" s="209" t="s">
        <v>2584</v>
      </c>
      <c r="C857" s="214">
        <v>27</v>
      </c>
      <c r="D857" s="215">
        <v>27000</v>
      </c>
      <c r="E857" s="215">
        <v>6750</v>
      </c>
      <c r="F857" s="214">
        <v>42</v>
      </c>
      <c r="G857" s="217" t="str">
        <f>IF(MID(tab_SATLISTE[[#This Row],[SAT-ID]],2,1)="x","x",LEFT(tab_SATLISTE[[#This Row],[SAT-ID]]))</f>
        <v>2</v>
      </c>
      <c r="H857" s="679" t="s">
        <v>4284</v>
      </c>
      <c r="I857" s="680"/>
      <c r="J857" s="680"/>
      <c r="K857" s="680"/>
      <c r="L857" s="681"/>
    </row>
    <row r="858" spans="1:12" ht="15.95" customHeight="1" x14ac:dyDescent="0.25">
      <c r="A858" s="21" t="s">
        <v>5318</v>
      </c>
      <c r="B858" s="209" t="s">
        <v>2705</v>
      </c>
      <c r="C858" s="214">
        <v>4</v>
      </c>
      <c r="D858" s="215">
        <v>4000</v>
      </c>
      <c r="E858" s="215">
        <v>1000</v>
      </c>
      <c r="F858" s="214">
        <v>5</v>
      </c>
      <c r="G858" s="217" t="str">
        <f>IF(MID(tab_SATLISTE[[#This Row],[SAT-ID]],2,1)="x","x",LEFT(tab_SATLISTE[[#This Row],[SAT-ID]]))</f>
        <v>2</v>
      </c>
      <c r="H858" s="679" t="s">
        <v>4284</v>
      </c>
      <c r="I858" s="680"/>
      <c r="J858" s="680"/>
      <c r="K858" s="680"/>
      <c r="L858" s="681"/>
    </row>
    <row r="859" spans="1:12" ht="15.95" customHeight="1" x14ac:dyDescent="0.25">
      <c r="A859" s="21" t="s">
        <v>5319</v>
      </c>
      <c r="B859" s="209" t="s">
        <v>2727</v>
      </c>
      <c r="C859" s="214">
        <v>19</v>
      </c>
      <c r="D859" s="215">
        <v>19000</v>
      </c>
      <c r="E859" s="215">
        <v>4750</v>
      </c>
      <c r="F859" s="214">
        <v>29</v>
      </c>
      <c r="G859" s="217" t="str">
        <f>IF(MID(tab_SATLISTE[[#This Row],[SAT-ID]],2,1)="x","x",LEFT(tab_SATLISTE[[#This Row],[SAT-ID]]))</f>
        <v>2</v>
      </c>
      <c r="H859" s="679" t="s">
        <v>4284</v>
      </c>
      <c r="I859" s="680"/>
      <c r="J859" s="680"/>
      <c r="K859" s="680"/>
      <c r="L859" s="681"/>
    </row>
    <row r="860" spans="1:12" ht="15.95" customHeight="1" x14ac:dyDescent="0.25">
      <c r="A860" s="21" t="s">
        <v>5320</v>
      </c>
      <c r="B860" s="209" t="s">
        <v>2502</v>
      </c>
      <c r="C860" s="214">
        <v>13</v>
      </c>
      <c r="D860" s="215">
        <v>13000</v>
      </c>
      <c r="E860" s="215">
        <v>3250</v>
      </c>
      <c r="F860" s="214">
        <v>20</v>
      </c>
      <c r="G860" s="217" t="str">
        <f>IF(MID(tab_SATLISTE[[#This Row],[SAT-ID]],2,1)="x","x",LEFT(tab_SATLISTE[[#This Row],[SAT-ID]]))</f>
        <v>2</v>
      </c>
      <c r="H860" s="679" t="s">
        <v>4284</v>
      </c>
      <c r="I860" s="680"/>
      <c r="J860" s="680"/>
      <c r="K860" s="680"/>
      <c r="L860" s="681"/>
    </row>
    <row r="861" spans="1:12" ht="15.95" customHeight="1" x14ac:dyDescent="0.25">
      <c r="A861" s="21" t="s">
        <v>5321</v>
      </c>
      <c r="B861" s="209" t="s">
        <v>2684</v>
      </c>
      <c r="C861" s="214">
        <v>3</v>
      </c>
      <c r="D861" s="215">
        <v>3000</v>
      </c>
      <c r="E861" s="215">
        <v>750</v>
      </c>
      <c r="F861" s="214">
        <v>4</v>
      </c>
      <c r="G861" s="217" t="str">
        <f>IF(MID(tab_SATLISTE[[#This Row],[SAT-ID]],2,1)="x","x",LEFT(tab_SATLISTE[[#This Row],[SAT-ID]]))</f>
        <v>2</v>
      </c>
      <c r="H861" s="679" t="s">
        <v>4284</v>
      </c>
      <c r="I861" s="680"/>
      <c r="J861" s="680"/>
      <c r="K861" s="680"/>
      <c r="L861" s="681"/>
    </row>
    <row r="862" spans="1:12" ht="15.95" customHeight="1" x14ac:dyDescent="0.25">
      <c r="A862" s="21" t="s">
        <v>5322</v>
      </c>
      <c r="B862" s="209" t="s">
        <v>2738</v>
      </c>
      <c r="C862" s="214">
        <v>13</v>
      </c>
      <c r="D862" s="215">
        <v>13000</v>
      </c>
      <c r="E862" s="215">
        <v>3250</v>
      </c>
      <c r="F862" s="214">
        <v>20</v>
      </c>
      <c r="G862" s="217" t="str">
        <f>IF(MID(tab_SATLISTE[[#This Row],[SAT-ID]],2,1)="x","x",LEFT(tab_SATLISTE[[#This Row],[SAT-ID]]))</f>
        <v>2</v>
      </c>
      <c r="H862" s="679" t="s">
        <v>4284</v>
      </c>
      <c r="I862" s="680"/>
      <c r="J862" s="680"/>
      <c r="K862" s="680"/>
      <c r="L862" s="681"/>
    </row>
    <row r="863" spans="1:12" ht="15.95" customHeight="1" x14ac:dyDescent="0.25">
      <c r="A863" s="21" t="s">
        <v>5323</v>
      </c>
      <c r="B863" s="209" t="s">
        <v>2668</v>
      </c>
      <c r="C863" s="214">
        <v>16</v>
      </c>
      <c r="D863" s="215">
        <v>16000</v>
      </c>
      <c r="E863" s="215">
        <v>4000</v>
      </c>
      <c r="F863" s="214">
        <v>22</v>
      </c>
      <c r="G863" s="217" t="str">
        <f>IF(MID(tab_SATLISTE[[#This Row],[SAT-ID]],2,1)="x","x",LEFT(tab_SATLISTE[[#This Row],[SAT-ID]]))</f>
        <v>2</v>
      </c>
      <c r="H863" s="679" t="s">
        <v>4284</v>
      </c>
      <c r="I863" s="680"/>
      <c r="J863" s="680"/>
      <c r="K863" s="680"/>
      <c r="L863" s="681"/>
    </row>
    <row r="864" spans="1:12" ht="15.95" customHeight="1" x14ac:dyDescent="0.25">
      <c r="A864" s="21" t="s">
        <v>5324</v>
      </c>
      <c r="B864" s="209" t="s">
        <v>2568</v>
      </c>
      <c r="C864" s="214">
        <v>3</v>
      </c>
      <c r="D864" s="215">
        <v>3000</v>
      </c>
      <c r="E864" s="215">
        <v>750</v>
      </c>
      <c r="F864" s="214">
        <v>4</v>
      </c>
      <c r="G864" s="217" t="str">
        <f>IF(MID(tab_SATLISTE[[#This Row],[SAT-ID]],2,1)="x","x",LEFT(tab_SATLISTE[[#This Row],[SAT-ID]]))</f>
        <v>2</v>
      </c>
      <c r="H864" s="679" t="s">
        <v>4284</v>
      </c>
      <c r="I864" s="680"/>
      <c r="J864" s="680"/>
      <c r="K864" s="680"/>
      <c r="L864" s="681"/>
    </row>
    <row r="865" spans="1:12" ht="15.95" customHeight="1" x14ac:dyDescent="0.25">
      <c r="A865" s="21" t="s">
        <v>5325</v>
      </c>
      <c r="B865" s="209" t="s">
        <v>2500</v>
      </c>
      <c r="C865" s="214">
        <v>15</v>
      </c>
      <c r="D865" s="215">
        <v>15000</v>
      </c>
      <c r="E865" s="215">
        <v>3750</v>
      </c>
      <c r="F865" s="214">
        <v>23</v>
      </c>
      <c r="G865" s="217" t="str">
        <f>IF(MID(tab_SATLISTE[[#This Row],[SAT-ID]],2,1)="x","x",LEFT(tab_SATLISTE[[#This Row],[SAT-ID]]))</f>
        <v>2</v>
      </c>
      <c r="H865" s="679" t="s">
        <v>4284</v>
      </c>
      <c r="I865" s="680"/>
      <c r="J865" s="680"/>
      <c r="K865" s="680"/>
      <c r="L865" s="681"/>
    </row>
    <row r="866" spans="1:12" ht="15.95" customHeight="1" x14ac:dyDescent="0.25">
      <c r="A866" s="21" t="s">
        <v>5326</v>
      </c>
      <c r="B866" s="209" t="s">
        <v>2539</v>
      </c>
      <c r="C866" s="214">
        <v>7</v>
      </c>
      <c r="D866" s="215">
        <v>7000</v>
      </c>
      <c r="E866" s="215">
        <v>1750</v>
      </c>
      <c r="F866" s="214">
        <v>11</v>
      </c>
      <c r="G866" s="217" t="str">
        <f>IF(MID(tab_SATLISTE[[#This Row],[SAT-ID]],2,1)="x","x",LEFT(tab_SATLISTE[[#This Row],[SAT-ID]]))</f>
        <v>2</v>
      </c>
      <c r="H866" s="679" t="s">
        <v>4284</v>
      </c>
      <c r="I866" s="680"/>
      <c r="J866" s="680"/>
      <c r="K866" s="680"/>
      <c r="L866" s="681"/>
    </row>
    <row r="867" spans="1:12" ht="15.95" customHeight="1" x14ac:dyDescent="0.25">
      <c r="A867" s="21" t="s">
        <v>5327</v>
      </c>
      <c r="B867" s="209" t="s">
        <v>2554</v>
      </c>
      <c r="C867" s="214">
        <v>11</v>
      </c>
      <c r="D867" s="215">
        <v>11000</v>
      </c>
      <c r="E867" s="215">
        <v>2750</v>
      </c>
      <c r="F867" s="214">
        <v>17</v>
      </c>
      <c r="G867" s="217" t="str">
        <f>IF(MID(tab_SATLISTE[[#This Row],[SAT-ID]],2,1)="x","x",LEFT(tab_SATLISTE[[#This Row],[SAT-ID]]))</f>
        <v>2</v>
      </c>
      <c r="H867" s="679" t="s">
        <v>4284</v>
      </c>
      <c r="I867" s="680"/>
      <c r="J867" s="680"/>
      <c r="K867" s="680"/>
      <c r="L867" s="681"/>
    </row>
    <row r="868" spans="1:12" ht="15.95" customHeight="1" x14ac:dyDescent="0.25">
      <c r="A868" s="21" t="s">
        <v>5328</v>
      </c>
      <c r="B868" s="209" t="s">
        <v>2556</v>
      </c>
      <c r="C868" s="214">
        <v>21</v>
      </c>
      <c r="D868" s="215">
        <v>21000</v>
      </c>
      <c r="E868" s="215">
        <v>5250</v>
      </c>
      <c r="F868" s="214">
        <v>32</v>
      </c>
      <c r="G868" s="217" t="str">
        <f>IF(MID(tab_SATLISTE[[#This Row],[SAT-ID]],2,1)="x","x",LEFT(tab_SATLISTE[[#This Row],[SAT-ID]]))</f>
        <v>2</v>
      </c>
      <c r="H868" s="679" t="s">
        <v>4284</v>
      </c>
      <c r="I868" s="680"/>
      <c r="J868" s="680"/>
      <c r="K868" s="680"/>
      <c r="L868" s="681"/>
    </row>
    <row r="869" spans="1:12" ht="15.95" customHeight="1" x14ac:dyDescent="0.25">
      <c r="A869" s="21" t="s">
        <v>5329</v>
      </c>
      <c r="B869" s="209" t="s">
        <v>2706</v>
      </c>
      <c r="C869" s="214">
        <v>4</v>
      </c>
      <c r="D869" s="215">
        <v>4000</v>
      </c>
      <c r="E869" s="215">
        <v>1000</v>
      </c>
      <c r="F869" s="214">
        <v>6</v>
      </c>
      <c r="G869" s="217" t="str">
        <f>IF(MID(tab_SATLISTE[[#This Row],[SAT-ID]],2,1)="x","x",LEFT(tab_SATLISTE[[#This Row],[SAT-ID]]))</f>
        <v>2</v>
      </c>
      <c r="H869" s="679" t="s">
        <v>4284</v>
      </c>
      <c r="I869" s="680"/>
      <c r="J869" s="680"/>
      <c r="K869" s="680"/>
      <c r="L869" s="681"/>
    </row>
    <row r="870" spans="1:12" ht="15.95" customHeight="1" x14ac:dyDescent="0.25">
      <c r="A870" s="21" t="s">
        <v>5330</v>
      </c>
      <c r="B870" s="209" t="s">
        <v>2501</v>
      </c>
      <c r="C870" s="214">
        <v>8</v>
      </c>
      <c r="D870" s="215">
        <v>8000</v>
      </c>
      <c r="E870" s="215">
        <v>2000</v>
      </c>
      <c r="F870" s="214">
        <v>12</v>
      </c>
      <c r="G870" s="217" t="str">
        <f>IF(MID(tab_SATLISTE[[#This Row],[SAT-ID]],2,1)="x","x",LEFT(tab_SATLISTE[[#This Row],[SAT-ID]]))</f>
        <v>2</v>
      </c>
      <c r="H870" s="679" t="s">
        <v>4284</v>
      </c>
      <c r="I870" s="680"/>
      <c r="J870" s="680"/>
      <c r="K870" s="680"/>
      <c r="L870" s="681"/>
    </row>
    <row r="871" spans="1:12" ht="15.95" customHeight="1" x14ac:dyDescent="0.25">
      <c r="A871" s="21" t="s">
        <v>5331</v>
      </c>
      <c r="B871" s="209" t="s">
        <v>2538</v>
      </c>
      <c r="C871" s="214">
        <v>3</v>
      </c>
      <c r="D871" s="215">
        <v>3000</v>
      </c>
      <c r="E871" s="215">
        <v>750</v>
      </c>
      <c r="F871" s="214">
        <v>5</v>
      </c>
      <c r="G871" s="217" t="str">
        <f>IF(MID(tab_SATLISTE[[#This Row],[SAT-ID]],2,1)="x","x",LEFT(tab_SATLISTE[[#This Row],[SAT-ID]]))</f>
        <v>2</v>
      </c>
      <c r="H871" s="679" t="s">
        <v>4284</v>
      </c>
      <c r="I871" s="680"/>
      <c r="J871" s="680"/>
      <c r="K871" s="680"/>
      <c r="L871" s="681"/>
    </row>
    <row r="872" spans="1:12" ht="15.95" customHeight="1" x14ac:dyDescent="0.25">
      <c r="A872" s="21" t="s">
        <v>5332</v>
      </c>
      <c r="B872" s="209" t="s">
        <v>2645</v>
      </c>
      <c r="C872" s="214">
        <v>8</v>
      </c>
      <c r="D872" s="215">
        <v>8000</v>
      </c>
      <c r="E872" s="215">
        <v>2000</v>
      </c>
      <c r="F872" s="214">
        <v>11</v>
      </c>
      <c r="G872" s="217" t="str">
        <f>IF(MID(tab_SATLISTE[[#This Row],[SAT-ID]],2,1)="x","x",LEFT(tab_SATLISTE[[#This Row],[SAT-ID]]))</f>
        <v>2</v>
      </c>
      <c r="H872" s="679" t="s">
        <v>4284</v>
      </c>
      <c r="I872" s="680"/>
      <c r="J872" s="680"/>
      <c r="K872" s="680"/>
      <c r="L872" s="681"/>
    </row>
    <row r="873" spans="1:12" ht="15.95" customHeight="1" x14ac:dyDescent="0.25">
      <c r="A873" s="21" t="s">
        <v>5333</v>
      </c>
      <c r="B873" s="209" t="s">
        <v>2616</v>
      </c>
      <c r="C873" s="214">
        <v>8</v>
      </c>
      <c r="D873" s="215">
        <v>8000</v>
      </c>
      <c r="E873" s="215">
        <v>2000</v>
      </c>
      <c r="F873" s="214">
        <v>12</v>
      </c>
      <c r="G873" s="217" t="str">
        <f>IF(MID(tab_SATLISTE[[#This Row],[SAT-ID]],2,1)="x","x",LEFT(tab_SATLISTE[[#This Row],[SAT-ID]]))</f>
        <v>2</v>
      </c>
      <c r="H873" s="679" t="s">
        <v>4284</v>
      </c>
      <c r="I873" s="680"/>
      <c r="J873" s="680"/>
      <c r="K873" s="680"/>
      <c r="L873" s="681"/>
    </row>
    <row r="874" spans="1:12" ht="15.95" customHeight="1" x14ac:dyDescent="0.25">
      <c r="A874" s="21" t="s">
        <v>5334</v>
      </c>
      <c r="B874" s="209" t="s">
        <v>2656</v>
      </c>
      <c r="C874" s="214">
        <v>4</v>
      </c>
      <c r="D874" s="215">
        <v>4000</v>
      </c>
      <c r="E874" s="215">
        <v>1000</v>
      </c>
      <c r="F874" s="214">
        <v>5</v>
      </c>
      <c r="G874" s="217" t="str">
        <f>IF(MID(tab_SATLISTE[[#This Row],[SAT-ID]],2,1)="x","x",LEFT(tab_SATLISTE[[#This Row],[SAT-ID]]))</f>
        <v>2</v>
      </c>
      <c r="H874" s="679" t="s">
        <v>4284</v>
      </c>
      <c r="I874" s="680"/>
      <c r="J874" s="680"/>
      <c r="K874" s="680"/>
      <c r="L874" s="681"/>
    </row>
    <row r="875" spans="1:12" ht="15.95" customHeight="1" x14ac:dyDescent="0.25">
      <c r="A875" s="21" t="s">
        <v>5335</v>
      </c>
      <c r="B875" s="209" t="s">
        <v>2646</v>
      </c>
      <c r="C875" s="214">
        <v>4</v>
      </c>
      <c r="D875" s="215">
        <v>4000</v>
      </c>
      <c r="E875" s="215">
        <v>1000</v>
      </c>
      <c r="F875" s="214">
        <v>5</v>
      </c>
      <c r="G875" s="217" t="str">
        <f>IF(MID(tab_SATLISTE[[#This Row],[SAT-ID]],2,1)="x","x",LEFT(tab_SATLISTE[[#This Row],[SAT-ID]]))</f>
        <v>2</v>
      </c>
      <c r="H875" s="679" t="s">
        <v>4284</v>
      </c>
      <c r="I875" s="680"/>
      <c r="J875" s="680"/>
      <c r="K875" s="680"/>
      <c r="L875" s="681"/>
    </row>
    <row r="876" spans="1:12" ht="15.95" customHeight="1" x14ac:dyDescent="0.25">
      <c r="A876" s="21" t="s">
        <v>5336</v>
      </c>
      <c r="B876" s="209" t="s">
        <v>2728</v>
      </c>
      <c r="C876" s="214">
        <v>3</v>
      </c>
      <c r="D876" s="215">
        <v>3000</v>
      </c>
      <c r="E876" s="215">
        <v>750</v>
      </c>
      <c r="F876" s="214">
        <v>5</v>
      </c>
      <c r="G876" s="217" t="str">
        <f>IF(MID(tab_SATLISTE[[#This Row],[SAT-ID]],2,1)="x","x",LEFT(tab_SATLISTE[[#This Row],[SAT-ID]]))</f>
        <v>2</v>
      </c>
      <c r="H876" s="679" t="s">
        <v>4284</v>
      </c>
      <c r="I876" s="680"/>
      <c r="J876" s="680"/>
      <c r="K876" s="680"/>
      <c r="L876" s="681"/>
    </row>
    <row r="877" spans="1:12" ht="15.95" customHeight="1" x14ac:dyDescent="0.25">
      <c r="A877" s="21" t="s">
        <v>5337</v>
      </c>
      <c r="B877" s="209" t="s">
        <v>2509</v>
      </c>
      <c r="C877" s="214">
        <v>14</v>
      </c>
      <c r="D877" s="215">
        <v>14000</v>
      </c>
      <c r="E877" s="215">
        <v>3500</v>
      </c>
      <c r="F877" s="214">
        <v>20</v>
      </c>
      <c r="G877" s="217" t="str">
        <f>IF(MID(tab_SATLISTE[[#This Row],[SAT-ID]],2,1)="x","x",LEFT(tab_SATLISTE[[#This Row],[SAT-ID]]))</f>
        <v>2</v>
      </c>
      <c r="H877" s="679" t="s">
        <v>4284</v>
      </c>
      <c r="I877" s="680"/>
      <c r="J877" s="680"/>
      <c r="K877" s="680"/>
      <c r="L877" s="681"/>
    </row>
    <row r="878" spans="1:12" ht="15.95" customHeight="1" x14ac:dyDescent="0.25">
      <c r="A878" s="21" t="s">
        <v>5338</v>
      </c>
      <c r="B878" s="209" t="s">
        <v>2572</v>
      </c>
      <c r="C878" s="214">
        <v>5</v>
      </c>
      <c r="D878" s="215">
        <v>5000</v>
      </c>
      <c r="E878" s="215">
        <v>1250</v>
      </c>
      <c r="F878" s="214">
        <v>7</v>
      </c>
      <c r="G878" s="217" t="str">
        <f>IF(MID(tab_SATLISTE[[#This Row],[SAT-ID]],2,1)="x","x",LEFT(tab_SATLISTE[[#This Row],[SAT-ID]]))</f>
        <v>2</v>
      </c>
      <c r="H878" s="679" t="s">
        <v>4284</v>
      </c>
      <c r="I878" s="680"/>
      <c r="J878" s="680"/>
      <c r="K878" s="680"/>
      <c r="L878" s="681"/>
    </row>
    <row r="879" spans="1:12" ht="15.95" customHeight="1" x14ac:dyDescent="0.25">
      <c r="A879" s="21" t="s">
        <v>5339</v>
      </c>
      <c r="B879" s="209" t="s">
        <v>2587</v>
      </c>
      <c r="C879" s="214">
        <v>38</v>
      </c>
      <c r="D879" s="215">
        <v>38000</v>
      </c>
      <c r="E879" s="215">
        <v>9500</v>
      </c>
      <c r="F879" s="214">
        <v>59</v>
      </c>
      <c r="G879" s="217" t="str">
        <f>IF(MID(tab_SATLISTE[[#This Row],[SAT-ID]],2,1)="x","x",LEFT(tab_SATLISTE[[#This Row],[SAT-ID]]))</f>
        <v>2</v>
      </c>
      <c r="H879" s="679" t="s">
        <v>4284</v>
      </c>
      <c r="I879" s="680"/>
      <c r="J879" s="680"/>
      <c r="K879" s="680"/>
      <c r="L879" s="681"/>
    </row>
    <row r="880" spans="1:12" ht="15.95" customHeight="1" x14ac:dyDescent="0.25">
      <c r="A880" s="21" t="s">
        <v>5340</v>
      </c>
      <c r="B880" s="209" t="s">
        <v>2664</v>
      </c>
      <c r="C880" s="214">
        <v>4</v>
      </c>
      <c r="D880" s="215">
        <v>4000</v>
      </c>
      <c r="E880" s="215">
        <v>1000</v>
      </c>
      <c r="F880" s="214">
        <v>6</v>
      </c>
      <c r="G880" s="217" t="str">
        <f>IF(MID(tab_SATLISTE[[#This Row],[SAT-ID]],2,1)="x","x",LEFT(tab_SATLISTE[[#This Row],[SAT-ID]]))</f>
        <v>2</v>
      </c>
      <c r="H880" s="679" t="s">
        <v>4284</v>
      </c>
      <c r="I880" s="680"/>
      <c r="J880" s="680"/>
      <c r="K880" s="680"/>
      <c r="L880" s="681"/>
    </row>
    <row r="881" spans="1:12" ht="15.95" customHeight="1" x14ac:dyDescent="0.25">
      <c r="A881" s="21" t="s">
        <v>5341</v>
      </c>
      <c r="B881" s="209" t="s">
        <v>2618</v>
      </c>
      <c r="C881" s="214">
        <v>24</v>
      </c>
      <c r="D881" s="215">
        <v>24000</v>
      </c>
      <c r="E881" s="215">
        <v>6000</v>
      </c>
      <c r="F881" s="214">
        <v>37</v>
      </c>
      <c r="G881" s="217" t="str">
        <f>IF(MID(tab_SATLISTE[[#This Row],[SAT-ID]],2,1)="x","x",LEFT(tab_SATLISTE[[#This Row],[SAT-ID]]))</f>
        <v>2</v>
      </c>
      <c r="H881" s="679" t="s">
        <v>4284</v>
      </c>
      <c r="I881" s="680"/>
      <c r="J881" s="680"/>
      <c r="K881" s="680"/>
      <c r="L881" s="681"/>
    </row>
    <row r="882" spans="1:12" ht="15.95" customHeight="1" x14ac:dyDescent="0.25">
      <c r="A882" s="21" t="s">
        <v>5342</v>
      </c>
      <c r="B882" s="209" t="s">
        <v>2739</v>
      </c>
      <c r="C882" s="214">
        <v>5</v>
      </c>
      <c r="D882" s="215">
        <v>5000</v>
      </c>
      <c r="E882" s="215">
        <v>1250</v>
      </c>
      <c r="F882" s="214">
        <v>8</v>
      </c>
      <c r="G882" s="217" t="str">
        <f>IF(MID(tab_SATLISTE[[#This Row],[SAT-ID]],2,1)="x","x",LEFT(tab_SATLISTE[[#This Row],[SAT-ID]]))</f>
        <v>2</v>
      </c>
      <c r="H882" s="679" t="s">
        <v>4284</v>
      </c>
      <c r="I882" s="680"/>
      <c r="J882" s="680"/>
      <c r="K882" s="680"/>
      <c r="L882" s="681"/>
    </row>
    <row r="883" spans="1:12" ht="15.95" customHeight="1" x14ac:dyDescent="0.25">
      <c r="A883" s="21" t="s">
        <v>5343</v>
      </c>
      <c r="B883" s="209" t="s">
        <v>2729</v>
      </c>
      <c r="C883" s="214">
        <v>8</v>
      </c>
      <c r="D883" s="215">
        <v>8000</v>
      </c>
      <c r="E883" s="215">
        <v>2000</v>
      </c>
      <c r="F883" s="214">
        <v>13</v>
      </c>
      <c r="G883" s="217" t="str">
        <f>IF(MID(tab_SATLISTE[[#This Row],[SAT-ID]],2,1)="x","x",LEFT(tab_SATLISTE[[#This Row],[SAT-ID]]))</f>
        <v>2</v>
      </c>
      <c r="H883" s="679" t="s">
        <v>4284</v>
      </c>
      <c r="I883" s="680"/>
      <c r="J883" s="680"/>
      <c r="K883" s="680"/>
      <c r="L883" s="681"/>
    </row>
    <row r="884" spans="1:12" ht="15.95" customHeight="1" x14ac:dyDescent="0.25">
      <c r="A884" s="21" t="s">
        <v>5344</v>
      </c>
      <c r="B884" s="209" t="s">
        <v>2647</v>
      </c>
      <c r="C884" s="214">
        <v>5</v>
      </c>
      <c r="D884" s="215">
        <v>5000</v>
      </c>
      <c r="E884" s="215">
        <v>1250</v>
      </c>
      <c r="F884" s="214">
        <v>7</v>
      </c>
      <c r="G884" s="217" t="str">
        <f>IF(MID(tab_SATLISTE[[#This Row],[SAT-ID]],2,1)="x","x",LEFT(tab_SATLISTE[[#This Row],[SAT-ID]]))</f>
        <v>2</v>
      </c>
      <c r="H884" s="679" t="s">
        <v>4284</v>
      </c>
      <c r="I884" s="680"/>
      <c r="J884" s="680"/>
      <c r="K884" s="680"/>
      <c r="L884" s="681"/>
    </row>
    <row r="885" spans="1:12" ht="15.95" customHeight="1" x14ac:dyDescent="0.25">
      <c r="A885" s="21" t="s">
        <v>5345</v>
      </c>
      <c r="B885" s="209" t="s">
        <v>4303</v>
      </c>
      <c r="C885" s="214">
        <v>3</v>
      </c>
      <c r="D885" s="215">
        <v>3000</v>
      </c>
      <c r="E885" s="215">
        <v>750</v>
      </c>
      <c r="F885" s="214">
        <v>4</v>
      </c>
      <c r="G885" s="217" t="str">
        <f>IF(MID(tab_SATLISTE[[#This Row],[SAT-ID]],2,1)="x","x",LEFT(tab_SATLISTE[[#This Row],[SAT-ID]]))</f>
        <v>2</v>
      </c>
      <c r="H885" s="679" t="s">
        <v>4284</v>
      </c>
      <c r="I885" s="680"/>
      <c r="J885" s="680"/>
      <c r="K885" s="680"/>
      <c r="L885" s="681"/>
    </row>
    <row r="886" spans="1:12" ht="15.95" customHeight="1" x14ac:dyDescent="0.25">
      <c r="A886" s="21" t="s">
        <v>5346</v>
      </c>
      <c r="B886" s="209" t="s">
        <v>2730</v>
      </c>
      <c r="C886" s="214">
        <v>5</v>
      </c>
      <c r="D886" s="215">
        <v>5000</v>
      </c>
      <c r="E886" s="215">
        <v>1250</v>
      </c>
      <c r="F886" s="214">
        <v>8</v>
      </c>
      <c r="G886" s="217" t="str">
        <f>IF(MID(tab_SATLISTE[[#This Row],[SAT-ID]],2,1)="x","x",LEFT(tab_SATLISTE[[#This Row],[SAT-ID]]))</f>
        <v>2</v>
      </c>
      <c r="H886" s="679" t="s">
        <v>4284</v>
      </c>
      <c r="I886" s="680"/>
      <c r="J886" s="680"/>
      <c r="K886" s="680"/>
      <c r="L886" s="681"/>
    </row>
    <row r="887" spans="1:12" ht="15.95" customHeight="1" x14ac:dyDescent="0.25">
      <c r="A887" s="21" t="s">
        <v>5347</v>
      </c>
      <c r="B887" s="209" t="s">
        <v>2620</v>
      </c>
      <c r="C887" s="214">
        <v>4</v>
      </c>
      <c r="D887" s="215">
        <v>4000</v>
      </c>
      <c r="E887" s="215">
        <v>1000</v>
      </c>
      <c r="F887" s="214">
        <v>6</v>
      </c>
      <c r="G887" s="217" t="str">
        <f>IF(MID(tab_SATLISTE[[#This Row],[SAT-ID]],2,1)="x","x",LEFT(tab_SATLISTE[[#This Row],[SAT-ID]]))</f>
        <v>2</v>
      </c>
      <c r="H887" s="679" t="s">
        <v>4284</v>
      </c>
      <c r="I887" s="680"/>
      <c r="J887" s="680"/>
      <c r="K887" s="680"/>
      <c r="L887" s="681"/>
    </row>
    <row r="888" spans="1:12" ht="15.95" customHeight="1" x14ac:dyDescent="0.25">
      <c r="A888" s="21" t="s">
        <v>5348</v>
      </c>
      <c r="B888" s="209" t="s">
        <v>2540</v>
      </c>
      <c r="C888" s="214">
        <v>6</v>
      </c>
      <c r="D888" s="215">
        <v>6000</v>
      </c>
      <c r="E888" s="215">
        <v>1500</v>
      </c>
      <c r="F888" s="214">
        <v>10</v>
      </c>
      <c r="G888" s="217" t="str">
        <f>IF(MID(tab_SATLISTE[[#This Row],[SAT-ID]],2,1)="x","x",LEFT(tab_SATLISTE[[#This Row],[SAT-ID]]))</f>
        <v>2</v>
      </c>
      <c r="H888" s="679" t="s">
        <v>4284</v>
      </c>
      <c r="I888" s="680"/>
      <c r="J888" s="680"/>
      <c r="K888" s="680"/>
      <c r="L888" s="681"/>
    </row>
    <row r="889" spans="1:12" ht="15.95" customHeight="1" x14ac:dyDescent="0.25">
      <c r="A889" s="21" t="s">
        <v>5349</v>
      </c>
      <c r="B889" s="209" t="s">
        <v>2518</v>
      </c>
      <c r="C889" s="214">
        <v>16</v>
      </c>
      <c r="D889" s="215">
        <v>16000</v>
      </c>
      <c r="E889" s="215">
        <v>4000</v>
      </c>
      <c r="F889" s="214">
        <v>22</v>
      </c>
      <c r="G889" s="217" t="str">
        <f>IF(MID(tab_SATLISTE[[#This Row],[SAT-ID]],2,1)="x","x",LEFT(tab_SATLISTE[[#This Row],[SAT-ID]]))</f>
        <v>2</v>
      </c>
      <c r="H889" s="679" t="s">
        <v>4284</v>
      </c>
      <c r="I889" s="680"/>
      <c r="J889" s="680"/>
      <c r="K889" s="680"/>
      <c r="L889" s="681"/>
    </row>
    <row r="890" spans="1:12" ht="15.95" customHeight="1" x14ac:dyDescent="0.25">
      <c r="A890" s="21" t="s">
        <v>5350</v>
      </c>
      <c r="B890" s="209" t="s">
        <v>2555</v>
      </c>
      <c r="C890" s="214">
        <v>14</v>
      </c>
      <c r="D890" s="215">
        <v>14000</v>
      </c>
      <c r="E890" s="215">
        <v>3500</v>
      </c>
      <c r="F890" s="214">
        <v>22</v>
      </c>
      <c r="G890" s="217" t="str">
        <f>IF(MID(tab_SATLISTE[[#This Row],[SAT-ID]],2,1)="x","x",LEFT(tab_SATLISTE[[#This Row],[SAT-ID]]))</f>
        <v>2</v>
      </c>
      <c r="H890" s="679" t="s">
        <v>4284</v>
      </c>
      <c r="I890" s="680"/>
      <c r="J890" s="680"/>
      <c r="K890" s="680"/>
      <c r="L890" s="681"/>
    </row>
    <row r="891" spans="1:12" ht="15.95" customHeight="1" x14ac:dyDescent="0.25">
      <c r="A891" s="21" t="s">
        <v>5351</v>
      </c>
      <c r="B891" s="209" t="s">
        <v>2542</v>
      </c>
      <c r="C891" s="214">
        <v>13</v>
      </c>
      <c r="D891" s="215">
        <v>13000</v>
      </c>
      <c r="E891" s="215">
        <v>3250</v>
      </c>
      <c r="F891" s="214">
        <v>20</v>
      </c>
      <c r="G891" s="217" t="str">
        <f>IF(MID(tab_SATLISTE[[#This Row],[SAT-ID]],2,1)="x","x",LEFT(tab_SATLISTE[[#This Row],[SAT-ID]]))</f>
        <v>2</v>
      </c>
      <c r="H891" s="679" t="s">
        <v>4284</v>
      </c>
      <c r="I891" s="680"/>
      <c r="J891" s="680"/>
      <c r="K891" s="680"/>
      <c r="L891" s="681"/>
    </row>
    <row r="892" spans="1:12" ht="15.95" customHeight="1" x14ac:dyDescent="0.25">
      <c r="A892" s="21" t="s">
        <v>5352</v>
      </c>
      <c r="B892" s="209" t="s">
        <v>2544</v>
      </c>
      <c r="C892" s="214">
        <v>3</v>
      </c>
      <c r="D892" s="215">
        <v>3000</v>
      </c>
      <c r="E892" s="215">
        <v>750</v>
      </c>
      <c r="F892" s="214">
        <v>4</v>
      </c>
      <c r="G892" s="217" t="str">
        <f>IF(MID(tab_SATLISTE[[#This Row],[SAT-ID]],2,1)="x","x",LEFT(tab_SATLISTE[[#This Row],[SAT-ID]]))</f>
        <v>2</v>
      </c>
      <c r="H892" s="679" t="s">
        <v>4284</v>
      </c>
      <c r="I892" s="680"/>
      <c r="J892" s="680"/>
      <c r="K892" s="680"/>
      <c r="L892" s="681"/>
    </row>
    <row r="893" spans="1:12" ht="15.95" customHeight="1" x14ac:dyDescent="0.25">
      <c r="A893" s="21" t="s">
        <v>5353</v>
      </c>
      <c r="B893" s="209" t="s">
        <v>2590</v>
      </c>
      <c r="C893" s="214">
        <v>4</v>
      </c>
      <c r="D893" s="215">
        <v>4000</v>
      </c>
      <c r="E893" s="215">
        <v>1000</v>
      </c>
      <c r="F893" s="214">
        <v>6</v>
      </c>
      <c r="G893" s="217" t="str">
        <f>IF(MID(tab_SATLISTE[[#This Row],[SAT-ID]],2,1)="x","x",LEFT(tab_SATLISTE[[#This Row],[SAT-ID]]))</f>
        <v>2</v>
      </c>
      <c r="H893" s="679" t="s">
        <v>4284</v>
      </c>
      <c r="I893" s="680"/>
      <c r="J893" s="680"/>
      <c r="K893" s="680"/>
      <c r="L893" s="681"/>
    </row>
    <row r="894" spans="1:12" ht="15.95" customHeight="1" x14ac:dyDescent="0.25">
      <c r="A894" s="21" t="s">
        <v>5354</v>
      </c>
      <c r="B894" s="209" t="s">
        <v>2537</v>
      </c>
      <c r="C894" s="214">
        <v>9</v>
      </c>
      <c r="D894" s="215">
        <v>9000</v>
      </c>
      <c r="E894" s="215">
        <v>2250</v>
      </c>
      <c r="F894" s="214">
        <v>14</v>
      </c>
      <c r="G894" s="217" t="str">
        <f>IF(MID(tab_SATLISTE[[#This Row],[SAT-ID]],2,1)="x","x",LEFT(tab_SATLISTE[[#This Row],[SAT-ID]]))</f>
        <v>2</v>
      </c>
      <c r="H894" s="679" t="s">
        <v>4284</v>
      </c>
      <c r="I894" s="680"/>
      <c r="J894" s="680"/>
      <c r="K894" s="680"/>
      <c r="L894" s="681"/>
    </row>
    <row r="895" spans="1:12" ht="15.95" customHeight="1" x14ac:dyDescent="0.25">
      <c r="A895" s="21" t="s">
        <v>5355</v>
      </c>
      <c r="B895" s="209" t="s">
        <v>67</v>
      </c>
      <c r="C895" s="214">
        <v>178</v>
      </c>
      <c r="D895" s="215">
        <v>178000</v>
      </c>
      <c r="E895" s="215">
        <v>44500</v>
      </c>
      <c r="F895" s="214">
        <v>249</v>
      </c>
      <c r="G895" s="217" t="str">
        <f>IF(MID(tab_SATLISTE[[#This Row],[SAT-ID]],2,1)="x","x",LEFT(tab_SATLISTE[[#This Row],[SAT-ID]]))</f>
        <v>2</v>
      </c>
      <c r="H895" s="679" t="s">
        <v>4284</v>
      </c>
      <c r="I895" s="680"/>
      <c r="J895" s="680"/>
      <c r="K895" s="680"/>
      <c r="L895" s="681"/>
    </row>
    <row r="896" spans="1:12" ht="15.95" customHeight="1" x14ac:dyDescent="0.25">
      <c r="A896" s="21" t="s">
        <v>5356</v>
      </c>
      <c r="B896" s="209" t="s">
        <v>289</v>
      </c>
      <c r="C896" s="214">
        <v>320</v>
      </c>
      <c r="D896" s="215">
        <v>320000</v>
      </c>
      <c r="E896" s="215">
        <v>80000</v>
      </c>
      <c r="F896" s="214">
        <v>448</v>
      </c>
      <c r="G896" s="217" t="str">
        <f>IF(MID(tab_SATLISTE[[#This Row],[SAT-ID]],2,1)="x","x",LEFT(tab_SATLISTE[[#This Row],[SAT-ID]]))</f>
        <v>2</v>
      </c>
      <c r="H896" s="679" t="s">
        <v>4284</v>
      </c>
      <c r="I896" s="680"/>
      <c r="J896" s="680"/>
      <c r="K896" s="680"/>
      <c r="L896" s="681"/>
    </row>
    <row r="897" spans="1:12" ht="15.95" customHeight="1" x14ac:dyDescent="0.25">
      <c r="A897" s="21" t="s">
        <v>5357</v>
      </c>
      <c r="B897" s="209" t="s">
        <v>1529</v>
      </c>
      <c r="C897" s="214">
        <v>265</v>
      </c>
      <c r="D897" s="215">
        <v>265000</v>
      </c>
      <c r="E897" s="215">
        <v>66250</v>
      </c>
      <c r="F897" s="214">
        <v>371</v>
      </c>
      <c r="G897" s="217" t="str">
        <f>IF(MID(tab_SATLISTE[[#This Row],[SAT-ID]],2,1)="x","x",LEFT(tab_SATLISTE[[#This Row],[SAT-ID]]))</f>
        <v>2</v>
      </c>
      <c r="H897" s="679" t="s">
        <v>4284</v>
      </c>
      <c r="I897" s="680"/>
      <c r="J897" s="680"/>
      <c r="K897" s="680"/>
      <c r="L897" s="681"/>
    </row>
    <row r="898" spans="1:12" ht="15.95" customHeight="1" x14ac:dyDescent="0.25">
      <c r="A898" s="21" t="s">
        <v>5358</v>
      </c>
      <c r="B898" s="209" t="s">
        <v>2686</v>
      </c>
      <c r="C898" s="214">
        <v>4</v>
      </c>
      <c r="D898" s="215">
        <v>4000</v>
      </c>
      <c r="E898" s="215">
        <v>1000</v>
      </c>
      <c r="F898" s="214">
        <v>6</v>
      </c>
      <c r="G898" s="217" t="str">
        <f>IF(MID(tab_SATLISTE[[#This Row],[SAT-ID]],2,1)="x","x",LEFT(tab_SATLISTE[[#This Row],[SAT-ID]]))</f>
        <v>2</v>
      </c>
      <c r="H898" s="679" t="s">
        <v>4284</v>
      </c>
      <c r="I898" s="680"/>
      <c r="J898" s="680"/>
      <c r="K898" s="680"/>
      <c r="L898" s="681"/>
    </row>
    <row r="899" spans="1:12" ht="15.95" customHeight="1" x14ac:dyDescent="0.25">
      <c r="A899" s="21" t="s">
        <v>5359</v>
      </c>
      <c r="B899" s="209" t="s">
        <v>2621</v>
      </c>
      <c r="C899" s="214">
        <v>3</v>
      </c>
      <c r="D899" s="215">
        <v>3000</v>
      </c>
      <c r="E899" s="215">
        <v>750</v>
      </c>
      <c r="F899" s="214">
        <v>4</v>
      </c>
      <c r="G899" s="217" t="str">
        <f>IF(MID(tab_SATLISTE[[#This Row],[SAT-ID]],2,1)="x","x",LEFT(tab_SATLISTE[[#This Row],[SAT-ID]]))</f>
        <v>2</v>
      </c>
      <c r="H899" s="679" t="s">
        <v>4284</v>
      </c>
      <c r="I899" s="680"/>
      <c r="J899" s="680"/>
      <c r="K899" s="680"/>
      <c r="L899" s="681"/>
    </row>
    <row r="900" spans="1:12" ht="15.95" customHeight="1" x14ac:dyDescent="0.25">
      <c r="A900" s="21" t="s">
        <v>5360</v>
      </c>
      <c r="B900" s="209" t="s">
        <v>2731</v>
      </c>
      <c r="C900" s="214">
        <v>3</v>
      </c>
      <c r="D900" s="215">
        <v>3000</v>
      </c>
      <c r="E900" s="215">
        <v>750</v>
      </c>
      <c r="F900" s="214">
        <v>4</v>
      </c>
      <c r="G900" s="217" t="str">
        <f>IF(MID(tab_SATLISTE[[#This Row],[SAT-ID]],2,1)="x","x",LEFT(tab_SATLISTE[[#This Row],[SAT-ID]]))</f>
        <v>2</v>
      </c>
      <c r="H900" s="679" t="s">
        <v>4284</v>
      </c>
      <c r="I900" s="680"/>
      <c r="J900" s="680"/>
      <c r="K900" s="680"/>
      <c r="L900" s="681"/>
    </row>
    <row r="901" spans="1:12" ht="15.95" customHeight="1" x14ac:dyDescent="0.25">
      <c r="A901" s="21" t="s">
        <v>5361</v>
      </c>
      <c r="B901" s="209" t="s">
        <v>2504</v>
      </c>
      <c r="C901" s="214">
        <v>10</v>
      </c>
      <c r="D901" s="215">
        <v>10000</v>
      </c>
      <c r="E901" s="215">
        <v>2500</v>
      </c>
      <c r="F901" s="214">
        <v>14</v>
      </c>
      <c r="G901" s="217" t="str">
        <f>IF(MID(tab_SATLISTE[[#This Row],[SAT-ID]],2,1)="x","x",LEFT(tab_SATLISTE[[#This Row],[SAT-ID]]))</f>
        <v>2</v>
      </c>
      <c r="H901" s="679" t="s">
        <v>4284</v>
      </c>
      <c r="I901" s="680"/>
      <c r="J901" s="680"/>
      <c r="K901" s="680"/>
      <c r="L901" s="681"/>
    </row>
    <row r="902" spans="1:12" ht="15.95" customHeight="1" x14ac:dyDescent="0.25">
      <c r="A902" s="21" t="s">
        <v>5362</v>
      </c>
      <c r="B902" s="209" t="s">
        <v>2708</v>
      </c>
      <c r="C902" s="214">
        <v>20</v>
      </c>
      <c r="D902" s="215">
        <v>20000</v>
      </c>
      <c r="E902" s="215">
        <v>5000</v>
      </c>
      <c r="F902" s="214">
        <v>28</v>
      </c>
      <c r="G902" s="217" t="str">
        <f>IF(MID(tab_SATLISTE[[#This Row],[SAT-ID]],2,1)="x","x",LEFT(tab_SATLISTE[[#This Row],[SAT-ID]]))</f>
        <v>2</v>
      </c>
      <c r="H902" s="679" t="s">
        <v>4284</v>
      </c>
      <c r="I902" s="680"/>
      <c r="J902" s="680"/>
      <c r="K902" s="680"/>
      <c r="L902" s="681"/>
    </row>
    <row r="903" spans="1:12" ht="15.95" customHeight="1" x14ac:dyDescent="0.25">
      <c r="A903" s="21" t="s">
        <v>5363</v>
      </c>
      <c r="B903" s="209" t="s">
        <v>2707</v>
      </c>
      <c r="C903" s="214">
        <v>22</v>
      </c>
      <c r="D903" s="215">
        <v>22000</v>
      </c>
      <c r="E903" s="215">
        <v>5500</v>
      </c>
      <c r="F903" s="214">
        <v>31</v>
      </c>
      <c r="G903" s="217" t="str">
        <f>IF(MID(tab_SATLISTE[[#This Row],[SAT-ID]],2,1)="x","x",LEFT(tab_SATLISTE[[#This Row],[SAT-ID]]))</f>
        <v>2</v>
      </c>
      <c r="H903" s="679" t="s">
        <v>4284</v>
      </c>
      <c r="I903" s="680"/>
      <c r="J903" s="680"/>
      <c r="K903" s="680"/>
      <c r="L903" s="681"/>
    </row>
    <row r="904" spans="1:12" ht="15.95" customHeight="1" x14ac:dyDescent="0.25">
      <c r="A904" s="21" t="s">
        <v>5364</v>
      </c>
      <c r="B904" s="209" t="s">
        <v>2588</v>
      </c>
      <c r="C904" s="214">
        <v>14</v>
      </c>
      <c r="D904" s="215">
        <v>14000</v>
      </c>
      <c r="E904" s="215">
        <v>3500</v>
      </c>
      <c r="F904" s="214">
        <v>22</v>
      </c>
      <c r="G904" s="217" t="str">
        <f>IF(MID(tab_SATLISTE[[#This Row],[SAT-ID]],2,1)="x","x",LEFT(tab_SATLISTE[[#This Row],[SAT-ID]]))</f>
        <v>2</v>
      </c>
      <c r="H904" s="679" t="s">
        <v>4284</v>
      </c>
      <c r="I904" s="680"/>
      <c r="J904" s="680"/>
      <c r="K904" s="680"/>
      <c r="L904" s="681"/>
    </row>
    <row r="905" spans="1:12" ht="15.95" customHeight="1" x14ac:dyDescent="0.25">
      <c r="A905" s="21" t="s">
        <v>5365</v>
      </c>
      <c r="B905" s="209" t="s">
        <v>2697</v>
      </c>
      <c r="C905" s="214">
        <v>12</v>
      </c>
      <c r="D905" s="215">
        <v>12000</v>
      </c>
      <c r="E905" s="215">
        <v>3000</v>
      </c>
      <c r="F905" s="214">
        <v>19</v>
      </c>
      <c r="G905" s="217" t="str">
        <f>IF(MID(tab_SATLISTE[[#This Row],[SAT-ID]],2,1)="x","x",LEFT(tab_SATLISTE[[#This Row],[SAT-ID]]))</f>
        <v>2</v>
      </c>
      <c r="H905" s="679" t="s">
        <v>4284</v>
      </c>
      <c r="I905" s="680"/>
      <c r="J905" s="680"/>
      <c r="K905" s="680"/>
      <c r="L905" s="681"/>
    </row>
    <row r="906" spans="1:12" ht="15.95" customHeight="1" x14ac:dyDescent="0.25">
      <c r="A906" s="21" t="s">
        <v>5366</v>
      </c>
      <c r="B906" s="209" t="s">
        <v>2547</v>
      </c>
      <c r="C906" s="214">
        <v>21</v>
      </c>
      <c r="D906" s="215">
        <v>21000</v>
      </c>
      <c r="E906" s="215">
        <v>5250</v>
      </c>
      <c r="F906" s="214">
        <v>33</v>
      </c>
      <c r="G906" s="217" t="str">
        <f>IF(MID(tab_SATLISTE[[#This Row],[SAT-ID]],2,1)="x","x",LEFT(tab_SATLISTE[[#This Row],[SAT-ID]]))</f>
        <v>2</v>
      </c>
      <c r="H906" s="679" t="s">
        <v>4284</v>
      </c>
      <c r="I906" s="680"/>
      <c r="J906" s="680"/>
      <c r="K906" s="680"/>
      <c r="L906" s="681"/>
    </row>
    <row r="907" spans="1:12" ht="15.95" customHeight="1" x14ac:dyDescent="0.25">
      <c r="A907" s="21" t="s">
        <v>5367</v>
      </c>
      <c r="B907" s="209" t="s">
        <v>2545</v>
      </c>
      <c r="C907" s="214">
        <v>21</v>
      </c>
      <c r="D907" s="215">
        <v>21000</v>
      </c>
      <c r="E907" s="215">
        <v>5250</v>
      </c>
      <c r="F907" s="214">
        <v>32</v>
      </c>
      <c r="G907" s="217" t="str">
        <f>IF(MID(tab_SATLISTE[[#This Row],[SAT-ID]],2,1)="x","x",LEFT(tab_SATLISTE[[#This Row],[SAT-ID]]))</f>
        <v>2</v>
      </c>
      <c r="H907" s="679" t="s">
        <v>4284</v>
      </c>
      <c r="I907" s="680"/>
      <c r="J907" s="680"/>
      <c r="K907" s="680"/>
      <c r="L907" s="681"/>
    </row>
    <row r="908" spans="1:12" ht="15.95" customHeight="1" x14ac:dyDescent="0.25">
      <c r="A908" s="21" t="s">
        <v>5368</v>
      </c>
      <c r="B908" s="209" t="s">
        <v>2649</v>
      </c>
      <c r="C908" s="214">
        <v>22</v>
      </c>
      <c r="D908" s="215">
        <v>22000</v>
      </c>
      <c r="E908" s="215">
        <v>5500</v>
      </c>
      <c r="F908" s="214">
        <v>31</v>
      </c>
      <c r="G908" s="217" t="str">
        <f>IF(MID(tab_SATLISTE[[#This Row],[SAT-ID]],2,1)="x","x",LEFT(tab_SATLISTE[[#This Row],[SAT-ID]]))</f>
        <v>2</v>
      </c>
      <c r="H908" s="679" t="s">
        <v>4284</v>
      </c>
      <c r="I908" s="680"/>
      <c r="J908" s="680"/>
      <c r="K908" s="680"/>
      <c r="L908" s="681"/>
    </row>
    <row r="909" spans="1:12" ht="15.95" customHeight="1" x14ac:dyDescent="0.25">
      <c r="A909" s="21" t="s">
        <v>5369</v>
      </c>
      <c r="B909" s="209" t="s">
        <v>2648</v>
      </c>
      <c r="C909" s="214">
        <v>26</v>
      </c>
      <c r="D909" s="215">
        <v>26000</v>
      </c>
      <c r="E909" s="215">
        <v>6500</v>
      </c>
      <c r="F909" s="214">
        <v>36</v>
      </c>
      <c r="G909" s="217" t="str">
        <f>IF(MID(tab_SATLISTE[[#This Row],[SAT-ID]],2,1)="x","x",LEFT(tab_SATLISTE[[#This Row],[SAT-ID]]))</f>
        <v>2</v>
      </c>
      <c r="H909" s="679" t="s">
        <v>4284</v>
      </c>
      <c r="I909" s="680"/>
      <c r="J909" s="680"/>
      <c r="K909" s="680"/>
      <c r="L909" s="681"/>
    </row>
    <row r="910" spans="1:12" ht="15.95" customHeight="1" x14ac:dyDescent="0.25">
      <c r="A910" s="21" t="s">
        <v>5370</v>
      </c>
      <c r="B910" s="209" t="s">
        <v>2622</v>
      </c>
      <c r="C910" s="214">
        <v>8</v>
      </c>
      <c r="D910" s="215">
        <v>8000</v>
      </c>
      <c r="E910" s="215">
        <v>2000</v>
      </c>
      <c r="F910" s="214">
        <v>12</v>
      </c>
      <c r="G910" s="217" t="str">
        <f>IF(MID(tab_SATLISTE[[#This Row],[SAT-ID]],2,1)="x","x",LEFT(tab_SATLISTE[[#This Row],[SAT-ID]]))</f>
        <v>2</v>
      </c>
      <c r="H910" s="679" t="s">
        <v>4284</v>
      </c>
      <c r="I910" s="680"/>
      <c r="J910" s="680"/>
      <c r="K910" s="680"/>
      <c r="L910" s="681"/>
    </row>
    <row r="911" spans="1:12" ht="15.95" customHeight="1" x14ac:dyDescent="0.25">
      <c r="A911" s="21" t="s">
        <v>5371</v>
      </c>
      <c r="B911" s="209" t="s">
        <v>2709</v>
      </c>
      <c r="C911" s="214">
        <v>4</v>
      </c>
      <c r="D911" s="215">
        <v>4000</v>
      </c>
      <c r="E911" s="215">
        <v>1000</v>
      </c>
      <c r="F911" s="214">
        <v>6</v>
      </c>
      <c r="G911" s="217" t="str">
        <f>IF(MID(tab_SATLISTE[[#This Row],[SAT-ID]],2,1)="x","x",LEFT(tab_SATLISTE[[#This Row],[SAT-ID]]))</f>
        <v>2</v>
      </c>
      <c r="H911" s="679" t="s">
        <v>4284</v>
      </c>
      <c r="I911" s="680"/>
      <c r="J911" s="680"/>
      <c r="K911" s="680"/>
      <c r="L911" s="681"/>
    </row>
    <row r="912" spans="1:12" ht="15.95" customHeight="1" x14ac:dyDescent="0.25">
      <c r="A912" s="21" t="s">
        <v>5372</v>
      </c>
      <c r="B912" s="209" t="s">
        <v>2687</v>
      </c>
      <c r="C912" s="214">
        <v>3</v>
      </c>
      <c r="D912" s="215">
        <v>3000</v>
      </c>
      <c r="E912" s="215">
        <v>750</v>
      </c>
      <c r="F912" s="214">
        <v>4</v>
      </c>
      <c r="G912" s="217" t="str">
        <f>IF(MID(tab_SATLISTE[[#This Row],[SAT-ID]],2,1)="x","x",LEFT(tab_SATLISTE[[#This Row],[SAT-ID]]))</f>
        <v>2</v>
      </c>
      <c r="H912" s="679" t="s">
        <v>4284</v>
      </c>
      <c r="I912" s="680"/>
      <c r="J912" s="680"/>
      <c r="K912" s="680"/>
      <c r="L912" s="681"/>
    </row>
    <row r="913" spans="1:12" ht="15.95" customHeight="1" x14ac:dyDescent="0.25">
      <c r="A913" s="21" t="s">
        <v>5373</v>
      </c>
      <c r="B913" s="209" t="s">
        <v>2528</v>
      </c>
      <c r="C913" s="214">
        <v>13</v>
      </c>
      <c r="D913" s="215">
        <v>13000</v>
      </c>
      <c r="E913" s="215">
        <v>3250</v>
      </c>
      <c r="F913" s="214">
        <v>20</v>
      </c>
      <c r="G913" s="217" t="str">
        <f>IF(MID(tab_SATLISTE[[#This Row],[SAT-ID]],2,1)="x","x",LEFT(tab_SATLISTE[[#This Row],[SAT-ID]]))</f>
        <v>2</v>
      </c>
      <c r="H913" s="679" t="s">
        <v>4284</v>
      </c>
      <c r="I913" s="680"/>
      <c r="J913" s="680"/>
      <c r="K913" s="680"/>
      <c r="L913" s="681"/>
    </row>
    <row r="914" spans="1:12" ht="15.95" customHeight="1" x14ac:dyDescent="0.25">
      <c r="A914" s="21" t="s">
        <v>5374</v>
      </c>
      <c r="B914" s="209" t="s">
        <v>2522</v>
      </c>
      <c r="C914" s="214">
        <v>9</v>
      </c>
      <c r="D914" s="215">
        <v>9000</v>
      </c>
      <c r="E914" s="215">
        <v>2250</v>
      </c>
      <c r="F914" s="214">
        <v>12</v>
      </c>
      <c r="G914" s="217" t="str">
        <f>IF(MID(tab_SATLISTE[[#This Row],[SAT-ID]],2,1)="x","x",LEFT(tab_SATLISTE[[#This Row],[SAT-ID]]))</f>
        <v>2</v>
      </c>
      <c r="H914" s="679" t="s">
        <v>4284</v>
      </c>
      <c r="I914" s="680"/>
      <c r="J914" s="680"/>
      <c r="K914" s="680"/>
      <c r="L914" s="681"/>
    </row>
    <row r="915" spans="1:12" ht="15.95" customHeight="1" x14ac:dyDescent="0.25">
      <c r="A915" s="21" t="s">
        <v>5375</v>
      </c>
      <c r="B915" s="209" t="s">
        <v>2732</v>
      </c>
      <c r="C915" s="214">
        <v>3</v>
      </c>
      <c r="D915" s="215">
        <v>3000</v>
      </c>
      <c r="E915" s="215">
        <v>750</v>
      </c>
      <c r="F915" s="214">
        <v>4</v>
      </c>
      <c r="G915" s="217" t="str">
        <f>IF(MID(tab_SATLISTE[[#This Row],[SAT-ID]],2,1)="x","x",LEFT(tab_SATLISTE[[#This Row],[SAT-ID]]))</f>
        <v>2</v>
      </c>
      <c r="H915" s="679" t="s">
        <v>4284</v>
      </c>
      <c r="I915" s="680"/>
      <c r="J915" s="680"/>
      <c r="K915" s="680"/>
      <c r="L915" s="681"/>
    </row>
    <row r="916" spans="1:12" ht="15.95" customHeight="1" x14ac:dyDescent="0.25">
      <c r="A916" s="21" t="s">
        <v>5376</v>
      </c>
      <c r="B916" s="209" t="s">
        <v>953</v>
      </c>
      <c r="C916" s="214">
        <v>277</v>
      </c>
      <c r="D916" s="215">
        <v>277000</v>
      </c>
      <c r="E916" s="215">
        <v>69250</v>
      </c>
      <c r="F916" s="214">
        <v>388</v>
      </c>
      <c r="G916" s="217" t="str">
        <f>IF(MID(tab_SATLISTE[[#This Row],[SAT-ID]],2,1)="x","x",LEFT(tab_SATLISTE[[#This Row],[SAT-ID]]))</f>
        <v>2</v>
      </c>
      <c r="H916" s="679" t="s">
        <v>4284</v>
      </c>
      <c r="I916" s="680"/>
      <c r="J916" s="680"/>
      <c r="K916" s="680"/>
      <c r="L916" s="681"/>
    </row>
    <row r="917" spans="1:12" ht="15.95" customHeight="1" x14ac:dyDescent="0.25">
      <c r="A917" s="21" t="s">
        <v>5377</v>
      </c>
      <c r="B917" s="209" t="s">
        <v>2689</v>
      </c>
      <c r="C917" s="214">
        <v>16</v>
      </c>
      <c r="D917" s="215">
        <v>16000</v>
      </c>
      <c r="E917" s="215">
        <v>4000</v>
      </c>
      <c r="F917" s="214">
        <v>23</v>
      </c>
      <c r="G917" s="217" t="str">
        <f>IF(MID(tab_SATLISTE[[#This Row],[SAT-ID]],2,1)="x","x",LEFT(tab_SATLISTE[[#This Row],[SAT-ID]]))</f>
        <v>2</v>
      </c>
      <c r="H917" s="679" t="s">
        <v>4284</v>
      </c>
      <c r="I917" s="680"/>
      <c r="J917" s="680"/>
      <c r="K917" s="680"/>
      <c r="L917" s="681"/>
    </row>
    <row r="918" spans="1:12" ht="15.95" customHeight="1" x14ac:dyDescent="0.25">
      <c r="A918" s="21" t="s">
        <v>5378</v>
      </c>
      <c r="B918" s="209" t="s">
        <v>2688</v>
      </c>
      <c r="C918" s="214">
        <v>19</v>
      </c>
      <c r="D918" s="215">
        <v>19000</v>
      </c>
      <c r="E918" s="215">
        <v>4750</v>
      </c>
      <c r="F918" s="214">
        <v>26</v>
      </c>
      <c r="G918" s="217" t="str">
        <f>IF(MID(tab_SATLISTE[[#This Row],[SAT-ID]],2,1)="x","x",LEFT(tab_SATLISTE[[#This Row],[SAT-ID]]))</f>
        <v>2</v>
      </c>
      <c r="H918" s="679" t="s">
        <v>4284</v>
      </c>
      <c r="I918" s="680"/>
      <c r="J918" s="680"/>
      <c r="K918" s="680"/>
      <c r="L918" s="681"/>
    </row>
    <row r="919" spans="1:12" ht="15.95" customHeight="1" x14ac:dyDescent="0.25">
      <c r="A919" s="21" t="s">
        <v>5379</v>
      </c>
      <c r="B919" s="209" t="s">
        <v>2740</v>
      </c>
      <c r="C919" s="214">
        <v>21</v>
      </c>
      <c r="D919" s="215">
        <v>21000</v>
      </c>
      <c r="E919" s="215">
        <v>5250</v>
      </c>
      <c r="F919" s="214">
        <v>32</v>
      </c>
      <c r="G919" s="217" t="str">
        <f>IF(MID(tab_SATLISTE[[#This Row],[SAT-ID]],2,1)="x","x",LEFT(tab_SATLISTE[[#This Row],[SAT-ID]]))</f>
        <v>2</v>
      </c>
      <c r="H919" s="679" t="s">
        <v>4284</v>
      </c>
      <c r="I919" s="680"/>
      <c r="J919" s="680"/>
      <c r="K919" s="680"/>
      <c r="L919" s="681"/>
    </row>
    <row r="920" spans="1:12" ht="15.95" customHeight="1" x14ac:dyDescent="0.25">
      <c r="A920" s="21" t="s">
        <v>5380</v>
      </c>
      <c r="B920" s="209" t="s">
        <v>2710</v>
      </c>
      <c r="C920" s="214">
        <v>2</v>
      </c>
      <c r="D920" s="215">
        <v>2000</v>
      </c>
      <c r="E920" s="215">
        <v>500</v>
      </c>
      <c r="F920" s="214">
        <v>3</v>
      </c>
      <c r="G920" s="217" t="str">
        <f>IF(MID(tab_SATLISTE[[#This Row],[SAT-ID]],2,1)="x","x",LEFT(tab_SATLISTE[[#This Row],[SAT-ID]]))</f>
        <v>2</v>
      </c>
      <c r="H920" s="679" t="s">
        <v>4284</v>
      </c>
      <c r="I920" s="680"/>
      <c r="J920" s="680"/>
      <c r="K920" s="680"/>
      <c r="L920" s="681"/>
    </row>
    <row r="921" spans="1:12" ht="15.95" customHeight="1" x14ac:dyDescent="0.25">
      <c r="A921" s="21" t="s">
        <v>5381</v>
      </c>
      <c r="B921" s="209" t="s">
        <v>2510</v>
      </c>
      <c r="C921" s="214">
        <v>15</v>
      </c>
      <c r="D921" s="215">
        <v>15000</v>
      </c>
      <c r="E921" s="215">
        <v>3750</v>
      </c>
      <c r="F921" s="214">
        <v>23</v>
      </c>
      <c r="G921" s="217" t="str">
        <f>IF(MID(tab_SATLISTE[[#This Row],[SAT-ID]],2,1)="x","x",LEFT(tab_SATLISTE[[#This Row],[SAT-ID]]))</f>
        <v>2</v>
      </c>
      <c r="H921" s="679" t="s">
        <v>4284</v>
      </c>
      <c r="I921" s="680"/>
      <c r="J921" s="680"/>
      <c r="K921" s="680"/>
      <c r="L921" s="681"/>
    </row>
    <row r="922" spans="1:12" ht="15.95" customHeight="1" x14ac:dyDescent="0.25">
      <c r="A922" s="21" t="s">
        <v>5382</v>
      </c>
      <c r="B922" s="209" t="s">
        <v>2643</v>
      </c>
      <c r="C922" s="214">
        <v>6</v>
      </c>
      <c r="D922" s="215">
        <v>6000</v>
      </c>
      <c r="E922" s="215">
        <v>1500</v>
      </c>
      <c r="F922" s="214">
        <v>8</v>
      </c>
      <c r="G922" s="217" t="str">
        <f>IF(MID(tab_SATLISTE[[#This Row],[SAT-ID]],2,1)="x","x",LEFT(tab_SATLISTE[[#This Row],[SAT-ID]]))</f>
        <v>2</v>
      </c>
      <c r="H922" s="679" t="s">
        <v>4284</v>
      </c>
      <c r="I922" s="680"/>
      <c r="J922" s="680"/>
      <c r="K922" s="680"/>
      <c r="L922" s="681"/>
    </row>
    <row r="923" spans="1:12" ht="15.95" customHeight="1" x14ac:dyDescent="0.25">
      <c r="A923" s="21" t="s">
        <v>5383</v>
      </c>
      <c r="B923" s="209" t="s">
        <v>2690</v>
      </c>
      <c r="C923" s="214">
        <v>6</v>
      </c>
      <c r="D923" s="215">
        <v>6000</v>
      </c>
      <c r="E923" s="215">
        <v>1500</v>
      </c>
      <c r="F923" s="214">
        <v>9</v>
      </c>
      <c r="G923" s="217" t="str">
        <f>IF(MID(tab_SATLISTE[[#This Row],[SAT-ID]],2,1)="x","x",LEFT(tab_SATLISTE[[#This Row],[SAT-ID]]))</f>
        <v>2</v>
      </c>
      <c r="H923" s="679" t="s">
        <v>4284</v>
      </c>
      <c r="I923" s="680"/>
      <c r="J923" s="680"/>
      <c r="K923" s="680"/>
      <c r="L923" s="681"/>
    </row>
    <row r="924" spans="1:12" ht="15.95" customHeight="1" x14ac:dyDescent="0.25">
      <c r="A924" s="21" t="s">
        <v>5384</v>
      </c>
      <c r="B924" s="209" t="s">
        <v>2570</v>
      </c>
      <c r="C924" s="214">
        <v>2</v>
      </c>
      <c r="D924" s="215">
        <v>2000</v>
      </c>
      <c r="E924" s="215">
        <v>500</v>
      </c>
      <c r="F924" s="214">
        <v>3</v>
      </c>
      <c r="G924" s="217" t="str">
        <f>IF(MID(tab_SATLISTE[[#This Row],[SAT-ID]],2,1)="x","x",LEFT(tab_SATLISTE[[#This Row],[SAT-ID]]))</f>
        <v>2</v>
      </c>
      <c r="H924" s="679" t="s">
        <v>4284</v>
      </c>
      <c r="I924" s="680"/>
      <c r="J924" s="680"/>
      <c r="K924" s="680"/>
      <c r="L924" s="681"/>
    </row>
    <row r="925" spans="1:12" ht="15.95" customHeight="1" x14ac:dyDescent="0.25">
      <c r="A925" s="21" t="s">
        <v>5385</v>
      </c>
      <c r="B925" s="209" t="s">
        <v>7029</v>
      </c>
      <c r="C925" s="214">
        <v>5</v>
      </c>
      <c r="D925" s="215">
        <v>5000</v>
      </c>
      <c r="E925" s="215">
        <v>1250</v>
      </c>
      <c r="F925" s="214">
        <v>7</v>
      </c>
      <c r="G925" s="217" t="str">
        <f>IF(MID(tab_SATLISTE[[#This Row],[SAT-ID]],2,1)="x","x",LEFT(tab_SATLISTE[[#This Row],[SAT-ID]]))</f>
        <v>2</v>
      </c>
      <c r="H925" s="679" t="s">
        <v>4284</v>
      </c>
      <c r="I925" s="680"/>
      <c r="J925" s="680"/>
      <c r="K925" s="680"/>
      <c r="L925" s="681"/>
    </row>
    <row r="926" spans="1:12" ht="15.95" customHeight="1" x14ac:dyDescent="0.25">
      <c r="A926" s="21" t="s">
        <v>5386</v>
      </c>
      <c r="B926" s="209" t="s">
        <v>2505</v>
      </c>
      <c r="C926" s="214">
        <v>15</v>
      </c>
      <c r="D926" s="215">
        <v>15000</v>
      </c>
      <c r="E926" s="215">
        <v>3750</v>
      </c>
      <c r="F926" s="214">
        <v>21</v>
      </c>
      <c r="G926" s="217" t="str">
        <f>IF(MID(tab_SATLISTE[[#This Row],[SAT-ID]],2,1)="x","x",LEFT(tab_SATLISTE[[#This Row],[SAT-ID]]))</f>
        <v>2</v>
      </c>
      <c r="H926" s="679" t="s">
        <v>4284</v>
      </c>
      <c r="I926" s="680"/>
      <c r="J926" s="680"/>
      <c r="K926" s="680"/>
      <c r="L926" s="681"/>
    </row>
    <row r="927" spans="1:12" ht="15.95" customHeight="1" x14ac:dyDescent="0.25">
      <c r="A927" s="21" t="s">
        <v>5387</v>
      </c>
      <c r="B927" s="209" t="s">
        <v>2711</v>
      </c>
      <c r="C927" s="214">
        <v>4</v>
      </c>
      <c r="D927" s="215">
        <v>4000</v>
      </c>
      <c r="E927" s="215">
        <v>1000</v>
      </c>
      <c r="F927" s="214">
        <v>6</v>
      </c>
      <c r="G927" s="217" t="str">
        <f>IF(MID(tab_SATLISTE[[#This Row],[SAT-ID]],2,1)="x","x",LEFT(tab_SATLISTE[[#This Row],[SAT-ID]]))</f>
        <v>2</v>
      </c>
      <c r="H927" s="679" t="s">
        <v>4284</v>
      </c>
      <c r="I927" s="680"/>
      <c r="J927" s="680"/>
      <c r="K927" s="680"/>
      <c r="L927" s="681"/>
    </row>
    <row r="928" spans="1:12" ht="15.95" customHeight="1" x14ac:dyDescent="0.25">
      <c r="A928" s="21" t="s">
        <v>5388</v>
      </c>
      <c r="B928" s="209" t="s">
        <v>291</v>
      </c>
      <c r="C928" s="214">
        <v>12</v>
      </c>
      <c r="D928" s="215">
        <v>12000</v>
      </c>
      <c r="E928" s="215">
        <v>3000</v>
      </c>
      <c r="F928" s="214">
        <v>17</v>
      </c>
      <c r="G928" s="217" t="str">
        <f>IF(MID(tab_SATLISTE[[#This Row],[SAT-ID]],2,1)="x","x",LEFT(tab_SATLISTE[[#This Row],[SAT-ID]]))</f>
        <v>2</v>
      </c>
      <c r="H928" s="679" t="s">
        <v>4284</v>
      </c>
      <c r="I928" s="680"/>
      <c r="J928" s="680"/>
      <c r="K928" s="680"/>
      <c r="L928" s="681"/>
    </row>
    <row r="929" spans="1:12" ht="15.95" customHeight="1" x14ac:dyDescent="0.25">
      <c r="A929" s="21" t="s">
        <v>5389</v>
      </c>
      <c r="B929" s="209" t="s">
        <v>155</v>
      </c>
      <c r="C929" s="214">
        <v>339</v>
      </c>
      <c r="D929" s="215">
        <v>339000</v>
      </c>
      <c r="E929" s="215">
        <v>84750</v>
      </c>
      <c r="F929" s="214">
        <v>474</v>
      </c>
      <c r="G929" s="217" t="str">
        <f>IF(MID(tab_SATLISTE[[#This Row],[SAT-ID]],2,1)="x","x",LEFT(tab_SATLISTE[[#This Row],[SAT-ID]]))</f>
        <v>2</v>
      </c>
      <c r="H929" s="679" t="s">
        <v>4284</v>
      </c>
      <c r="I929" s="680"/>
      <c r="J929" s="680"/>
      <c r="K929" s="680"/>
      <c r="L929" s="681"/>
    </row>
    <row r="930" spans="1:12" ht="15.95" customHeight="1" x14ac:dyDescent="0.25">
      <c r="A930" s="21" t="s">
        <v>5390</v>
      </c>
      <c r="B930" s="209" t="s">
        <v>2591</v>
      </c>
      <c r="C930" s="214">
        <v>22</v>
      </c>
      <c r="D930" s="215">
        <v>22000</v>
      </c>
      <c r="E930" s="215">
        <v>5500</v>
      </c>
      <c r="F930" s="214">
        <v>34</v>
      </c>
      <c r="G930" s="217" t="str">
        <f>IF(MID(tab_SATLISTE[[#This Row],[SAT-ID]],2,1)="x","x",LEFT(tab_SATLISTE[[#This Row],[SAT-ID]]))</f>
        <v>2</v>
      </c>
      <c r="H930" s="679" t="s">
        <v>4284</v>
      </c>
      <c r="I930" s="680"/>
      <c r="J930" s="680"/>
      <c r="K930" s="680"/>
      <c r="L930" s="681"/>
    </row>
    <row r="931" spans="1:12" ht="15.95" customHeight="1" x14ac:dyDescent="0.25">
      <c r="A931" s="21" t="s">
        <v>5391</v>
      </c>
      <c r="B931" s="209" t="s">
        <v>2651</v>
      </c>
      <c r="C931" s="214">
        <v>8</v>
      </c>
      <c r="D931" s="215">
        <v>8000</v>
      </c>
      <c r="E931" s="215">
        <v>2000</v>
      </c>
      <c r="F931" s="214">
        <v>11</v>
      </c>
      <c r="G931" s="217" t="str">
        <f>IF(MID(tab_SATLISTE[[#This Row],[SAT-ID]],2,1)="x","x",LEFT(tab_SATLISTE[[#This Row],[SAT-ID]]))</f>
        <v>2</v>
      </c>
      <c r="H931" s="679" t="s">
        <v>4284</v>
      </c>
      <c r="I931" s="680"/>
      <c r="J931" s="680"/>
      <c r="K931" s="680"/>
      <c r="L931" s="681"/>
    </row>
    <row r="932" spans="1:12" ht="15.95" customHeight="1" x14ac:dyDescent="0.25">
      <c r="A932" s="21" t="s">
        <v>5392</v>
      </c>
      <c r="B932" s="209" t="s">
        <v>2652</v>
      </c>
      <c r="C932" s="214">
        <v>11</v>
      </c>
      <c r="D932" s="215">
        <v>11000</v>
      </c>
      <c r="E932" s="215">
        <v>2750</v>
      </c>
      <c r="F932" s="214">
        <v>15</v>
      </c>
      <c r="G932" s="217" t="str">
        <f>IF(MID(tab_SATLISTE[[#This Row],[SAT-ID]],2,1)="x","x",LEFT(tab_SATLISTE[[#This Row],[SAT-ID]]))</f>
        <v>2</v>
      </c>
      <c r="H932" s="679" t="s">
        <v>4284</v>
      </c>
      <c r="I932" s="680"/>
      <c r="J932" s="680"/>
      <c r="K932" s="680"/>
      <c r="L932" s="681"/>
    </row>
    <row r="933" spans="1:12" ht="15.95" customHeight="1" x14ac:dyDescent="0.25">
      <c r="A933" s="21" t="s">
        <v>5393</v>
      </c>
      <c r="B933" s="209" t="s">
        <v>2653</v>
      </c>
      <c r="C933" s="214">
        <v>4</v>
      </c>
      <c r="D933" s="215">
        <v>4000</v>
      </c>
      <c r="E933" s="215">
        <v>1000</v>
      </c>
      <c r="F933" s="214">
        <v>5</v>
      </c>
      <c r="G933" s="217" t="str">
        <f>IF(MID(tab_SATLISTE[[#This Row],[SAT-ID]],2,1)="x","x",LEFT(tab_SATLISTE[[#This Row],[SAT-ID]]))</f>
        <v>2</v>
      </c>
      <c r="H933" s="679" t="s">
        <v>4284</v>
      </c>
      <c r="I933" s="680"/>
      <c r="J933" s="680"/>
      <c r="K933" s="680"/>
      <c r="L933" s="681"/>
    </row>
    <row r="934" spans="1:12" ht="15.95" customHeight="1" x14ac:dyDescent="0.25">
      <c r="A934" s="21" t="s">
        <v>5394</v>
      </c>
      <c r="B934" s="209" t="s">
        <v>2691</v>
      </c>
      <c r="C934" s="214">
        <v>6</v>
      </c>
      <c r="D934" s="215">
        <v>6000</v>
      </c>
      <c r="E934" s="215">
        <v>1500</v>
      </c>
      <c r="F934" s="214">
        <v>9</v>
      </c>
      <c r="G934" s="217" t="str">
        <f>IF(MID(tab_SATLISTE[[#This Row],[SAT-ID]],2,1)="x","x",LEFT(tab_SATLISTE[[#This Row],[SAT-ID]]))</f>
        <v>2</v>
      </c>
      <c r="H934" s="679" t="s">
        <v>4284</v>
      </c>
      <c r="I934" s="680"/>
      <c r="J934" s="680"/>
      <c r="K934" s="680"/>
      <c r="L934" s="681"/>
    </row>
    <row r="935" spans="1:12" ht="15.95" customHeight="1" x14ac:dyDescent="0.25">
      <c r="A935" s="21" t="s">
        <v>5395</v>
      </c>
      <c r="B935" s="209" t="s">
        <v>2695</v>
      </c>
      <c r="C935" s="214">
        <v>14</v>
      </c>
      <c r="D935" s="215">
        <v>14000</v>
      </c>
      <c r="E935" s="215">
        <v>3500</v>
      </c>
      <c r="F935" s="214">
        <v>19</v>
      </c>
      <c r="G935" s="217" t="str">
        <f>IF(MID(tab_SATLISTE[[#This Row],[SAT-ID]],2,1)="x","x",LEFT(tab_SATLISTE[[#This Row],[SAT-ID]]))</f>
        <v>2</v>
      </c>
      <c r="H935" s="679" t="s">
        <v>4284</v>
      </c>
      <c r="I935" s="680"/>
      <c r="J935" s="680"/>
      <c r="K935" s="680"/>
      <c r="L935" s="681"/>
    </row>
    <row r="936" spans="1:12" ht="15.95" customHeight="1" x14ac:dyDescent="0.25">
      <c r="A936" s="21" t="s">
        <v>5396</v>
      </c>
      <c r="B936" s="209" t="s">
        <v>2612</v>
      </c>
      <c r="C936" s="214">
        <v>6</v>
      </c>
      <c r="D936" s="215">
        <v>6000</v>
      </c>
      <c r="E936" s="215">
        <v>1500</v>
      </c>
      <c r="F936" s="214">
        <v>9</v>
      </c>
      <c r="G936" s="217" t="str">
        <f>IF(MID(tab_SATLISTE[[#This Row],[SAT-ID]],2,1)="x","x",LEFT(tab_SATLISTE[[#This Row],[SAT-ID]]))</f>
        <v>2</v>
      </c>
      <c r="H936" s="679" t="s">
        <v>4284</v>
      </c>
      <c r="I936" s="680"/>
      <c r="J936" s="680"/>
      <c r="K936" s="680"/>
      <c r="L936" s="681"/>
    </row>
    <row r="937" spans="1:12" ht="15.95" customHeight="1" x14ac:dyDescent="0.25">
      <c r="A937" s="21" t="s">
        <v>5397</v>
      </c>
      <c r="B937" s="209" t="s">
        <v>2654</v>
      </c>
      <c r="C937" s="214">
        <v>7</v>
      </c>
      <c r="D937" s="215">
        <v>7000</v>
      </c>
      <c r="E937" s="215">
        <v>1750</v>
      </c>
      <c r="F937" s="214">
        <v>10</v>
      </c>
      <c r="G937" s="217" t="str">
        <f>IF(MID(tab_SATLISTE[[#This Row],[SAT-ID]],2,1)="x","x",LEFT(tab_SATLISTE[[#This Row],[SAT-ID]]))</f>
        <v>2</v>
      </c>
      <c r="H937" s="679" t="s">
        <v>4284</v>
      </c>
      <c r="I937" s="680"/>
      <c r="J937" s="680"/>
      <c r="K937" s="680"/>
      <c r="L937" s="681"/>
    </row>
    <row r="938" spans="1:12" ht="15.95" customHeight="1" x14ac:dyDescent="0.25">
      <c r="A938" s="21" t="s">
        <v>5398</v>
      </c>
      <c r="B938" s="209" t="s">
        <v>2593</v>
      </c>
      <c r="C938" s="214">
        <v>23</v>
      </c>
      <c r="D938" s="215">
        <v>23000</v>
      </c>
      <c r="E938" s="215">
        <v>5750</v>
      </c>
      <c r="F938" s="214">
        <v>36</v>
      </c>
      <c r="G938" s="217" t="str">
        <f>IF(MID(tab_SATLISTE[[#This Row],[SAT-ID]],2,1)="x","x",LEFT(tab_SATLISTE[[#This Row],[SAT-ID]]))</f>
        <v>2</v>
      </c>
      <c r="H938" s="679" t="s">
        <v>4284</v>
      </c>
      <c r="I938" s="680"/>
      <c r="J938" s="680"/>
      <c r="K938" s="680"/>
      <c r="L938" s="681"/>
    </row>
    <row r="939" spans="1:12" ht="15.95" customHeight="1" x14ac:dyDescent="0.25">
      <c r="A939" s="21" t="s">
        <v>5399</v>
      </c>
      <c r="B939" s="209" t="s">
        <v>2733</v>
      </c>
      <c r="C939" s="214">
        <v>5</v>
      </c>
      <c r="D939" s="215">
        <v>5000</v>
      </c>
      <c r="E939" s="215">
        <v>1250</v>
      </c>
      <c r="F939" s="214">
        <v>7</v>
      </c>
      <c r="G939" s="217" t="str">
        <f>IF(MID(tab_SATLISTE[[#This Row],[SAT-ID]],2,1)="x","x",LEFT(tab_SATLISTE[[#This Row],[SAT-ID]]))</f>
        <v>2</v>
      </c>
      <c r="H939" s="679" t="s">
        <v>4284</v>
      </c>
      <c r="I939" s="680"/>
      <c r="J939" s="680"/>
      <c r="K939" s="680"/>
      <c r="L939" s="681"/>
    </row>
    <row r="940" spans="1:12" ht="15.95" customHeight="1" x14ac:dyDescent="0.25">
      <c r="A940" s="21" t="s">
        <v>5400</v>
      </c>
      <c r="B940" s="209" t="s">
        <v>2516</v>
      </c>
      <c r="C940" s="214">
        <v>16</v>
      </c>
      <c r="D940" s="215">
        <v>16000</v>
      </c>
      <c r="E940" s="215">
        <v>4000</v>
      </c>
      <c r="F940" s="214">
        <v>22</v>
      </c>
      <c r="G940" s="217" t="str">
        <f>IF(MID(tab_SATLISTE[[#This Row],[SAT-ID]],2,1)="x","x",LEFT(tab_SATLISTE[[#This Row],[SAT-ID]]))</f>
        <v>2</v>
      </c>
      <c r="H940" s="679" t="s">
        <v>4284</v>
      </c>
      <c r="I940" s="680"/>
      <c r="J940" s="680"/>
      <c r="K940" s="680"/>
      <c r="L940" s="681"/>
    </row>
    <row r="941" spans="1:12" ht="15.95" customHeight="1" x14ac:dyDescent="0.25">
      <c r="A941" s="21" t="s">
        <v>5401</v>
      </c>
      <c r="B941" s="209" t="s">
        <v>2533</v>
      </c>
      <c r="C941" s="214">
        <v>5</v>
      </c>
      <c r="D941" s="215">
        <v>5000</v>
      </c>
      <c r="E941" s="215">
        <v>1250</v>
      </c>
      <c r="F941" s="214">
        <v>7</v>
      </c>
      <c r="G941" s="217" t="str">
        <f>IF(MID(tab_SATLISTE[[#This Row],[SAT-ID]],2,1)="x","x",LEFT(tab_SATLISTE[[#This Row],[SAT-ID]]))</f>
        <v>2</v>
      </c>
      <c r="H941" s="679" t="s">
        <v>4284</v>
      </c>
      <c r="I941" s="680"/>
      <c r="J941" s="680"/>
      <c r="K941" s="680"/>
      <c r="L941" s="681"/>
    </row>
    <row r="942" spans="1:12" ht="15.95" customHeight="1" x14ac:dyDescent="0.25">
      <c r="A942" s="21" t="s">
        <v>5402</v>
      </c>
      <c r="B942" s="209" t="s">
        <v>2549</v>
      </c>
      <c r="C942" s="214">
        <v>8</v>
      </c>
      <c r="D942" s="215">
        <v>8000</v>
      </c>
      <c r="E942" s="215">
        <v>2000</v>
      </c>
      <c r="F942" s="214">
        <v>11</v>
      </c>
      <c r="G942" s="217" t="str">
        <f>IF(MID(tab_SATLISTE[[#This Row],[SAT-ID]],2,1)="x","x",LEFT(tab_SATLISTE[[#This Row],[SAT-ID]]))</f>
        <v>2</v>
      </c>
      <c r="H942" s="679" t="s">
        <v>4284</v>
      </c>
      <c r="I942" s="680"/>
      <c r="J942" s="680"/>
      <c r="K942" s="680"/>
      <c r="L942" s="681"/>
    </row>
    <row r="943" spans="1:12" ht="15.95" customHeight="1" x14ac:dyDescent="0.25">
      <c r="A943" s="21" t="s">
        <v>5403</v>
      </c>
      <c r="B943" s="209" t="s">
        <v>2550</v>
      </c>
      <c r="C943" s="214">
        <v>8</v>
      </c>
      <c r="D943" s="215">
        <v>8000</v>
      </c>
      <c r="E943" s="215">
        <v>2000</v>
      </c>
      <c r="F943" s="214">
        <v>11</v>
      </c>
      <c r="G943" s="217" t="str">
        <f>IF(MID(tab_SATLISTE[[#This Row],[SAT-ID]],2,1)="x","x",LEFT(tab_SATLISTE[[#This Row],[SAT-ID]]))</f>
        <v>2</v>
      </c>
      <c r="H943" s="679" t="s">
        <v>4284</v>
      </c>
      <c r="I943" s="680"/>
      <c r="J943" s="680"/>
      <c r="K943" s="680"/>
      <c r="L943" s="681"/>
    </row>
    <row r="944" spans="1:12" ht="15.95" customHeight="1" x14ac:dyDescent="0.25">
      <c r="A944" s="21" t="s">
        <v>5404</v>
      </c>
      <c r="B944" s="209" t="s">
        <v>2712</v>
      </c>
      <c r="C944" s="214">
        <v>4</v>
      </c>
      <c r="D944" s="215">
        <v>4000</v>
      </c>
      <c r="E944" s="215">
        <v>1000</v>
      </c>
      <c r="F944" s="214">
        <v>5</v>
      </c>
      <c r="G944" s="217" t="str">
        <f>IF(MID(tab_SATLISTE[[#This Row],[SAT-ID]],2,1)="x","x",LEFT(tab_SATLISTE[[#This Row],[SAT-ID]]))</f>
        <v>2</v>
      </c>
      <c r="H944" s="679" t="s">
        <v>4284</v>
      </c>
      <c r="I944" s="680"/>
      <c r="J944" s="680"/>
      <c r="K944" s="680"/>
      <c r="L944" s="681"/>
    </row>
    <row r="945" spans="1:12" ht="15.95" customHeight="1" x14ac:dyDescent="0.25">
      <c r="A945" s="21" t="s">
        <v>5405</v>
      </c>
      <c r="B945" s="209" t="s">
        <v>2573</v>
      </c>
      <c r="C945" s="214">
        <v>11</v>
      </c>
      <c r="D945" s="215">
        <v>11000</v>
      </c>
      <c r="E945" s="215">
        <v>2750</v>
      </c>
      <c r="F945" s="214">
        <v>16</v>
      </c>
      <c r="G945" s="217" t="str">
        <f>IF(MID(tab_SATLISTE[[#This Row],[SAT-ID]],2,1)="x","x",LEFT(tab_SATLISTE[[#This Row],[SAT-ID]]))</f>
        <v>2</v>
      </c>
      <c r="H945" s="679" t="s">
        <v>4284</v>
      </c>
      <c r="I945" s="680"/>
      <c r="J945" s="680"/>
      <c r="K945" s="680"/>
      <c r="L945" s="681"/>
    </row>
    <row r="946" spans="1:12" ht="15.95" customHeight="1" x14ac:dyDescent="0.25">
      <c r="A946" s="21" t="s">
        <v>5406</v>
      </c>
      <c r="B946" s="209" t="s">
        <v>2546</v>
      </c>
      <c r="C946" s="214">
        <v>14</v>
      </c>
      <c r="D946" s="215">
        <v>14000</v>
      </c>
      <c r="E946" s="215">
        <v>3500</v>
      </c>
      <c r="F946" s="214">
        <v>21</v>
      </c>
      <c r="G946" s="217" t="str">
        <f>IF(MID(tab_SATLISTE[[#This Row],[SAT-ID]],2,1)="x","x",LEFT(tab_SATLISTE[[#This Row],[SAT-ID]]))</f>
        <v>2</v>
      </c>
      <c r="H946" s="679" t="s">
        <v>4284</v>
      </c>
      <c r="I946" s="680"/>
      <c r="J946" s="680"/>
      <c r="K946" s="680"/>
      <c r="L946" s="681"/>
    </row>
    <row r="947" spans="1:12" ht="15.95" customHeight="1" x14ac:dyDescent="0.25">
      <c r="A947" s="21" t="s">
        <v>5407</v>
      </c>
      <c r="B947" s="209" t="s">
        <v>2513</v>
      </c>
      <c r="C947" s="214">
        <v>19</v>
      </c>
      <c r="D947" s="215">
        <v>19000</v>
      </c>
      <c r="E947" s="215">
        <v>4750</v>
      </c>
      <c r="F947" s="214">
        <v>29</v>
      </c>
      <c r="G947" s="217" t="str">
        <f>IF(MID(tab_SATLISTE[[#This Row],[SAT-ID]],2,1)="x","x",LEFT(tab_SATLISTE[[#This Row],[SAT-ID]]))</f>
        <v>2</v>
      </c>
      <c r="H947" s="679" t="s">
        <v>4284</v>
      </c>
      <c r="I947" s="680"/>
      <c r="J947" s="680"/>
      <c r="K947" s="680"/>
      <c r="L947" s="681"/>
    </row>
    <row r="948" spans="1:12" ht="15.95" customHeight="1" x14ac:dyDescent="0.25">
      <c r="A948" s="21" t="s">
        <v>5408</v>
      </c>
      <c r="B948" s="209" t="s">
        <v>2713</v>
      </c>
      <c r="C948" s="214">
        <v>31</v>
      </c>
      <c r="D948" s="215">
        <v>31000</v>
      </c>
      <c r="E948" s="215">
        <v>7750</v>
      </c>
      <c r="F948" s="214">
        <v>43</v>
      </c>
      <c r="G948" s="217" t="str">
        <f>IF(MID(tab_SATLISTE[[#This Row],[SAT-ID]],2,1)="x","x",LEFT(tab_SATLISTE[[#This Row],[SAT-ID]]))</f>
        <v>2</v>
      </c>
      <c r="H948" s="679" t="s">
        <v>4284</v>
      </c>
      <c r="I948" s="680"/>
      <c r="J948" s="680"/>
      <c r="K948" s="680"/>
      <c r="L948" s="681"/>
    </row>
    <row r="949" spans="1:12" ht="15.95" customHeight="1" x14ac:dyDescent="0.25">
      <c r="A949" s="21" t="s">
        <v>5409</v>
      </c>
      <c r="B949" s="209" t="s">
        <v>2741</v>
      </c>
      <c r="C949" s="214">
        <v>9</v>
      </c>
      <c r="D949" s="215">
        <v>9000</v>
      </c>
      <c r="E949" s="215">
        <v>2250</v>
      </c>
      <c r="F949" s="214">
        <v>13</v>
      </c>
      <c r="G949" s="217" t="str">
        <f>IF(MID(tab_SATLISTE[[#This Row],[SAT-ID]],2,1)="x","x",LEFT(tab_SATLISTE[[#This Row],[SAT-ID]]))</f>
        <v>2</v>
      </c>
      <c r="H949" s="679" t="s">
        <v>4284</v>
      </c>
      <c r="I949" s="680"/>
      <c r="J949" s="680"/>
      <c r="K949" s="680"/>
      <c r="L949" s="681"/>
    </row>
    <row r="950" spans="1:12" ht="15.95" customHeight="1" x14ac:dyDescent="0.25">
      <c r="A950" s="21" t="s">
        <v>5410</v>
      </c>
      <c r="B950" s="209" t="s">
        <v>2574</v>
      </c>
      <c r="C950" s="214">
        <v>7</v>
      </c>
      <c r="D950" s="215">
        <v>7000</v>
      </c>
      <c r="E950" s="215">
        <v>1750</v>
      </c>
      <c r="F950" s="214">
        <v>10</v>
      </c>
      <c r="G950" s="217" t="str">
        <f>IF(MID(tab_SATLISTE[[#This Row],[SAT-ID]],2,1)="x","x",LEFT(tab_SATLISTE[[#This Row],[SAT-ID]]))</f>
        <v>2</v>
      </c>
      <c r="H950" s="679" t="s">
        <v>4284</v>
      </c>
      <c r="I950" s="680"/>
      <c r="J950" s="680"/>
      <c r="K950" s="680"/>
      <c r="L950" s="681"/>
    </row>
    <row r="951" spans="1:12" ht="15.95" customHeight="1" x14ac:dyDescent="0.25">
      <c r="A951" s="21" t="s">
        <v>5411</v>
      </c>
      <c r="B951" s="209" t="s">
        <v>2571</v>
      </c>
      <c r="C951" s="214">
        <v>7</v>
      </c>
      <c r="D951" s="215">
        <v>7000</v>
      </c>
      <c r="E951" s="215">
        <v>1750</v>
      </c>
      <c r="F951" s="214">
        <v>10</v>
      </c>
      <c r="G951" s="217" t="str">
        <f>IF(MID(tab_SATLISTE[[#This Row],[SAT-ID]],2,1)="x","x",LEFT(tab_SATLISTE[[#This Row],[SAT-ID]]))</f>
        <v>2</v>
      </c>
      <c r="H951" s="679" t="s">
        <v>4284</v>
      </c>
      <c r="I951" s="680"/>
      <c r="J951" s="680"/>
      <c r="K951" s="680"/>
      <c r="L951" s="681"/>
    </row>
    <row r="952" spans="1:12" ht="15.95" customHeight="1" x14ac:dyDescent="0.25">
      <c r="A952" s="21" t="s">
        <v>5412</v>
      </c>
      <c r="B952" s="209" t="s">
        <v>2557</v>
      </c>
      <c r="C952" s="214">
        <v>4</v>
      </c>
      <c r="D952" s="215">
        <v>4000</v>
      </c>
      <c r="E952" s="215">
        <v>1000</v>
      </c>
      <c r="F952" s="214">
        <v>5</v>
      </c>
      <c r="G952" s="217" t="str">
        <f>IF(MID(tab_SATLISTE[[#This Row],[SAT-ID]],2,1)="x","x",LEFT(tab_SATLISTE[[#This Row],[SAT-ID]]))</f>
        <v>2</v>
      </c>
      <c r="H952" s="679" t="s">
        <v>4284</v>
      </c>
      <c r="I952" s="680"/>
      <c r="J952" s="680"/>
      <c r="K952" s="680"/>
      <c r="L952" s="681"/>
    </row>
    <row r="953" spans="1:12" ht="15.95" customHeight="1" x14ac:dyDescent="0.25">
      <c r="A953" s="21" t="s">
        <v>5413</v>
      </c>
      <c r="B953" s="209" t="s">
        <v>2734</v>
      </c>
      <c r="C953" s="214">
        <v>5</v>
      </c>
      <c r="D953" s="215">
        <v>5000</v>
      </c>
      <c r="E953" s="215">
        <v>1250</v>
      </c>
      <c r="F953" s="214">
        <v>7</v>
      </c>
      <c r="G953" s="217" t="str">
        <f>IF(MID(tab_SATLISTE[[#This Row],[SAT-ID]],2,1)="x","x",LEFT(tab_SATLISTE[[#This Row],[SAT-ID]]))</f>
        <v>2</v>
      </c>
      <c r="H953" s="679" t="s">
        <v>4284</v>
      </c>
      <c r="I953" s="680"/>
      <c r="J953" s="680"/>
      <c r="K953" s="680"/>
      <c r="L953" s="681"/>
    </row>
    <row r="954" spans="1:12" ht="15.95" customHeight="1" x14ac:dyDescent="0.25">
      <c r="A954" s="21" t="s">
        <v>5414</v>
      </c>
      <c r="B954" s="209" t="s">
        <v>2552</v>
      </c>
      <c r="C954" s="214">
        <v>4</v>
      </c>
      <c r="D954" s="215">
        <v>4000</v>
      </c>
      <c r="E954" s="215">
        <v>1000</v>
      </c>
      <c r="F954" s="214">
        <v>6</v>
      </c>
      <c r="G954" s="217" t="str">
        <f>IF(MID(tab_SATLISTE[[#This Row],[SAT-ID]],2,1)="x","x",LEFT(tab_SATLISTE[[#This Row],[SAT-ID]]))</f>
        <v>2</v>
      </c>
      <c r="H954" s="679" t="s">
        <v>4284</v>
      </c>
      <c r="I954" s="680"/>
      <c r="J954" s="680"/>
      <c r="K954" s="680"/>
      <c r="L954" s="681"/>
    </row>
    <row r="955" spans="1:12" ht="15.95" customHeight="1" x14ac:dyDescent="0.25">
      <c r="A955" s="21" t="s">
        <v>5415</v>
      </c>
      <c r="B955" s="209" t="s">
        <v>2541</v>
      </c>
      <c r="C955" s="214">
        <v>16</v>
      </c>
      <c r="D955" s="215">
        <v>16000</v>
      </c>
      <c r="E955" s="215">
        <v>4000</v>
      </c>
      <c r="F955" s="214">
        <v>23</v>
      </c>
      <c r="G955" s="217" t="str">
        <f>IF(MID(tab_SATLISTE[[#This Row],[SAT-ID]],2,1)="x","x",LEFT(tab_SATLISTE[[#This Row],[SAT-ID]]))</f>
        <v>2</v>
      </c>
      <c r="H955" s="679" t="s">
        <v>4284</v>
      </c>
      <c r="I955" s="680"/>
      <c r="J955" s="680"/>
      <c r="K955" s="680"/>
      <c r="L955" s="681"/>
    </row>
    <row r="956" spans="1:12" ht="15.95" customHeight="1" x14ac:dyDescent="0.25">
      <c r="A956" s="21" t="s">
        <v>5416</v>
      </c>
      <c r="B956" s="209" t="s">
        <v>1537</v>
      </c>
      <c r="C956" s="214">
        <v>312</v>
      </c>
      <c r="D956" s="215">
        <v>312000</v>
      </c>
      <c r="E956" s="215">
        <v>78000</v>
      </c>
      <c r="F956" s="214">
        <v>480</v>
      </c>
      <c r="G956" s="217" t="str">
        <f>IF(MID(tab_SATLISTE[[#This Row],[SAT-ID]],2,1)="x","x",LEFT(tab_SATLISTE[[#This Row],[SAT-ID]]))</f>
        <v>2</v>
      </c>
      <c r="H956" s="679" t="s">
        <v>4284</v>
      </c>
      <c r="I956" s="680"/>
      <c r="J956" s="680"/>
      <c r="K956" s="680"/>
      <c r="L956" s="681"/>
    </row>
    <row r="957" spans="1:12" ht="15.95" customHeight="1" x14ac:dyDescent="0.25">
      <c r="A957" s="21" t="s">
        <v>5417</v>
      </c>
      <c r="B957" s="209" t="s">
        <v>165</v>
      </c>
      <c r="C957" s="214">
        <v>131</v>
      </c>
      <c r="D957" s="215">
        <v>131000</v>
      </c>
      <c r="E957" s="215">
        <v>32750</v>
      </c>
      <c r="F957" s="214">
        <v>202</v>
      </c>
      <c r="G957" s="217" t="str">
        <f>IF(MID(tab_SATLISTE[[#This Row],[SAT-ID]],2,1)="x","x",LEFT(tab_SATLISTE[[#This Row],[SAT-ID]]))</f>
        <v>2</v>
      </c>
      <c r="H957" s="679" t="s">
        <v>4284</v>
      </c>
      <c r="I957" s="680"/>
      <c r="J957" s="680"/>
      <c r="K957" s="680"/>
      <c r="L957" s="681"/>
    </row>
    <row r="958" spans="1:12" ht="15.95" customHeight="1" x14ac:dyDescent="0.25">
      <c r="A958" s="21" t="s">
        <v>5418</v>
      </c>
      <c r="B958" s="209" t="s">
        <v>157</v>
      </c>
      <c r="C958" s="214">
        <v>171</v>
      </c>
      <c r="D958" s="215">
        <v>171000</v>
      </c>
      <c r="E958" s="215">
        <v>42750</v>
      </c>
      <c r="F958" s="214">
        <v>263</v>
      </c>
      <c r="G958" s="217" t="str">
        <f>IF(MID(tab_SATLISTE[[#This Row],[SAT-ID]],2,1)="x","x",LEFT(tab_SATLISTE[[#This Row],[SAT-ID]]))</f>
        <v>2</v>
      </c>
      <c r="H958" s="679" t="s">
        <v>4284</v>
      </c>
      <c r="I958" s="680"/>
      <c r="J958" s="680"/>
      <c r="K958" s="680"/>
      <c r="L958" s="681"/>
    </row>
    <row r="959" spans="1:12" ht="15.95" customHeight="1" x14ac:dyDescent="0.25">
      <c r="A959" s="21" t="s">
        <v>5419</v>
      </c>
      <c r="B959" s="209" t="s">
        <v>2714</v>
      </c>
      <c r="C959" s="214">
        <v>3</v>
      </c>
      <c r="D959" s="215">
        <v>3000</v>
      </c>
      <c r="E959" s="215">
        <v>750</v>
      </c>
      <c r="F959" s="214">
        <v>4</v>
      </c>
      <c r="G959" s="217" t="str">
        <f>IF(MID(tab_SATLISTE[[#This Row],[SAT-ID]],2,1)="x","x",LEFT(tab_SATLISTE[[#This Row],[SAT-ID]]))</f>
        <v>2</v>
      </c>
      <c r="H959" s="679" t="s">
        <v>4284</v>
      </c>
      <c r="I959" s="680"/>
      <c r="J959" s="680"/>
      <c r="K959" s="680"/>
      <c r="L959" s="681"/>
    </row>
    <row r="960" spans="1:12" ht="15.95" customHeight="1" x14ac:dyDescent="0.25">
      <c r="A960" s="21" t="s">
        <v>5420</v>
      </c>
      <c r="B960" s="209" t="s">
        <v>2715</v>
      </c>
      <c r="C960" s="214">
        <v>3</v>
      </c>
      <c r="D960" s="215">
        <v>3000</v>
      </c>
      <c r="E960" s="215">
        <v>750</v>
      </c>
      <c r="F960" s="214">
        <v>4</v>
      </c>
      <c r="G960" s="217" t="str">
        <f>IF(MID(tab_SATLISTE[[#This Row],[SAT-ID]],2,1)="x","x",LEFT(tab_SATLISTE[[#This Row],[SAT-ID]]))</f>
        <v>2</v>
      </c>
      <c r="H960" s="679" t="s">
        <v>4284</v>
      </c>
      <c r="I960" s="680"/>
      <c r="J960" s="680"/>
      <c r="K960" s="680"/>
      <c r="L960" s="681"/>
    </row>
    <row r="961" spans="1:12" ht="15.95" customHeight="1" x14ac:dyDescent="0.25">
      <c r="A961" s="21" t="s">
        <v>5421</v>
      </c>
      <c r="B961" s="209" t="s">
        <v>2669</v>
      </c>
      <c r="C961" s="214">
        <v>12</v>
      </c>
      <c r="D961" s="215">
        <v>12000</v>
      </c>
      <c r="E961" s="215">
        <v>3000</v>
      </c>
      <c r="F961" s="214">
        <v>17</v>
      </c>
      <c r="G961" s="217" t="str">
        <f>IF(MID(tab_SATLISTE[[#This Row],[SAT-ID]],2,1)="x","x",LEFT(tab_SATLISTE[[#This Row],[SAT-ID]]))</f>
        <v>2</v>
      </c>
      <c r="H961" s="679" t="s">
        <v>4284</v>
      </c>
      <c r="I961" s="680"/>
      <c r="J961" s="680"/>
      <c r="K961" s="680"/>
      <c r="L961" s="681"/>
    </row>
    <row r="962" spans="1:12" ht="15.95" customHeight="1" x14ac:dyDescent="0.25">
      <c r="A962" s="21" t="s">
        <v>5422</v>
      </c>
      <c r="B962" s="209" t="s">
        <v>2521</v>
      </c>
      <c r="C962" s="214">
        <v>11</v>
      </c>
      <c r="D962" s="215">
        <v>11000</v>
      </c>
      <c r="E962" s="215">
        <v>2750</v>
      </c>
      <c r="F962" s="214">
        <v>15</v>
      </c>
      <c r="G962" s="217" t="str">
        <f>IF(MID(tab_SATLISTE[[#This Row],[SAT-ID]],2,1)="x","x",LEFT(tab_SATLISTE[[#This Row],[SAT-ID]]))</f>
        <v>2</v>
      </c>
      <c r="H962" s="679" t="s">
        <v>4284</v>
      </c>
      <c r="I962" s="680"/>
      <c r="J962" s="680"/>
      <c r="K962" s="680"/>
      <c r="L962" s="681"/>
    </row>
    <row r="963" spans="1:12" ht="15.95" customHeight="1" x14ac:dyDescent="0.25">
      <c r="A963" s="21" t="s">
        <v>5423</v>
      </c>
      <c r="B963" s="209" t="s">
        <v>2657</v>
      </c>
      <c r="C963" s="214">
        <v>3</v>
      </c>
      <c r="D963" s="215">
        <v>3000</v>
      </c>
      <c r="E963" s="215">
        <v>750</v>
      </c>
      <c r="F963" s="214">
        <v>4</v>
      </c>
      <c r="G963" s="217" t="str">
        <f>IF(MID(tab_SATLISTE[[#This Row],[SAT-ID]],2,1)="x","x",LEFT(tab_SATLISTE[[#This Row],[SAT-ID]]))</f>
        <v>2</v>
      </c>
      <c r="H963" s="679" t="s">
        <v>4284</v>
      </c>
      <c r="I963" s="680"/>
      <c r="J963" s="680"/>
      <c r="K963" s="680"/>
      <c r="L963" s="681"/>
    </row>
    <row r="964" spans="1:12" ht="15.95" customHeight="1" x14ac:dyDescent="0.25">
      <c r="A964" s="21" t="s">
        <v>5424</v>
      </c>
      <c r="B964" s="209" t="s">
        <v>2596</v>
      </c>
      <c r="C964" s="214">
        <v>3</v>
      </c>
      <c r="D964" s="215">
        <v>3000</v>
      </c>
      <c r="E964" s="215">
        <v>750</v>
      </c>
      <c r="F964" s="214">
        <v>5</v>
      </c>
      <c r="G964" s="217" t="str">
        <f>IF(MID(tab_SATLISTE[[#This Row],[SAT-ID]],2,1)="x","x",LEFT(tab_SATLISTE[[#This Row],[SAT-ID]]))</f>
        <v>2</v>
      </c>
      <c r="H964" s="679" t="s">
        <v>4284</v>
      </c>
      <c r="I964" s="680"/>
      <c r="J964" s="680"/>
      <c r="K964" s="680"/>
      <c r="L964" s="681"/>
    </row>
    <row r="965" spans="1:12" ht="15.95" customHeight="1" x14ac:dyDescent="0.25">
      <c r="A965" s="21" t="s">
        <v>5425</v>
      </c>
      <c r="B965" s="209" t="s">
        <v>2506</v>
      </c>
      <c r="C965" s="214">
        <v>7</v>
      </c>
      <c r="D965" s="215">
        <v>7000</v>
      </c>
      <c r="E965" s="215">
        <v>1750</v>
      </c>
      <c r="F965" s="214">
        <v>10</v>
      </c>
      <c r="G965" s="217" t="str">
        <f>IF(MID(tab_SATLISTE[[#This Row],[SAT-ID]],2,1)="x","x",LEFT(tab_SATLISTE[[#This Row],[SAT-ID]]))</f>
        <v>2</v>
      </c>
      <c r="H965" s="679" t="s">
        <v>4284</v>
      </c>
      <c r="I965" s="680"/>
      <c r="J965" s="680"/>
      <c r="K965" s="680"/>
      <c r="L965" s="681"/>
    </row>
    <row r="966" spans="1:12" ht="15.95" customHeight="1" x14ac:dyDescent="0.25">
      <c r="A966" s="21" t="s">
        <v>5426</v>
      </c>
      <c r="B966" s="209" t="s">
        <v>2658</v>
      </c>
      <c r="C966" s="214">
        <v>6</v>
      </c>
      <c r="D966" s="215">
        <v>6000</v>
      </c>
      <c r="E966" s="215">
        <v>1500</v>
      </c>
      <c r="F966" s="214">
        <v>9</v>
      </c>
      <c r="G966" s="217" t="str">
        <f>IF(MID(tab_SATLISTE[[#This Row],[SAT-ID]],2,1)="x","x",LEFT(tab_SATLISTE[[#This Row],[SAT-ID]]))</f>
        <v>2</v>
      </c>
      <c r="H966" s="679" t="s">
        <v>4284</v>
      </c>
      <c r="I966" s="680"/>
      <c r="J966" s="680"/>
      <c r="K966" s="680"/>
      <c r="L966" s="681"/>
    </row>
    <row r="967" spans="1:12" ht="15.95" customHeight="1" x14ac:dyDescent="0.25">
      <c r="A967" s="21" t="s">
        <v>5427</v>
      </c>
      <c r="B967" s="209" t="s">
        <v>2619</v>
      </c>
      <c r="C967" s="214">
        <v>11</v>
      </c>
      <c r="D967" s="215">
        <v>11000</v>
      </c>
      <c r="E967" s="215">
        <v>2750</v>
      </c>
      <c r="F967" s="214">
        <v>15</v>
      </c>
      <c r="G967" s="217" t="str">
        <f>IF(MID(tab_SATLISTE[[#This Row],[SAT-ID]],2,1)="x","x",LEFT(tab_SATLISTE[[#This Row],[SAT-ID]]))</f>
        <v>2</v>
      </c>
      <c r="H967" s="679" t="s">
        <v>4284</v>
      </c>
      <c r="I967" s="680"/>
      <c r="J967" s="680"/>
      <c r="K967" s="680"/>
      <c r="L967" s="681"/>
    </row>
    <row r="968" spans="1:12" ht="15.95" customHeight="1" x14ac:dyDescent="0.25">
      <c r="A968" s="21" t="s">
        <v>5428</v>
      </c>
      <c r="B968" s="209" t="s">
        <v>2659</v>
      </c>
      <c r="C968" s="214">
        <v>17</v>
      </c>
      <c r="D968" s="215">
        <v>17000</v>
      </c>
      <c r="E968" s="215">
        <v>4250</v>
      </c>
      <c r="F968" s="214">
        <v>24</v>
      </c>
      <c r="G968" s="217" t="str">
        <f>IF(MID(tab_SATLISTE[[#This Row],[SAT-ID]],2,1)="x","x",LEFT(tab_SATLISTE[[#This Row],[SAT-ID]]))</f>
        <v>2</v>
      </c>
      <c r="H968" s="679" t="s">
        <v>4284</v>
      </c>
      <c r="I968" s="680"/>
      <c r="J968" s="680"/>
      <c r="K968" s="680"/>
      <c r="L968" s="681"/>
    </row>
    <row r="969" spans="1:12" ht="15.95" customHeight="1" x14ac:dyDescent="0.25">
      <c r="A969" s="21" t="s">
        <v>5429</v>
      </c>
      <c r="B969" s="209" t="s">
        <v>2625</v>
      </c>
      <c r="C969" s="214">
        <v>16</v>
      </c>
      <c r="D969" s="215">
        <v>16000</v>
      </c>
      <c r="E969" s="215">
        <v>4000</v>
      </c>
      <c r="F969" s="214">
        <v>22</v>
      </c>
      <c r="G969" s="217" t="str">
        <f>IF(MID(tab_SATLISTE[[#This Row],[SAT-ID]],2,1)="x","x",LEFT(tab_SATLISTE[[#This Row],[SAT-ID]]))</f>
        <v>2</v>
      </c>
      <c r="H969" s="679" t="s">
        <v>4284</v>
      </c>
      <c r="I969" s="680"/>
      <c r="J969" s="680"/>
      <c r="K969" s="680"/>
      <c r="L969" s="681"/>
    </row>
    <row r="970" spans="1:12" ht="15.95" customHeight="1" x14ac:dyDescent="0.25">
      <c r="A970" s="21" t="s">
        <v>5430</v>
      </c>
      <c r="B970" s="209" t="s">
        <v>2598</v>
      </c>
      <c r="C970" s="214">
        <v>3</v>
      </c>
      <c r="D970" s="215">
        <v>3000</v>
      </c>
      <c r="E970" s="215">
        <v>750</v>
      </c>
      <c r="F970" s="214">
        <v>5</v>
      </c>
      <c r="G970" s="217" t="str">
        <f>IF(MID(tab_SATLISTE[[#This Row],[SAT-ID]],2,1)="x","x",LEFT(tab_SATLISTE[[#This Row],[SAT-ID]]))</f>
        <v>2</v>
      </c>
      <c r="H970" s="679" t="s">
        <v>4284</v>
      </c>
      <c r="I970" s="680"/>
      <c r="J970" s="680"/>
      <c r="K970" s="680"/>
      <c r="L970" s="681"/>
    </row>
    <row r="971" spans="1:12" ht="15.95" customHeight="1" x14ac:dyDescent="0.25">
      <c r="A971" s="21" t="s">
        <v>5431</v>
      </c>
      <c r="B971" s="209" t="s">
        <v>2670</v>
      </c>
      <c r="C971" s="214">
        <v>11</v>
      </c>
      <c r="D971" s="215">
        <v>11000</v>
      </c>
      <c r="E971" s="215">
        <v>2750</v>
      </c>
      <c r="F971" s="214">
        <v>16</v>
      </c>
      <c r="G971" s="217" t="str">
        <f>IF(MID(tab_SATLISTE[[#This Row],[SAT-ID]],2,1)="x","x",LEFT(tab_SATLISTE[[#This Row],[SAT-ID]]))</f>
        <v>2</v>
      </c>
      <c r="H971" s="679" t="s">
        <v>4284</v>
      </c>
      <c r="I971" s="680"/>
      <c r="J971" s="680"/>
      <c r="K971" s="680"/>
      <c r="L971" s="681"/>
    </row>
    <row r="972" spans="1:12" ht="15.95" customHeight="1" x14ac:dyDescent="0.25">
      <c r="A972" s="21" t="s">
        <v>5432</v>
      </c>
      <c r="B972" s="209" t="s">
        <v>2716</v>
      </c>
      <c r="C972" s="214">
        <v>4</v>
      </c>
      <c r="D972" s="215">
        <v>4000</v>
      </c>
      <c r="E972" s="215">
        <v>1000</v>
      </c>
      <c r="F972" s="214">
        <v>5</v>
      </c>
      <c r="G972" s="217" t="str">
        <f>IF(MID(tab_SATLISTE[[#This Row],[SAT-ID]],2,1)="x","x",LEFT(tab_SATLISTE[[#This Row],[SAT-ID]]))</f>
        <v>2</v>
      </c>
      <c r="H972" s="679" t="s">
        <v>4284</v>
      </c>
      <c r="I972" s="680"/>
      <c r="J972" s="680"/>
      <c r="K972" s="680"/>
      <c r="L972" s="681"/>
    </row>
    <row r="973" spans="1:12" ht="15.95" customHeight="1" x14ac:dyDescent="0.25">
      <c r="A973" s="21" t="s">
        <v>5433</v>
      </c>
      <c r="B973" s="209" t="s">
        <v>2626</v>
      </c>
      <c r="C973" s="214">
        <v>31</v>
      </c>
      <c r="D973" s="215">
        <v>31000</v>
      </c>
      <c r="E973" s="215">
        <v>7750</v>
      </c>
      <c r="F973" s="214">
        <v>43</v>
      </c>
      <c r="G973" s="217" t="str">
        <f>IF(MID(tab_SATLISTE[[#This Row],[SAT-ID]],2,1)="x","x",LEFT(tab_SATLISTE[[#This Row],[SAT-ID]]))</f>
        <v>2</v>
      </c>
      <c r="H973" s="679" t="s">
        <v>4284</v>
      </c>
      <c r="I973" s="680"/>
      <c r="J973" s="680"/>
      <c r="K973" s="680"/>
      <c r="L973" s="681"/>
    </row>
    <row r="974" spans="1:12" ht="15.95" customHeight="1" x14ac:dyDescent="0.25">
      <c r="A974" s="21" t="s">
        <v>5434</v>
      </c>
      <c r="B974" s="209" t="s">
        <v>2595</v>
      </c>
      <c r="C974" s="214">
        <v>13</v>
      </c>
      <c r="D974" s="215">
        <v>13000</v>
      </c>
      <c r="E974" s="215">
        <v>3250</v>
      </c>
      <c r="F974" s="214">
        <v>20</v>
      </c>
      <c r="G974" s="217" t="str">
        <f>IF(MID(tab_SATLISTE[[#This Row],[SAT-ID]],2,1)="x","x",LEFT(tab_SATLISTE[[#This Row],[SAT-ID]]))</f>
        <v>2</v>
      </c>
      <c r="H974" s="679" t="s">
        <v>4284</v>
      </c>
      <c r="I974" s="680"/>
      <c r="J974" s="680"/>
      <c r="K974" s="680"/>
      <c r="L974" s="681"/>
    </row>
    <row r="975" spans="1:12" ht="15.95" customHeight="1" x14ac:dyDescent="0.25">
      <c r="A975" s="21" t="s">
        <v>5436</v>
      </c>
      <c r="B975" s="209" t="s">
        <v>2696</v>
      </c>
      <c r="C975" s="214">
        <v>17</v>
      </c>
      <c r="D975" s="215">
        <v>17000</v>
      </c>
      <c r="E975" s="215">
        <v>4250</v>
      </c>
      <c r="F975" s="214">
        <v>24</v>
      </c>
      <c r="G975" s="217" t="str">
        <f>IF(MID(tab_SATLISTE[[#This Row],[SAT-ID]],2,1)="x","x",LEFT(tab_SATLISTE[[#This Row],[SAT-ID]]))</f>
        <v>2</v>
      </c>
      <c r="H975" s="679" t="s">
        <v>4284</v>
      </c>
      <c r="I975" s="680"/>
      <c r="J975" s="680"/>
      <c r="K975" s="680"/>
      <c r="L975" s="681"/>
    </row>
    <row r="976" spans="1:12" ht="15.95" customHeight="1" x14ac:dyDescent="0.25">
      <c r="A976" s="21" t="s">
        <v>5435</v>
      </c>
      <c r="B976" s="209" t="s">
        <v>7030</v>
      </c>
      <c r="C976" s="214">
        <v>11</v>
      </c>
      <c r="D976" s="215">
        <v>11000</v>
      </c>
      <c r="E976" s="215">
        <v>2750</v>
      </c>
      <c r="F976" s="214">
        <v>15</v>
      </c>
      <c r="G976" s="217" t="str">
        <f>IF(MID(tab_SATLISTE[[#This Row],[SAT-ID]],2,1)="x","x",LEFT(tab_SATLISTE[[#This Row],[SAT-ID]]))</f>
        <v>2</v>
      </c>
      <c r="H976" s="679" t="s">
        <v>4284</v>
      </c>
      <c r="I976" s="680"/>
      <c r="J976" s="680"/>
      <c r="K976" s="680"/>
      <c r="L976" s="681"/>
    </row>
    <row r="977" spans="1:12" ht="15.95" customHeight="1" x14ac:dyDescent="0.25">
      <c r="A977" s="21" t="s">
        <v>5437</v>
      </c>
      <c r="B977" s="209" t="s">
        <v>2623</v>
      </c>
      <c r="C977" s="214">
        <v>39</v>
      </c>
      <c r="D977" s="215">
        <v>39000</v>
      </c>
      <c r="E977" s="215">
        <v>9750</v>
      </c>
      <c r="F977" s="214">
        <v>60</v>
      </c>
      <c r="G977" s="217" t="str">
        <f>IF(MID(tab_SATLISTE[[#This Row],[SAT-ID]],2,1)="x","x",LEFT(tab_SATLISTE[[#This Row],[SAT-ID]]))</f>
        <v>2</v>
      </c>
      <c r="H977" s="679" t="s">
        <v>4284</v>
      </c>
      <c r="I977" s="680"/>
      <c r="J977" s="680"/>
      <c r="K977" s="680"/>
      <c r="L977" s="681"/>
    </row>
    <row r="978" spans="1:12" ht="15.95" customHeight="1" x14ac:dyDescent="0.25">
      <c r="A978" s="21" t="s">
        <v>5438</v>
      </c>
      <c r="B978" s="209" t="s">
        <v>2551</v>
      </c>
      <c r="C978" s="214">
        <v>5</v>
      </c>
      <c r="D978" s="215">
        <v>5000</v>
      </c>
      <c r="E978" s="215">
        <v>1250</v>
      </c>
      <c r="F978" s="214">
        <v>8</v>
      </c>
      <c r="G978" s="217" t="str">
        <f>IF(MID(tab_SATLISTE[[#This Row],[SAT-ID]],2,1)="x","x",LEFT(tab_SATLISTE[[#This Row],[SAT-ID]]))</f>
        <v>2</v>
      </c>
      <c r="H978" s="679" t="s">
        <v>4284</v>
      </c>
      <c r="I978" s="680"/>
      <c r="J978" s="680"/>
      <c r="K978" s="680"/>
      <c r="L978" s="681"/>
    </row>
    <row r="979" spans="1:12" ht="15.95" customHeight="1" x14ac:dyDescent="0.25">
      <c r="A979" s="21" t="s">
        <v>5439</v>
      </c>
      <c r="B979" s="209" t="s">
        <v>2630</v>
      </c>
      <c r="C979" s="214">
        <v>26</v>
      </c>
      <c r="D979" s="215">
        <v>26000</v>
      </c>
      <c r="E979" s="215">
        <v>6500</v>
      </c>
      <c r="F979" s="214">
        <v>37</v>
      </c>
      <c r="G979" s="217" t="str">
        <f>IF(MID(tab_SATLISTE[[#This Row],[SAT-ID]],2,1)="x","x",LEFT(tab_SATLISTE[[#This Row],[SAT-ID]]))</f>
        <v>2</v>
      </c>
      <c r="H979" s="679" t="s">
        <v>4284</v>
      </c>
      <c r="I979" s="680"/>
      <c r="J979" s="680"/>
      <c r="K979" s="680"/>
      <c r="L979" s="681"/>
    </row>
    <row r="980" spans="1:12" ht="15.95" customHeight="1" x14ac:dyDescent="0.25">
      <c r="A980" s="21" t="s">
        <v>5440</v>
      </c>
      <c r="B980" s="209" t="s">
        <v>2661</v>
      </c>
      <c r="C980" s="214">
        <v>25</v>
      </c>
      <c r="D980" s="215">
        <v>25000</v>
      </c>
      <c r="E980" s="215">
        <v>6250</v>
      </c>
      <c r="F980" s="214">
        <v>35</v>
      </c>
      <c r="G980" s="217" t="str">
        <f>IF(MID(tab_SATLISTE[[#This Row],[SAT-ID]],2,1)="x","x",LEFT(tab_SATLISTE[[#This Row],[SAT-ID]]))</f>
        <v>2</v>
      </c>
      <c r="H980" s="679" t="s">
        <v>4284</v>
      </c>
      <c r="I980" s="680"/>
      <c r="J980" s="680"/>
      <c r="K980" s="680"/>
      <c r="L980" s="681"/>
    </row>
    <row r="981" spans="1:12" ht="15.95" customHeight="1" x14ac:dyDescent="0.25">
      <c r="A981" s="21" t="s">
        <v>5441</v>
      </c>
      <c r="B981" s="209" t="s">
        <v>2599</v>
      </c>
      <c r="C981" s="214">
        <v>3</v>
      </c>
      <c r="D981" s="215">
        <v>3000</v>
      </c>
      <c r="E981" s="215">
        <v>750</v>
      </c>
      <c r="F981" s="214">
        <v>4</v>
      </c>
      <c r="G981" s="217" t="str">
        <f>IF(MID(tab_SATLISTE[[#This Row],[SAT-ID]],2,1)="x","x",LEFT(tab_SATLISTE[[#This Row],[SAT-ID]]))</f>
        <v>2</v>
      </c>
      <c r="H981" s="679" t="s">
        <v>4284</v>
      </c>
      <c r="I981" s="680"/>
      <c r="J981" s="680"/>
      <c r="K981" s="680"/>
      <c r="L981" s="681"/>
    </row>
    <row r="982" spans="1:12" ht="15.95" customHeight="1" x14ac:dyDescent="0.25">
      <c r="A982" s="21" t="s">
        <v>5442</v>
      </c>
      <c r="B982" s="209" t="s">
        <v>2559</v>
      </c>
      <c r="C982" s="214">
        <v>34</v>
      </c>
      <c r="D982" s="215">
        <v>34000</v>
      </c>
      <c r="E982" s="215">
        <v>8500</v>
      </c>
      <c r="F982" s="214">
        <v>47</v>
      </c>
      <c r="G982" s="217" t="str">
        <f>IF(MID(tab_SATLISTE[[#This Row],[SAT-ID]],2,1)="x","x",LEFT(tab_SATLISTE[[#This Row],[SAT-ID]]))</f>
        <v>2</v>
      </c>
      <c r="H982" s="679" t="s">
        <v>4284</v>
      </c>
      <c r="I982" s="680"/>
      <c r="J982" s="680"/>
      <c r="K982" s="680"/>
      <c r="L982" s="681"/>
    </row>
    <row r="983" spans="1:12" ht="15.95" customHeight="1" x14ac:dyDescent="0.25">
      <c r="A983" s="21" t="s">
        <v>5443</v>
      </c>
      <c r="B983" s="209" t="s">
        <v>2499</v>
      </c>
      <c r="C983" s="214">
        <v>4</v>
      </c>
      <c r="D983" s="215">
        <v>4000</v>
      </c>
      <c r="E983" s="215">
        <v>1000</v>
      </c>
      <c r="F983" s="214">
        <v>6</v>
      </c>
      <c r="G983" s="217" t="str">
        <f>IF(MID(tab_SATLISTE[[#This Row],[SAT-ID]],2,1)="x","x",LEFT(tab_SATLISTE[[#This Row],[SAT-ID]]))</f>
        <v>2</v>
      </c>
      <c r="H983" s="679" t="s">
        <v>4284</v>
      </c>
      <c r="I983" s="680"/>
      <c r="J983" s="680"/>
      <c r="K983" s="680"/>
      <c r="L983" s="681"/>
    </row>
    <row r="984" spans="1:12" ht="15.95" customHeight="1" x14ac:dyDescent="0.25">
      <c r="A984" s="21" t="s">
        <v>5444</v>
      </c>
      <c r="B984" s="209" t="s">
        <v>2692</v>
      </c>
      <c r="C984" s="214">
        <v>15</v>
      </c>
      <c r="D984" s="215">
        <v>15000</v>
      </c>
      <c r="E984" s="215">
        <v>3750</v>
      </c>
      <c r="F984" s="214">
        <v>23</v>
      </c>
      <c r="G984" s="217" t="str">
        <f>IF(MID(tab_SATLISTE[[#This Row],[SAT-ID]],2,1)="x","x",LEFT(tab_SATLISTE[[#This Row],[SAT-ID]]))</f>
        <v>2</v>
      </c>
      <c r="H984" s="679" t="s">
        <v>4284</v>
      </c>
      <c r="I984" s="680"/>
      <c r="J984" s="680"/>
      <c r="K984" s="680"/>
      <c r="L984" s="681"/>
    </row>
    <row r="985" spans="1:12" ht="15.95" customHeight="1" x14ac:dyDescent="0.25">
      <c r="A985" s="21" t="s">
        <v>5445</v>
      </c>
      <c r="B985" s="209" t="s">
        <v>2636</v>
      </c>
      <c r="C985" s="214">
        <v>9</v>
      </c>
      <c r="D985" s="215">
        <v>9000</v>
      </c>
      <c r="E985" s="215">
        <v>2250</v>
      </c>
      <c r="F985" s="214">
        <v>12</v>
      </c>
      <c r="G985" s="217" t="str">
        <f>IF(MID(tab_SATLISTE[[#This Row],[SAT-ID]],2,1)="x","x",LEFT(tab_SATLISTE[[#This Row],[SAT-ID]]))</f>
        <v>2</v>
      </c>
      <c r="H985" s="679" t="s">
        <v>4284</v>
      </c>
      <c r="I985" s="680"/>
      <c r="J985" s="680"/>
      <c r="K985" s="680"/>
      <c r="L985" s="681"/>
    </row>
    <row r="986" spans="1:12" ht="15.95" customHeight="1" x14ac:dyDescent="0.25">
      <c r="A986" s="21" t="s">
        <v>5446</v>
      </c>
      <c r="B986" s="209" t="s">
        <v>2617</v>
      </c>
      <c r="C986" s="214">
        <v>4</v>
      </c>
      <c r="D986" s="215">
        <v>4000</v>
      </c>
      <c r="E986" s="215">
        <v>1000</v>
      </c>
      <c r="F986" s="214">
        <v>6</v>
      </c>
      <c r="G986" s="217" t="str">
        <f>IF(MID(tab_SATLISTE[[#This Row],[SAT-ID]],2,1)="x","x",LEFT(tab_SATLISTE[[#This Row],[SAT-ID]]))</f>
        <v>2</v>
      </c>
      <c r="H986" s="679" t="s">
        <v>4284</v>
      </c>
      <c r="I986" s="680"/>
      <c r="J986" s="680"/>
      <c r="K986" s="680"/>
      <c r="L986" s="681"/>
    </row>
    <row r="987" spans="1:12" ht="15.95" customHeight="1" x14ac:dyDescent="0.25">
      <c r="A987" s="21" t="s">
        <v>5447</v>
      </c>
      <c r="B987" s="209" t="s">
        <v>2569</v>
      </c>
      <c r="C987" s="214">
        <v>8</v>
      </c>
      <c r="D987" s="215">
        <v>8000</v>
      </c>
      <c r="E987" s="215">
        <v>2000</v>
      </c>
      <c r="F987" s="214">
        <v>13</v>
      </c>
      <c r="G987" s="217" t="str">
        <f>IF(MID(tab_SATLISTE[[#This Row],[SAT-ID]],2,1)="x","x",LEFT(tab_SATLISTE[[#This Row],[SAT-ID]]))</f>
        <v>2</v>
      </c>
      <c r="H987" s="679" t="s">
        <v>4284</v>
      </c>
      <c r="I987" s="680"/>
      <c r="J987" s="680"/>
      <c r="K987" s="680"/>
      <c r="L987" s="681"/>
    </row>
    <row r="988" spans="1:12" ht="15.95" customHeight="1" x14ac:dyDescent="0.25">
      <c r="A988" s="21" t="s">
        <v>5448</v>
      </c>
      <c r="B988" s="209" t="s">
        <v>2600</v>
      </c>
      <c r="C988" s="214">
        <v>2</v>
      </c>
      <c r="D988" s="215">
        <v>2000</v>
      </c>
      <c r="E988" s="215">
        <v>500</v>
      </c>
      <c r="F988" s="214">
        <v>3</v>
      </c>
      <c r="G988" s="217" t="str">
        <f>IF(MID(tab_SATLISTE[[#This Row],[SAT-ID]],2,1)="x","x",LEFT(tab_SATLISTE[[#This Row],[SAT-ID]]))</f>
        <v>2</v>
      </c>
      <c r="H988" s="679" t="s">
        <v>4284</v>
      </c>
      <c r="I988" s="680"/>
      <c r="J988" s="680"/>
      <c r="K988" s="680"/>
      <c r="L988" s="681"/>
    </row>
    <row r="989" spans="1:12" ht="15.95" customHeight="1" x14ac:dyDescent="0.25">
      <c r="A989" s="21" t="s">
        <v>5449</v>
      </c>
      <c r="B989" s="209" t="s">
        <v>2662</v>
      </c>
      <c r="C989" s="214">
        <v>6</v>
      </c>
      <c r="D989" s="215">
        <v>6000</v>
      </c>
      <c r="E989" s="215">
        <v>1500</v>
      </c>
      <c r="F989" s="214">
        <v>9</v>
      </c>
      <c r="G989" s="217" t="str">
        <f>IF(MID(tab_SATLISTE[[#This Row],[SAT-ID]],2,1)="x","x",LEFT(tab_SATLISTE[[#This Row],[SAT-ID]]))</f>
        <v>2</v>
      </c>
      <c r="H989" s="679" t="s">
        <v>4284</v>
      </c>
      <c r="I989" s="680"/>
      <c r="J989" s="680"/>
      <c r="K989" s="680"/>
      <c r="L989" s="681"/>
    </row>
    <row r="990" spans="1:12" ht="15.95" customHeight="1" x14ac:dyDescent="0.25">
      <c r="A990" s="21" t="s">
        <v>5450</v>
      </c>
      <c r="B990" s="209" t="s">
        <v>2498</v>
      </c>
      <c r="C990" s="214">
        <v>6</v>
      </c>
      <c r="D990" s="215">
        <v>6000</v>
      </c>
      <c r="E990" s="215">
        <v>1500</v>
      </c>
      <c r="F990" s="214">
        <v>9</v>
      </c>
      <c r="G990" s="217" t="str">
        <f>IF(MID(tab_SATLISTE[[#This Row],[SAT-ID]],2,1)="x","x",LEFT(tab_SATLISTE[[#This Row],[SAT-ID]]))</f>
        <v>2</v>
      </c>
      <c r="H990" s="679" t="s">
        <v>4284</v>
      </c>
      <c r="I990" s="680"/>
      <c r="J990" s="680"/>
      <c r="K990" s="680"/>
      <c r="L990" s="681"/>
    </row>
    <row r="991" spans="1:12" ht="15.95" customHeight="1" x14ac:dyDescent="0.25">
      <c r="A991" s="21" t="s">
        <v>5451</v>
      </c>
      <c r="B991" s="209" t="s">
        <v>2553</v>
      </c>
      <c r="C991" s="214">
        <v>9</v>
      </c>
      <c r="D991" s="215">
        <v>9000</v>
      </c>
      <c r="E991" s="215">
        <v>2250</v>
      </c>
      <c r="F991" s="214">
        <v>12</v>
      </c>
      <c r="G991" s="217" t="str">
        <f>IF(MID(tab_SATLISTE[[#This Row],[SAT-ID]],2,1)="x","x",LEFT(tab_SATLISTE[[#This Row],[SAT-ID]]))</f>
        <v>2</v>
      </c>
      <c r="H991" s="679" t="s">
        <v>4284</v>
      </c>
      <c r="I991" s="680"/>
      <c r="J991" s="680"/>
      <c r="K991" s="680"/>
      <c r="L991" s="681"/>
    </row>
    <row r="992" spans="1:12" ht="15.95" customHeight="1" x14ac:dyDescent="0.25">
      <c r="A992" s="21" t="s">
        <v>5452</v>
      </c>
      <c r="B992" s="209" t="s">
        <v>2717</v>
      </c>
      <c r="C992" s="214">
        <v>4</v>
      </c>
      <c r="D992" s="215">
        <v>4000</v>
      </c>
      <c r="E992" s="215">
        <v>1000</v>
      </c>
      <c r="F992" s="214">
        <v>6</v>
      </c>
      <c r="G992" s="217" t="str">
        <f>IF(MID(tab_SATLISTE[[#This Row],[SAT-ID]],2,1)="x","x",LEFT(tab_SATLISTE[[#This Row],[SAT-ID]]))</f>
        <v>2</v>
      </c>
      <c r="H992" s="679" t="s">
        <v>4284</v>
      </c>
      <c r="I992" s="680"/>
      <c r="J992" s="680"/>
      <c r="K992" s="680"/>
      <c r="L992" s="681"/>
    </row>
    <row r="993" spans="1:12" ht="15.95" customHeight="1" x14ac:dyDescent="0.25">
      <c r="A993" s="21" t="s">
        <v>5453</v>
      </c>
      <c r="B993" s="209" t="s">
        <v>2663</v>
      </c>
      <c r="C993" s="214">
        <v>2</v>
      </c>
      <c r="D993" s="215">
        <v>2000</v>
      </c>
      <c r="E993" s="215">
        <v>500</v>
      </c>
      <c r="F993" s="214">
        <v>3</v>
      </c>
      <c r="G993" s="217" t="str">
        <f>IF(MID(tab_SATLISTE[[#This Row],[SAT-ID]],2,1)="x","x",LEFT(tab_SATLISTE[[#This Row],[SAT-ID]]))</f>
        <v>2</v>
      </c>
      <c r="H993" s="679" t="s">
        <v>4284</v>
      </c>
      <c r="I993" s="680"/>
      <c r="J993" s="680"/>
      <c r="K993" s="680"/>
      <c r="L993" s="681"/>
    </row>
    <row r="994" spans="1:12" ht="15.95" customHeight="1" x14ac:dyDescent="0.25">
      <c r="A994" s="21" t="s">
        <v>5454</v>
      </c>
      <c r="B994" s="209" t="s">
        <v>2683</v>
      </c>
      <c r="C994" s="214">
        <v>4</v>
      </c>
      <c r="D994" s="215">
        <v>4000</v>
      </c>
      <c r="E994" s="215">
        <v>1000</v>
      </c>
      <c r="F994" s="214">
        <v>6</v>
      </c>
      <c r="G994" s="217" t="str">
        <f>IF(MID(tab_SATLISTE[[#This Row],[SAT-ID]],2,1)="x","x",LEFT(tab_SATLISTE[[#This Row],[SAT-ID]]))</f>
        <v>2</v>
      </c>
      <c r="H994" s="679" t="s">
        <v>4284</v>
      </c>
      <c r="I994" s="680"/>
      <c r="J994" s="680"/>
      <c r="K994" s="680"/>
      <c r="L994" s="681"/>
    </row>
    <row r="995" spans="1:12" ht="15.95" customHeight="1" x14ac:dyDescent="0.25">
      <c r="A995" s="21" t="s">
        <v>5455</v>
      </c>
      <c r="B995" s="209" t="s">
        <v>2718</v>
      </c>
      <c r="C995" s="214">
        <v>5</v>
      </c>
      <c r="D995" s="215">
        <v>5000</v>
      </c>
      <c r="E995" s="215">
        <v>1250</v>
      </c>
      <c r="F995" s="214">
        <v>7</v>
      </c>
      <c r="G995" s="217" t="str">
        <f>IF(MID(tab_SATLISTE[[#This Row],[SAT-ID]],2,1)="x","x",LEFT(tab_SATLISTE[[#This Row],[SAT-ID]]))</f>
        <v>2</v>
      </c>
      <c r="H995" s="679" t="s">
        <v>4284</v>
      </c>
      <c r="I995" s="680"/>
      <c r="J995" s="680"/>
      <c r="K995" s="680"/>
      <c r="L995" s="681"/>
    </row>
    <row r="996" spans="1:12" ht="15.95" customHeight="1" x14ac:dyDescent="0.25">
      <c r="A996" s="21" t="s">
        <v>5456</v>
      </c>
      <c r="B996" s="209" t="s">
        <v>2719</v>
      </c>
      <c r="C996" s="214">
        <v>4</v>
      </c>
      <c r="D996" s="215">
        <v>4000</v>
      </c>
      <c r="E996" s="215">
        <v>1000</v>
      </c>
      <c r="F996" s="214">
        <v>5</v>
      </c>
      <c r="G996" s="217" t="str">
        <f>IF(MID(tab_SATLISTE[[#This Row],[SAT-ID]],2,1)="x","x",LEFT(tab_SATLISTE[[#This Row],[SAT-ID]]))</f>
        <v>2</v>
      </c>
      <c r="H996" s="679" t="s">
        <v>4284</v>
      </c>
      <c r="I996" s="680"/>
      <c r="J996" s="680"/>
      <c r="K996" s="680"/>
      <c r="L996" s="681"/>
    </row>
    <row r="997" spans="1:12" ht="15.95" customHeight="1" x14ac:dyDescent="0.25">
      <c r="A997" s="21" t="s">
        <v>5457</v>
      </c>
      <c r="B997" s="209" t="s">
        <v>2694</v>
      </c>
      <c r="C997" s="214">
        <v>19</v>
      </c>
      <c r="D997" s="215">
        <v>19000</v>
      </c>
      <c r="E997" s="215">
        <v>4750</v>
      </c>
      <c r="F997" s="214">
        <v>26</v>
      </c>
      <c r="G997" s="217" t="str">
        <f>IF(MID(tab_SATLISTE[[#This Row],[SAT-ID]],2,1)="x","x",LEFT(tab_SATLISTE[[#This Row],[SAT-ID]]))</f>
        <v>2</v>
      </c>
      <c r="H997" s="679" t="s">
        <v>4284</v>
      </c>
      <c r="I997" s="680"/>
      <c r="J997" s="680"/>
      <c r="K997" s="680"/>
      <c r="L997" s="681"/>
    </row>
    <row r="998" spans="1:12" ht="15.95" customHeight="1" x14ac:dyDescent="0.25">
      <c r="A998" s="21" t="s">
        <v>5458</v>
      </c>
      <c r="B998" s="209" t="s">
        <v>2693</v>
      </c>
      <c r="C998" s="214">
        <v>14</v>
      </c>
      <c r="D998" s="215">
        <v>14000</v>
      </c>
      <c r="E998" s="215">
        <v>3500</v>
      </c>
      <c r="F998" s="214">
        <v>20</v>
      </c>
      <c r="G998" s="217" t="str">
        <f>IF(MID(tab_SATLISTE[[#This Row],[SAT-ID]],2,1)="x","x",LEFT(tab_SATLISTE[[#This Row],[SAT-ID]]))</f>
        <v>2</v>
      </c>
      <c r="H998" s="679" t="s">
        <v>4284</v>
      </c>
      <c r="I998" s="680"/>
      <c r="J998" s="680"/>
      <c r="K998" s="680"/>
      <c r="L998" s="681"/>
    </row>
    <row r="999" spans="1:12" ht="15.95" customHeight="1" x14ac:dyDescent="0.25">
      <c r="A999" s="22" t="s">
        <v>5461</v>
      </c>
      <c r="B999" s="211" t="s">
        <v>1783</v>
      </c>
      <c r="C999" s="214">
        <v>7</v>
      </c>
      <c r="D999" s="215">
        <v>7000</v>
      </c>
      <c r="E999" s="215">
        <v>1750</v>
      </c>
      <c r="F999" s="214">
        <v>11</v>
      </c>
      <c r="G999" s="217" t="str">
        <f>IF(MID(tab_SATLISTE[[#This Row],[SAT-ID]],2,1)="x","x",LEFT(tab_SATLISTE[[#This Row],[SAT-ID]]))</f>
        <v>2</v>
      </c>
      <c r="H999" s="676" t="s">
        <v>4285</v>
      </c>
      <c r="I999" s="677"/>
      <c r="J999" s="677"/>
      <c r="K999" s="677"/>
      <c r="L999" s="678"/>
    </row>
    <row r="1000" spans="1:12" ht="15.95" customHeight="1" x14ac:dyDescent="0.25">
      <c r="A1000" s="22" t="s">
        <v>5462</v>
      </c>
      <c r="B1000" s="211" t="s">
        <v>512</v>
      </c>
      <c r="C1000" s="214">
        <v>19</v>
      </c>
      <c r="D1000" s="215">
        <v>19000</v>
      </c>
      <c r="E1000" s="215">
        <v>4750</v>
      </c>
      <c r="F1000" s="214">
        <v>27</v>
      </c>
      <c r="G1000" s="217" t="str">
        <f>IF(MID(tab_SATLISTE[[#This Row],[SAT-ID]],2,1)="x","x",LEFT(tab_SATLISTE[[#This Row],[SAT-ID]]))</f>
        <v>2</v>
      </c>
      <c r="H1000" s="676" t="s">
        <v>4285</v>
      </c>
      <c r="I1000" s="677"/>
      <c r="J1000" s="677"/>
      <c r="K1000" s="677"/>
      <c r="L1000" s="678"/>
    </row>
    <row r="1001" spans="1:12" ht="15.95" customHeight="1" x14ac:dyDescent="0.25">
      <c r="A1001" s="22" t="s">
        <v>5463</v>
      </c>
      <c r="B1001" s="211" t="s">
        <v>103</v>
      </c>
      <c r="C1001" s="214">
        <v>20</v>
      </c>
      <c r="D1001" s="215">
        <v>20000</v>
      </c>
      <c r="E1001" s="215">
        <v>5000</v>
      </c>
      <c r="F1001" s="214">
        <v>28</v>
      </c>
      <c r="G1001" s="217" t="str">
        <f>IF(MID(tab_SATLISTE[[#This Row],[SAT-ID]],2,1)="x","x",LEFT(tab_SATLISTE[[#This Row],[SAT-ID]]))</f>
        <v>2</v>
      </c>
      <c r="H1001" s="676" t="s">
        <v>4285</v>
      </c>
      <c r="I1001" s="677"/>
      <c r="J1001" s="677"/>
      <c r="K1001" s="677"/>
      <c r="L1001" s="678"/>
    </row>
    <row r="1002" spans="1:12" ht="15.95" customHeight="1" x14ac:dyDescent="0.25">
      <c r="A1002" s="22" t="s">
        <v>5464</v>
      </c>
      <c r="B1002" s="211" t="s">
        <v>3890</v>
      </c>
      <c r="C1002" s="214">
        <v>18</v>
      </c>
      <c r="D1002" s="215">
        <v>18000</v>
      </c>
      <c r="E1002" s="215">
        <v>4500</v>
      </c>
      <c r="F1002" s="214">
        <v>28</v>
      </c>
      <c r="G1002" s="217" t="str">
        <f>IF(MID(tab_SATLISTE[[#This Row],[SAT-ID]],2,1)="x","x",LEFT(tab_SATLISTE[[#This Row],[SAT-ID]]))</f>
        <v>2</v>
      </c>
      <c r="H1002" s="676" t="s">
        <v>4285</v>
      </c>
      <c r="I1002" s="677"/>
      <c r="J1002" s="677"/>
      <c r="K1002" s="677"/>
      <c r="L1002" s="678"/>
    </row>
    <row r="1003" spans="1:12" ht="15.95" customHeight="1" x14ac:dyDescent="0.25">
      <c r="A1003" s="22" t="s">
        <v>5465</v>
      </c>
      <c r="B1003" s="211" t="s">
        <v>1711</v>
      </c>
      <c r="C1003" s="214">
        <v>8</v>
      </c>
      <c r="D1003" s="215">
        <v>8000</v>
      </c>
      <c r="E1003" s="215">
        <v>2000</v>
      </c>
      <c r="F1003" s="214">
        <v>12</v>
      </c>
      <c r="G1003" s="217" t="str">
        <f>IF(MID(tab_SATLISTE[[#This Row],[SAT-ID]],2,1)="x","x",LEFT(tab_SATLISTE[[#This Row],[SAT-ID]]))</f>
        <v>2</v>
      </c>
      <c r="H1003" s="676" t="s">
        <v>4285</v>
      </c>
      <c r="I1003" s="677"/>
      <c r="J1003" s="677"/>
      <c r="K1003" s="677"/>
      <c r="L1003" s="678"/>
    </row>
    <row r="1004" spans="1:12" ht="15.95" customHeight="1" x14ac:dyDescent="0.25">
      <c r="A1004" s="22" t="s">
        <v>5466</v>
      </c>
      <c r="B1004" s="211" t="s">
        <v>3819</v>
      </c>
      <c r="C1004" s="214">
        <v>26</v>
      </c>
      <c r="D1004" s="215">
        <v>26000</v>
      </c>
      <c r="E1004" s="215">
        <v>6500</v>
      </c>
      <c r="F1004" s="214">
        <v>40</v>
      </c>
      <c r="G1004" s="217" t="str">
        <f>IF(MID(tab_SATLISTE[[#This Row],[SAT-ID]],2,1)="x","x",LEFT(tab_SATLISTE[[#This Row],[SAT-ID]]))</f>
        <v>2</v>
      </c>
      <c r="H1004" s="676" t="s">
        <v>4285</v>
      </c>
      <c r="I1004" s="677"/>
      <c r="J1004" s="677"/>
      <c r="K1004" s="677"/>
      <c r="L1004" s="678"/>
    </row>
    <row r="1005" spans="1:12" ht="15.95" customHeight="1" x14ac:dyDescent="0.25">
      <c r="A1005" s="22" t="s">
        <v>5467</v>
      </c>
      <c r="B1005" s="211" t="s">
        <v>3801</v>
      </c>
      <c r="C1005" s="214">
        <v>25</v>
      </c>
      <c r="D1005" s="215">
        <v>25000</v>
      </c>
      <c r="E1005" s="215">
        <v>6250</v>
      </c>
      <c r="F1005" s="214">
        <v>38</v>
      </c>
      <c r="G1005" s="217" t="str">
        <f>IF(MID(tab_SATLISTE[[#This Row],[SAT-ID]],2,1)="x","x",LEFT(tab_SATLISTE[[#This Row],[SAT-ID]]))</f>
        <v>2</v>
      </c>
      <c r="H1005" s="676" t="s">
        <v>4285</v>
      </c>
      <c r="I1005" s="677"/>
      <c r="J1005" s="677"/>
      <c r="K1005" s="677"/>
      <c r="L1005" s="678"/>
    </row>
    <row r="1006" spans="1:12" ht="15.95" customHeight="1" x14ac:dyDescent="0.25">
      <c r="A1006" s="22" t="s">
        <v>5468</v>
      </c>
      <c r="B1006" s="211" t="s">
        <v>3811</v>
      </c>
      <c r="C1006" s="214">
        <v>46</v>
      </c>
      <c r="D1006" s="215">
        <v>46000</v>
      </c>
      <c r="E1006" s="215">
        <v>11500</v>
      </c>
      <c r="F1006" s="214">
        <v>70</v>
      </c>
      <c r="G1006" s="217" t="str">
        <f>IF(MID(tab_SATLISTE[[#This Row],[SAT-ID]],2,1)="x","x",LEFT(tab_SATLISTE[[#This Row],[SAT-ID]]))</f>
        <v>2</v>
      </c>
      <c r="H1006" s="676" t="s">
        <v>4285</v>
      </c>
      <c r="I1006" s="677"/>
      <c r="J1006" s="677"/>
      <c r="K1006" s="677"/>
      <c r="L1006" s="678"/>
    </row>
    <row r="1007" spans="1:12" ht="15.95" customHeight="1" x14ac:dyDescent="0.25">
      <c r="A1007" s="22" t="s">
        <v>5469</v>
      </c>
      <c r="B1007" s="211" t="s">
        <v>4060</v>
      </c>
      <c r="C1007" s="214">
        <v>19</v>
      </c>
      <c r="D1007" s="215">
        <v>19000</v>
      </c>
      <c r="E1007" s="215">
        <v>4750</v>
      </c>
      <c r="F1007" s="214">
        <v>27</v>
      </c>
      <c r="G1007" s="217" t="str">
        <f>IF(MID(tab_SATLISTE[[#This Row],[SAT-ID]],2,1)="x","x",LEFT(tab_SATLISTE[[#This Row],[SAT-ID]]))</f>
        <v>2</v>
      </c>
      <c r="H1007" s="676" t="s">
        <v>4285</v>
      </c>
      <c r="I1007" s="677"/>
      <c r="J1007" s="677"/>
      <c r="K1007" s="677"/>
      <c r="L1007" s="678"/>
    </row>
    <row r="1008" spans="1:12" ht="15.95" customHeight="1" x14ac:dyDescent="0.25">
      <c r="A1008" s="22" t="s">
        <v>5470</v>
      </c>
      <c r="B1008" s="211" t="s">
        <v>110</v>
      </c>
      <c r="C1008" s="214">
        <v>13</v>
      </c>
      <c r="D1008" s="215">
        <v>13000</v>
      </c>
      <c r="E1008" s="215">
        <v>3250</v>
      </c>
      <c r="F1008" s="214">
        <v>18</v>
      </c>
      <c r="G1008" s="217" t="str">
        <f>IF(MID(tab_SATLISTE[[#This Row],[SAT-ID]],2,1)="x","x",LEFT(tab_SATLISTE[[#This Row],[SAT-ID]]))</f>
        <v>2</v>
      </c>
      <c r="H1008" s="676" t="s">
        <v>4285</v>
      </c>
      <c r="I1008" s="677"/>
      <c r="J1008" s="677"/>
      <c r="K1008" s="677"/>
      <c r="L1008" s="678"/>
    </row>
    <row r="1009" spans="1:12" ht="15.95" customHeight="1" x14ac:dyDescent="0.25">
      <c r="A1009" s="22" t="s">
        <v>5471</v>
      </c>
      <c r="B1009" s="211" t="s">
        <v>510</v>
      </c>
      <c r="C1009" s="214">
        <v>16</v>
      </c>
      <c r="D1009" s="215">
        <v>16000</v>
      </c>
      <c r="E1009" s="215">
        <v>4000</v>
      </c>
      <c r="F1009" s="214">
        <v>24</v>
      </c>
      <c r="G1009" s="217" t="str">
        <f>IF(MID(tab_SATLISTE[[#This Row],[SAT-ID]],2,1)="x","x",LEFT(tab_SATLISTE[[#This Row],[SAT-ID]]))</f>
        <v>2</v>
      </c>
      <c r="H1009" s="676" t="s">
        <v>4285</v>
      </c>
      <c r="I1009" s="677"/>
      <c r="J1009" s="677"/>
      <c r="K1009" s="677"/>
      <c r="L1009" s="678"/>
    </row>
    <row r="1010" spans="1:12" ht="15.95" customHeight="1" x14ac:dyDescent="0.25">
      <c r="A1010" s="22" t="s">
        <v>5472</v>
      </c>
      <c r="B1010" s="211" t="s">
        <v>477</v>
      </c>
      <c r="C1010" s="214">
        <v>14</v>
      </c>
      <c r="D1010" s="215">
        <v>14000</v>
      </c>
      <c r="E1010" s="215">
        <v>3500</v>
      </c>
      <c r="F1010" s="214">
        <v>21</v>
      </c>
      <c r="G1010" s="217" t="str">
        <f>IF(MID(tab_SATLISTE[[#This Row],[SAT-ID]],2,1)="x","x",LEFT(tab_SATLISTE[[#This Row],[SAT-ID]]))</f>
        <v>2</v>
      </c>
      <c r="H1010" s="676" t="s">
        <v>4285</v>
      </c>
      <c r="I1010" s="677"/>
      <c r="J1010" s="677"/>
      <c r="K1010" s="677"/>
      <c r="L1010" s="678"/>
    </row>
    <row r="1011" spans="1:12" ht="15.95" customHeight="1" x14ac:dyDescent="0.25">
      <c r="A1011" s="22" t="s">
        <v>5473</v>
      </c>
      <c r="B1011" s="211" t="s">
        <v>1270</v>
      </c>
      <c r="C1011" s="214">
        <v>49</v>
      </c>
      <c r="D1011" s="215">
        <v>49000</v>
      </c>
      <c r="E1011" s="215">
        <v>12250</v>
      </c>
      <c r="F1011" s="214">
        <v>68</v>
      </c>
      <c r="G1011" s="217" t="str">
        <f>IF(MID(tab_SATLISTE[[#This Row],[SAT-ID]],2,1)="x","x",LEFT(tab_SATLISTE[[#This Row],[SAT-ID]]))</f>
        <v>2</v>
      </c>
      <c r="H1011" s="676" t="s">
        <v>4285</v>
      </c>
      <c r="I1011" s="677"/>
      <c r="J1011" s="677"/>
      <c r="K1011" s="677"/>
      <c r="L1011" s="678"/>
    </row>
    <row r="1012" spans="1:12" ht="15.95" customHeight="1" x14ac:dyDescent="0.25">
      <c r="A1012" s="22" t="s">
        <v>5474</v>
      </c>
      <c r="B1012" s="211" t="s">
        <v>482</v>
      </c>
      <c r="C1012" s="214">
        <v>10</v>
      </c>
      <c r="D1012" s="215">
        <v>10000</v>
      </c>
      <c r="E1012" s="215">
        <v>2500</v>
      </c>
      <c r="F1012" s="214">
        <v>16</v>
      </c>
      <c r="G1012" s="217" t="str">
        <f>IF(MID(tab_SATLISTE[[#This Row],[SAT-ID]],2,1)="x","x",LEFT(tab_SATLISTE[[#This Row],[SAT-ID]]))</f>
        <v>2</v>
      </c>
      <c r="H1012" s="676" t="s">
        <v>4285</v>
      </c>
      <c r="I1012" s="677"/>
      <c r="J1012" s="677"/>
      <c r="K1012" s="677"/>
      <c r="L1012" s="678"/>
    </row>
    <row r="1013" spans="1:12" ht="15.95" customHeight="1" x14ac:dyDescent="0.25">
      <c r="A1013" s="22" t="s">
        <v>5475</v>
      </c>
      <c r="B1013" s="211" t="s">
        <v>129</v>
      </c>
      <c r="C1013" s="214">
        <v>4</v>
      </c>
      <c r="D1013" s="215">
        <v>4000</v>
      </c>
      <c r="E1013" s="215">
        <v>1000</v>
      </c>
      <c r="F1013" s="214">
        <v>6</v>
      </c>
      <c r="G1013" s="217" t="str">
        <f>IF(MID(tab_SATLISTE[[#This Row],[SAT-ID]],2,1)="x","x",LEFT(tab_SATLISTE[[#This Row],[SAT-ID]]))</f>
        <v>2</v>
      </c>
      <c r="H1013" s="676" t="s">
        <v>4285</v>
      </c>
      <c r="I1013" s="677"/>
      <c r="J1013" s="677"/>
      <c r="K1013" s="677"/>
      <c r="L1013" s="678"/>
    </row>
    <row r="1014" spans="1:12" ht="15.95" customHeight="1" x14ac:dyDescent="0.25">
      <c r="A1014" s="22" t="s">
        <v>5476</v>
      </c>
      <c r="B1014" s="211" t="s">
        <v>3813</v>
      </c>
      <c r="C1014" s="214">
        <v>48</v>
      </c>
      <c r="D1014" s="215">
        <v>48000</v>
      </c>
      <c r="E1014" s="215">
        <v>12000</v>
      </c>
      <c r="F1014" s="214">
        <v>67</v>
      </c>
      <c r="G1014" s="217" t="str">
        <f>IF(MID(tab_SATLISTE[[#This Row],[SAT-ID]],2,1)="x","x",LEFT(tab_SATLISTE[[#This Row],[SAT-ID]]))</f>
        <v>2</v>
      </c>
      <c r="H1014" s="676" t="s">
        <v>4285</v>
      </c>
      <c r="I1014" s="677"/>
      <c r="J1014" s="677"/>
      <c r="K1014" s="677"/>
      <c r="L1014" s="678"/>
    </row>
    <row r="1015" spans="1:12" ht="15.95" customHeight="1" x14ac:dyDescent="0.25">
      <c r="A1015" s="22" t="s">
        <v>5477</v>
      </c>
      <c r="B1015" s="211" t="s">
        <v>4020</v>
      </c>
      <c r="C1015" s="214">
        <v>27</v>
      </c>
      <c r="D1015" s="215">
        <v>27000</v>
      </c>
      <c r="E1015" s="215">
        <v>6750</v>
      </c>
      <c r="F1015" s="214">
        <v>41</v>
      </c>
      <c r="G1015" s="217" t="str">
        <f>IF(MID(tab_SATLISTE[[#This Row],[SAT-ID]],2,1)="x","x",LEFT(tab_SATLISTE[[#This Row],[SAT-ID]]))</f>
        <v>2</v>
      </c>
      <c r="H1015" s="676" t="s">
        <v>4285</v>
      </c>
      <c r="I1015" s="677"/>
      <c r="J1015" s="677"/>
      <c r="K1015" s="677"/>
      <c r="L1015" s="678"/>
    </row>
    <row r="1016" spans="1:12" ht="15.95" customHeight="1" x14ac:dyDescent="0.25">
      <c r="A1016" s="22" t="s">
        <v>5478</v>
      </c>
      <c r="B1016" s="211" t="s">
        <v>501</v>
      </c>
      <c r="C1016" s="214">
        <v>12</v>
      </c>
      <c r="D1016" s="215">
        <v>12000</v>
      </c>
      <c r="E1016" s="215">
        <v>3000</v>
      </c>
      <c r="F1016" s="214">
        <v>18</v>
      </c>
      <c r="G1016" s="217" t="str">
        <f>IF(MID(tab_SATLISTE[[#This Row],[SAT-ID]],2,1)="x","x",LEFT(tab_SATLISTE[[#This Row],[SAT-ID]]))</f>
        <v>2</v>
      </c>
      <c r="H1016" s="676" t="s">
        <v>4285</v>
      </c>
      <c r="I1016" s="677"/>
      <c r="J1016" s="677"/>
      <c r="K1016" s="677"/>
      <c r="L1016" s="678"/>
    </row>
    <row r="1017" spans="1:12" ht="15.95" customHeight="1" x14ac:dyDescent="0.25">
      <c r="A1017" s="22" t="s">
        <v>5479</v>
      </c>
      <c r="B1017" s="211" t="s">
        <v>1153</v>
      </c>
      <c r="C1017" s="214">
        <v>38</v>
      </c>
      <c r="D1017" s="215">
        <v>38000</v>
      </c>
      <c r="E1017" s="215">
        <v>9500</v>
      </c>
      <c r="F1017" s="214">
        <v>58</v>
      </c>
      <c r="G1017" s="217" t="str">
        <f>IF(MID(tab_SATLISTE[[#This Row],[SAT-ID]],2,1)="x","x",LEFT(tab_SATLISTE[[#This Row],[SAT-ID]]))</f>
        <v>2</v>
      </c>
      <c r="H1017" s="676" t="s">
        <v>4285</v>
      </c>
      <c r="I1017" s="677"/>
      <c r="J1017" s="677"/>
      <c r="K1017" s="677"/>
      <c r="L1017" s="678"/>
    </row>
    <row r="1018" spans="1:12" ht="15.95" customHeight="1" x14ac:dyDescent="0.25">
      <c r="A1018" s="22" t="s">
        <v>5480</v>
      </c>
      <c r="B1018" s="211" t="s">
        <v>4025</v>
      </c>
      <c r="C1018" s="214">
        <v>19</v>
      </c>
      <c r="D1018" s="215">
        <v>19000</v>
      </c>
      <c r="E1018" s="215">
        <v>4750</v>
      </c>
      <c r="F1018" s="214">
        <v>26</v>
      </c>
      <c r="G1018" s="217" t="str">
        <f>IF(MID(tab_SATLISTE[[#This Row],[SAT-ID]],2,1)="x","x",LEFT(tab_SATLISTE[[#This Row],[SAT-ID]]))</f>
        <v>2</v>
      </c>
      <c r="H1018" s="676" t="s">
        <v>4285</v>
      </c>
      <c r="I1018" s="677"/>
      <c r="J1018" s="677"/>
      <c r="K1018" s="677"/>
      <c r="L1018" s="678"/>
    </row>
    <row r="1019" spans="1:12" ht="15.95" customHeight="1" x14ac:dyDescent="0.25">
      <c r="A1019" s="22" t="s">
        <v>5481</v>
      </c>
      <c r="B1019" s="211" t="s">
        <v>1904</v>
      </c>
      <c r="C1019" s="214">
        <v>16</v>
      </c>
      <c r="D1019" s="215">
        <v>16000</v>
      </c>
      <c r="E1019" s="215">
        <v>4000</v>
      </c>
      <c r="F1019" s="214">
        <v>24</v>
      </c>
      <c r="G1019" s="217" t="str">
        <f>IF(MID(tab_SATLISTE[[#This Row],[SAT-ID]],2,1)="x","x",LEFT(tab_SATLISTE[[#This Row],[SAT-ID]]))</f>
        <v>2</v>
      </c>
      <c r="H1019" s="676" t="s">
        <v>4285</v>
      </c>
      <c r="I1019" s="677"/>
      <c r="J1019" s="677"/>
      <c r="K1019" s="677"/>
      <c r="L1019" s="678"/>
    </row>
    <row r="1020" spans="1:12" ht="15.95" customHeight="1" x14ac:dyDescent="0.25">
      <c r="A1020" s="22" t="s">
        <v>5482</v>
      </c>
      <c r="B1020" s="211" t="s">
        <v>1910</v>
      </c>
      <c r="C1020" s="214">
        <v>5</v>
      </c>
      <c r="D1020" s="215">
        <v>5000</v>
      </c>
      <c r="E1020" s="215">
        <v>1250</v>
      </c>
      <c r="F1020" s="214">
        <v>7</v>
      </c>
      <c r="G1020" s="217" t="str">
        <f>IF(MID(tab_SATLISTE[[#This Row],[SAT-ID]],2,1)="x","x",LEFT(tab_SATLISTE[[#This Row],[SAT-ID]]))</f>
        <v>2</v>
      </c>
      <c r="H1020" s="676" t="s">
        <v>4285</v>
      </c>
      <c r="I1020" s="677"/>
      <c r="J1020" s="677"/>
      <c r="K1020" s="677"/>
      <c r="L1020" s="678"/>
    </row>
    <row r="1021" spans="1:12" ht="15.95" customHeight="1" x14ac:dyDescent="0.25">
      <c r="A1021" s="22" t="s">
        <v>5483</v>
      </c>
      <c r="B1021" s="211" t="s">
        <v>7031</v>
      </c>
      <c r="C1021" s="214">
        <v>25</v>
      </c>
      <c r="D1021" s="215">
        <v>25000</v>
      </c>
      <c r="E1021" s="215">
        <v>6250</v>
      </c>
      <c r="F1021" s="214">
        <v>38</v>
      </c>
      <c r="G1021" s="217" t="str">
        <f>IF(MID(tab_SATLISTE[[#This Row],[SAT-ID]],2,1)="x","x",LEFT(tab_SATLISTE[[#This Row],[SAT-ID]]))</f>
        <v>2</v>
      </c>
      <c r="H1021" s="676" t="s">
        <v>4285</v>
      </c>
      <c r="I1021" s="677"/>
      <c r="J1021" s="677"/>
      <c r="K1021" s="677"/>
      <c r="L1021" s="678"/>
    </row>
    <row r="1022" spans="1:12" ht="15.95" customHeight="1" x14ac:dyDescent="0.25">
      <c r="A1022" s="22" t="s">
        <v>5484</v>
      </c>
      <c r="B1022" s="211" t="s">
        <v>792</v>
      </c>
      <c r="C1022" s="214">
        <v>5</v>
      </c>
      <c r="D1022" s="215">
        <v>5000</v>
      </c>
      <c r="E1022" s="215">
        <v>1250</v>
      </c>
      <c r="F1022" s="214">
        <v>7</v>
      </c>
      <c r="G1022" s="217" t="str">
        <f>IF(MID(tab_SATLISTE[[#This Row],[SAT-ID]],2,1)="x","x",LEFT(tab_SATLISTE[[#This Row],[SAT-ID]]))</f>
        <v>2</v>
      </c>
      <c r="H1022" s="676" t="s">
        <v>4285</v>
      </c>
      <c r="I1022" s="677"/>
      <c r="J1022" s="677"/>
      <c r="K1022" s="677"/>
      <c r="L1022" s="678"/>
    </row>
    <row r="1023" spans="1:12" ht="15.95" customHeight="1" x14ac:dyDescent="0.25">
      <c r="A1023" s="22" t="s">
        <v>5485</v>
      </c>
      <c r="B1023" s="211" t="s">
        <v>1916</v>
      </c>
      <c r="C1023" s="214">
        <v>4</v>
      </c>
      <c r="D1023" s="215">
        <v>4000</v>
      </c>
      <c r="E1023" s="215">
        <v>1000</v>
      </c>
      <c r="F1023" s="214">
        <v>5</v>
      </c>
      <c r="G1023" s="217" t="str">
        <f>IF(MID(tab_SATLISTE[[#This Row],[SAT-ID]],2,1)="x","x",LEFT(tab_SATLISTE[[#This Row],[SAT-ID]]))</f>
        <v>2</v>
      </c>
      <c r="H1023" s="676" t="s">
        <v>4285</v>
      </c>
      <c r="I1023" s="677"/>
      <c r="J1023" s="677"/>
      <c r="K1023" s="677"/>
      <c r="L1023" s="678"/>
    </row>
    <row r="1024" spans="1:12" ht="15.95" customHeight="1" x14ac:dyDescent="0.25">
      <c r="A1024" s="22" t="s">
        <v>5486</v>
      </c>
      <c r="B1024" s="211" t="s">
        <v>494</v>
      </c>
      <c r="C1024" s="214">
        <v>9</v>
      </c>
      <c r="D1024" s="215">
        <v>9000</v>
      </c>
      <c r="E1024" s="215">
        <v>2250</v>
      </c>
      <c r="F1024" s="214">
        <v>14</v>
      </c>
      <c r="G1024" s="217" t="str">
        <f>IF(MID(tab_SATLISTE[[#This Row],[SAT-ID]],2,1)="x","x",LEFT(tab_SATLISTE[[#This Row],[SAT-ID]]))</f>
        <v>2</v>
      </c>
      <c r="H1024" s="676" t="s">
        <v>4285</v>
      </c>
      <c r="I1024" s="677"/>
      <c r="J1024" s="677"/>
      <c r="K1024" s="677"/>
      <c r="L1024" s="678"/>
    </row>
    <row r="1025" spans="1:12" ht="15.95" customHeight="1" x14ac:dyDescent="0.25">
      <c r="A1025" s="22" t="s">
        <v>5487</v>
      </c>
      <c r="B1025" s="211" t="s">
        <v>491</v>
      </c>
      <c r="C1025" s="214">
        <v>13</v>
      </c>
      <c r="D1025" s="215">
        <v>13000</v>
      </c>
      <c r="E1025" s="215">
        <v>3250</v>
      </c>
      <c r="F1025" s="214">
        <v>18</v>
      </c>
      <c r="G1025" s="217" t="str">
        <f>IF(MID(tab_SATLISTE[[#This Row],[SAT-ID]],2,1)="x","x",LEFT(tab_SATLISTE[[#This Row],[SAT-ID]]))</f>
        <v>2</v>
      </c>
      <c r="H1025" s="676" t="s">
        <v>4285</v>
      </c>
      <c r="I1025" s="677"/>
      <c r="J1025" s="677"/>
      <c r="K1025" s="677"/>
      <c r="L1025" s="678"/>
    </row>
    <row r="1026" spans="1:12" ht="15.95" customHeight="1" x14ac:dyDescent="0.25">
      <c r="A1026" s="22" t="s">
        <v>5488</v>
      </c>
      <c r="B1026" s="211" t="s">
        <v>993</v>
      </c>
      <c r="C1026" s="214">
        <v>198</v>
      </c>
      <c r="D1026" s="215">
        <v>198000</v>
      </c>
      <c r="E1026" s="215">
        <v>49500</v>
      </c>
      <c r="F1026" s="214">
        <v>303</v>
      </c>
      <c r="G1026" s="217" t="str">
        <f>IF(MID(tab_SATLISTE[[#This Row],[SAT-ID]],2,1)="x","x",LEFT(tab_SATLISTE[[#This Row],[SAT-ID]]))</f>
        <v>2</v>
      </c>
      <c r="H1026" s="676" t="s">
        <v>4285</v>
      </c>
      <c r="I1026" s="677"/>
      <c r="J1026" s="677"/>
      <c r="K1026" s="677"/>
      <c r="L1026" s="678"/>
    </row>
    <row r="1027" spans="1:12" ht="15.95" customHeight="1" x14ac:dyDescent="0.25">
      <c r="A1027" s="22" t="s">
        <v>5489</v>
      </c>
      <c r="B1027" s="211" t="s">
        <v>498</v>
      </c>
      <c r="C1027" s="214">
        <v>12</v>
      </c>
      <c r="D1027" s="215">
        <v>12000</v>
      </c>
      <c r="E1027" s="215">
        <v>3000</v>
      </c>
      <c r="F1027" s="214">
        <v>19</v>
      </c>
      <c r="G1027" s="217" t="str">
        <f>IF(MID(tab_SATLISTE[[#This Row],[SAT-ID]],2,1)="x","x",LEFT(tab_SATLISTE[[#This Row],[SAT-ID]]))</f>
        <v>2</v>
      </c>
      <c r="H1027" s="676" t="s">
        <v>4285</v>
      </c>
      <c r="I1027" s="677"/>
      <c r="J1027" s="677"/>
      <c r="K1027" s="677"/>
      <c r="L1027" s="678"/>
    </row>
    <row r="1028" spans="1:12" ht="15.95" customHeight="1" x14ac:dyDescent="0.25">
      <c r="A1028" s="22" t="s">
        <v>5490</v>
      </c>
      <c r="B1028" s="211" t="s">
        <v>463</v>
      </c>
      <c r="C1028" s="214">
        <v>13</v>
      </c>
      <c r="D1028" s="215">
        <v>13000</v>
      </c>
      <c r="E1028" s="215">
        <v>3250</v>
      </c>
      <c r="F1028" s="214">
        <v>18</v>
      </c>
      <c r="G1028" s="217" t="str">
        <f>IF(MID(tab_SATLISTE[[#This Row],[SAT-ID]],2,1)="x","x",LEFT(tab_SATLISTE[[#This Row],[SAT-ID]]))</f>
        <v>2</v>
      </c>
      <c r="H1028" s="676" t="s">
        <v>4285</v>
      </c>
      <c r="I1028" s="677"/>
      <c r="J1028" s="677"/>
      <c r="K1028" s="677"/>
      <c r="L1028" s="678"/>
    </row>
    <row r="1029" spans="1:12" ht="15.95" customHeight="1" x14ac:dyDescent="0.25">
      <c r="A1029" s="22" t="s">
        <v>5491</v>
      </c>
      <c r="B1029" s="211" t="s">
        <v>441</v>
      </c>
      <c r="C1029" s="214">
        <v>11</v>
      </c>
      <c r="D1029" s="215">
        <v>11000</v>
      </c>
      <c r="E1029" s="215">
        <v>2750</v>
      </c>
      <c r="F1029" s="214">
        <v>15</v>
      </c>
      <c r="G1029" s="217" t="str">
        <f>IF(MID(tab_SATLISTE[[#This Row],[SAT-ID]],2,1)="x","x",LEFT(tab_SATLISTE[[#This Row],[SAT-ID]]))</f>
        <v>2</v>
      </c>
      <c r="H1029" s="676" t="s">
        <v>4285</v>
      </c>
      <c r="I1029" s="677"/>
      <c r="J1029" s="677"/>
      <c r="K1029" s="677"/>
      <c r="L1029" s="678"/>
    </row>
    <row r="1030" spans="1:12" ht="15.95" customHeight="1" x14ac:dyDescent="0.25">
      <c r="A1030" s="22" t="s">
        <v>5492</v>
      </c>
      <c r="B1030" s="211" t="s">
        <v>496</v>
      </c>
      <c r="C1030" s="214">
        <v>24</v>
      </c>
      <c r="D1030" s="215">
        <v>24000</v>
      </c>
      <c r="E1030" s="215">
        <v>6000</v>
      </c>
      <c r="F1030" s="214">
        <v>37</v>
      </c>
      <c r="G1030" s="217" t="str">
        <f>IF(MID(tab_SATLISTE[[#This Row],[SAT-ID]],2,1)="x","x",LEFT(tab_SATLISTE[[#This Row],[SAT-ID]]))</f>
        <v>2</v>
      </c>
      <c r="H1030" s="676" t="s">
        <v>4285</v>
      </c>
      <c r="I1030" s="677"/>
      <c r="J1030" s="677"/>
      <c r="K1030" s="677"/>
      <c r="L1030" s="678"/>
    </row>
    <row r="1031" spans="1:12" ht="15.95" customHeight="1" x14ac:dyDescent="0.25">
      <c r="A1031" s="22" t="s">
        <v>5493</v>
      </c>
      <c r="B1031" s="211" t="s">
        <v>998</v>
      </c>
      <c r="C1031" s="214">
        <v>3</v>
      </c>
      <c r="D1031" s="215">
        <v>3000</v>
      </c>
      <c r="E1031" s="215">
        <v>750</v>
      </c>
      <c r="F1031" s="214">
        <v>4</v>
      </c>
      <c r="G1031" s="217" t="str">
        <f>IF(MID(tab_SATLISTE[[#This Row],[SAT-ID]],2,1)="x","x",LEFT(tab_SATLISTE[[#This Row],[SAT-ID]]))</f>
        <v>2</v>
      </c>
      <c r="H1031" s="676" t="s">
        <v>4285</v>
      </c>
      <c r="I1031" s="677"/>
      <c r="J1031" s="677"/>
      <c r="K1031" s="677"/>
      <c r="L1031" s="678"/>
    </row>
    <row r="1032" spans="1:12" ht="15.95" customHeight="1" x14ac:dyDescent="0.25">
      <c r="A1032" s="22" t="s">
        <v>5494</v>
      </c>
      <c r="B1032" s="211" t="s">
        <v>1082</v>
      </c>
      <c r="C1032" s="214">
        <v>12</v>
      </c>
      <c r="D1032" s="215">
        <v>12000</v>
      </c>
      <c r="E1032" s="215">
        <v>3000</v>
      </c>
      <c r="F1032" s="214">
        <v>18</v>
      </c>
      <c r="G1032" s="217" t="str">
        <f>IF(MID(tab_SATLISTE[[#This Row],[SAT-ID]],2,1)="x","x",LEFT(tab_SATLISTE[[#This Row],[SAT-ID]]))</f>
        <v>2</v>
      </c>
      <c r="H1032" s="676" t="s">
        <v>4285</v>
      </c>
      <c r="I1032" s="677"/>
      <c r="J1032" s="677"/>
      <c r="K1032" s="677"/>
      <c r="L1032" s="678"/>
    </row>
    <row r="1033" spans="1:12" ht="15.95" customHeight="1" x14ac:dyDescent="0.25">
      <c r="A1033" s="22" t="s">
        <v>5495</v>
      </c>
      <c r="B1033" s="211" t="s">
        <v>1275</v>
      </c>
      <c r="C1033" s="214">
        <v>9</v>
      </c>
      <c r="D1033" s="215">
        <v>9000</v>
      </c>
      <c r="E1033" s="215">
        <v>2250</v>
      </c>
      <c r="F1033" s="214">
        <v>13</v>
      </c>
      <c r="G1033" s="217" t="str">
        <f>IF(MID(tab_SATLISTE[[#This Row],[SAT-ID]],2,1)="x","x",LEFT(tab_SATLISTE[[#This Row],[SAT-ID]]))</f>
        <v>2</v>
      </c>
      <c r="H1033" s="676" t="s">
        <v>4285</v>
      </c>
      <c r="I1033" s="677"/>
      <c r="J1033" s="677"/>
      <c r="K1033" s="677"/>
      <c r="L1033" s="678"/>
    </row>
    <row r="1034" spans="1:12" ht="15.95" customHeight="1" x14ac:dyDescent="0.25">
      <c r="A1034" s="22" t="s">
        <v>5496</v>
      </c>
      <c r="B1034" s="211" t="s">
        <v>101</v>
      </c>
      <c r="C1034" s="214">
        <v>49</v>
      </c>
      <c r="D1034" s="215">
        <v>49000</v>
      </c>
      <c r="E1034" s="215">
        <v>12250</v>
      </c>
      <c r="F1034" s="214">
        <v>68</v>
      </c>
      <c r="G1034" s="217" t="str">
        <f>IF(MID(tab_SATLISTE[[#This Row],[SAT-ID]],2,1)="x","x",LEFT(tab_SATLISTE[[#This Row],[SAT-ID]]))</f>
        <v>2</v>
      </c>
      <c r="H1034" s="676" t="s">
        <v>4285</v>
      </c>
      <c r="I1034" s="677"/>
      <c r="J1034" s="677"/>
      <c r="K1034" s="677"/>
      <c r="L1034" s="678"/>
    </row>
    <row r="1035" spans="1:12" ht="15.95" customHeight="1" x14ac:dyDescent="0.25">
      <c r="A1035" s="22" t="s">
        <v>5497</v>
      </c>
      <c r="B1035" s="211" t="s">
        <v>503</v>
      </c>
      <c r="C1035" s="214">
        <v>12</v>
      </c>
      <c r="D1035" s="215">
        <v>12000</v>
      </c>
      <c r="E1035" s="215">
        <v>3000</v>
      </c>
      <c r="F1035" s="214">
        <v>17</v>
      </c>
      <c r="G1035" s="217" t="str">
        <f>IF(MID(tab_SATLISTE[[#This Row],[SAT-ID]],2,1)="x","x",LEFT(tab_SATLISTE[[#This Row],[SAT-ID]]))</f>
        <v>2</v>
      </c>
      <c r="H1035" s="676" t="s">
        <v>4285</v>
      </c>
      <c r="I1035" s="677"/>
      <c r="J1035" s="677"/>
      <c r="K1035" s="677"/>
      <c r="L1035" s="678"/>
    </row>
    <row r="1036" spans="1:12" ht="15.95" customHeight="1" x14ac:dyDescent="0.25">
      <c r="A1036" s="22" t="s">
        <v>5498</v>
      </c>
      <c r="B1036" s="211" t="s">
        <v>1279</v>
      </c>
      <c r="C1036" s="214">
        <v>18</v>
      </c>
      <c r="D1036" s="215">
        <v>18000</v>
      </c>
      <c r="E1036" s="215">
        <v>4500</v>
      </c>
      <c r="F1036" s="214">
        <v>27</v>
      </c>
      <c r="G1036" s="217" t="str">
        <f>IF(MID(tab_SATLISTE[[#This Row],[SAT-ID]],2,1)="x","x",LEFT(tab_SATLISTE[[#This Row],[SAT-ID]]))</f>
        <v>2</v>
      </c>
      <c r="H1036" s="676" t="s">
        <v>4285</v>
      </c>
      <c r="I1036" s="677"/>
      <c r="J1036" s="677"/>
      <c r="K1036" s="677"/>
      <c r="L1036" s="678"/>
    </row>
    <row r="1037" spans="1:12" ht="15.95" customHeight="1" x14ac:dyDescent="0.25">
      <c r="A1037" s="22" t="s">
        <v>5499</v>
      </c>
      <c r="B1037" s="211" t="s">
        <v>1450</v>
      </c>
      <c r="C1037" s="214">
        <v>14</v>
      </c>
      <c r="D1037" s="215">
        <v>14000</v>
      </c>
      <c r="E1037" s="215">
        <v>3500</v>
      </c>
      <c r="F1037" s="214">
        <v>22</v>
      </c>
      <c r="G1037" s="217" t="str">
        <f>IF(MID(tab_SATLISTE[[#This Row],[SAT-ID]],2,1)="x","x",LEFT(tab_SATLISTE[[#This Row],[SAT-ID]]))</f>
        <v>2</v>
      </c>
      <c r="H1037" s="676" t="s">
        <v>4285</v>
      </c>
      <c r="I1037" s="677"/>
      <c r="J1037" s="677"/>
      <c r="K1037" s="677"/>
      <c r="L1037" s="678"/>
    </row>
    <row r="1038" spans="1:12" ht="15.95" customHeight="1" x14ac:dyDescent="0.25">
      <c r="A1038" s="22" t="s">
        <v>5500</v>
      </c>
      <c r="B1038" s="211" t="s">
        <v>1452</v>
      </c>
      <c r="C1038" s="214">
        <v>13</v>
      </c>
      <c r="D1038" s="215">
        <v>13000</v>
      </c>
      <c r="E1038" s="215">
        <v>3250</v>
      </c>
      <c r="F1038" s="214">
        <v>18</v>
      </c>
      <c r="G1038" s="217" t="str">
        <f>IF(MID(tab_SATLISTE[[#This Row],[SAT-ID]],2,1)="x","x",LEFT(tab_SATLISTE[[#This Row],[SAT-ID]]))</f>
        <v>2</v>
      </c>
      <c r="H1038" s="676" t="s">
        <v>4285</v>
      </c>
      <c r="I1038" s="677"/>
      <c r="J1038" s="677"/>
      <c r="K1038" s="677"/>
      <c r="L1038" s="678"/>
    </row>
    <row r="1039" spans="1:12" ht="15.95" customHeight="1" x14ac:dyDescent="0.25">
      <c r="A1039" s="22" t="s">
        <v>5501</v>
      </c>
      <c r="B1039" s="211" t="s">
        <v>375</v>
      </c>
      <c r="C1039" s="214">
        <v>16</v>
      </c>
      <c r="D1039" s="215">
        <v>16000</v>
      </c>
      <c r="E1039" s="215">
        <v>4000</v>
      </c>
      <c r="F1039" s="214">
        <v>24</v>
      </c>
      <c r="G1039" s="217" t="str">
        <f>IF(MID(tab_SATLISTE[[#This Row],[SAT-ID]],2,1)="x","x",LEFT(tab_SATLISTE[[#This Row],[SAT-ID]]))</f>
        <v>2</v>
      </c>
      <c r="H1039" s="676" t="s">
        <v>4285</v>
      </c>
      <c r="I1039" s="677"/>
      <c r="J1039" s="677"/>
      <c r="K1039" s="677"/>
      <c r="L1039" s="678"/>
    </row>
    <row r="1040" spans="1:12" ht="15.95" customHeight="1" x14ac:dyDescent="0.25">
      <c r="A1040" s="22" t="s">
        <v>5502</v>
      </c>
      <c r="B1040" s="211" t="s">
        <v>105</v>
      </c>
      <c r="C1040" s="214">
        <v>43</v>
      </c>
      <c r="D1040" s="215">
        <v>43000</v>
      </c>
      <c r="E1040" s="215">
        <v>10750</v>
      </c>
      <c r="F1040" s="214">
        <v>60</v>
      </c>
      <c r="G1040" s="217" t="str">
        <f>IF(MID(tab_SATLISTE[[#This Row],[SAT-ID]],2,1)="x","x",LEFT(tab_SATLISTE[[#This Row],[SAT-ID]]))</f>
        <v>2</v>
      </c>
      <c r="H1040" s="676" t="s">
        <v>4285</v>
      </c>
      <c r="I1040" s="677"/>
      <c r="J1040" s="677"/>
      <c r="K1040" s="677"/>
      <c r="L1040" s="678"/>
    </row>
    <row r="1041" spans="1:12" ht="15.95" customHeight="1" x14ac:dyDescent="0.25">
      <c r="A1041" s="22" t="s">
        <v>5503</v>
      </c>
      <c r="B1041" s="211" t="s">
        <v>3780</v>
      </c>
      <c r="C1041" s="214">
        <v>87</v>
      </c>
      <c r="D1041" s="215">
        <v>87000</v>
      </c>
      <c r="E1041" s="215">
        <v>21750</v>
      </c>
      <c r="F1041" s="214">
        <v>124</v>
      </c>
      <c r="G1041" s="217" t="str">
        <f>IF(MID(tab_SATLISTE[[#This Row],[SAT-ID]],2,1)="x","x",LEFT(tab_SATLISTE[[#This Row],[SAT-ID]]))</f>
        <v>2</v>
      </c>
      <c r="H1041" s="676" t="s">
        <v>4285</v>
      </c>
      <c r="I1041" s="677"/>
      <c r="J1041" s="677"/>
      <c r="K1041" s="677"/>
      <c r="L1041" s="678"/>
    </row>
    <row r="1042" spans="1:12" ht="15.95" customHeight="1" x14ac:dyDescent="0.25">
      <c r="A1042" s="22" t="s">
        <v>5504</v>
      </c>
      <c r="B1042" s="211" t="s">
        <v>3792</v>
      </c>
      <c r="C1042" s="214">
        <v>42</v>
      </c>
      <c r="D1042" s="215">
        <v>42000</v>
      </c>
      <c r="E1042" s="215">
        <v>10500</v>
      </c>
      <c r="F1042" s="214">
        <v>59</v>
      </c>
      <c r="G1042" s="217" t="str">
        <f>IF(MID(tab_SATLISTE[[#This Row],[SAT-ID]],2,1)="x","x",LEFT(tab_SATLISTE[[#This Row],[SAT-ID]]))</f>
        <v>2</v>
      </c>
      <c r="H1042" s="676" t="s">
        <v>4285</v>
      </c>
      <c r="I1042" s="677"/>
      <c r="J1042" s="677"/>
      <c r="K1042" s="677"/>
      <c r="L1042" s="678"/>
    </row>
    <row r="1043" spans="1:12" ht="15.95" customHeight="1" x14ac:dyDescent="0.25">
      <c r="A1043" s="22" t="s">
        <v>5505</v>
      </c>
      <c r="B1043" s="211" t="s">
        <v>1909</v>
      </c>
      <c r="C1043" s="214">
        <v>6</v>
      </c>
      <c r="D1043" s="215">
        <v>6000</v>
      </c>
      <c r="E1043" s="215">
        <v>1500</v>
      </c>
      <c r="F1043" s="214">
        <v>10</v>
      </c>
      <c r="G1043" s="217" t="str">
        <f>IF(MID(tab_SATLISTE[[#This Row],[SAT-ID]],2,1)="x","x",LEFT(tab_SATLISTE[[#This Row],[SAT-ID]]))</f>
        <v>2</v>
      </c>
      <c r="H1043" s="676" t="s">
        <v>4285</v>
      </c>
      <c r="I1043" s="677"/>
      <c r="J1043" s="677"/>
      <c r="K1043" s="677"/>
      <c r="L1043" s="678"/>
    </row>
    <row r="1044" spans="1:12" ht="15.95" customHeight="1" x14ac:dyDescent="0.25">
      <c r="A1044" s="22" t="s">
        <v>5506</v>
      </c>
      <c r="B1044" s="211" t="s">
        <v>1902</v>
      </c>
      <c r="C1044" s="214">
        <v>9</v>
      </c>
      <c r="D1044" s="215">
        <v>9000</v>
      </c>
      <c r="E1044" s="215">
        <v>2250</v>
      </c>
      <c r="F1044" s="214">
        <v>12</v>
      </c>
      <c r="G1044" s="217" t="str">
        <f>IF(MID(tab_SATLISTE[[#This Row],[SAT-ID]],2,1)="x","x",LEFT(tab_SATLISTE[[#This Row],[SAT-ID]]))</f>
        <v>2</v>
      </c>
      <c r="H1044" s="676" t="s">
        <v>4285</v>
      </c>
      <c r="I1044" s="677"/>
      <c r="J1044" s="677"/>
      <c r="K1044" s="677"/>
      <c r="L1044" s="678"/>
    </row>
    <row r="1045" spans="1:12" ht="15.95" customHeight="1" x14ac:dyDescent="0.25">
      <c r="A1045" s="22" t="s">
        <v>5507</v>
      </c>
      <c r="B1045" s="211" t="s">
        <v>1921</v>
      </c>
      <c r="C1045" s="214">
        <v>3</v>
      </c>
      <c r="D1045" s="215">
        <v>3000</v>
      </c>
      <c r="E1045" s="215">
        <v>750</v>
      </c>
      <c r="F1045" s="214">
        <v>4</v>
      </c>
      <c r="G1045" s="217" t="str">
        <f>IF(MID(tab_SATLISTE[[#This Row],[SAT-ID]],2,1)="x","x",LEFT(tab_SATLISTE[[#This Row],[SAT-ID]]))</f>
        <v>2</v>
      </c>
      <c r="H1045" s="676" t="s">
        <v>4285</v>
      </c>
      <c r="I1045" s="677"/>
      <c r="J1045" s="677"/>
      <c r="K1045" s="677"/>
      <c r="L1045" s="678"/>
    </row>
    <row r="1046" spans="1:12" ht="15.95" customHeight="1" x14ac:dyDescent="0.25">
      <c r="A1046" s="22" t="s">
        <v>5508</v>
      </c>
      <c r="B1046" s="211" t="s">
        <v>1918</v>
      </c>
      <c r="C1046" s="214">
        <v>1</v>
      </c>
      <c r="D1046" s="215">
        <v>1000</v>
      </c>
      <c r="E1046" s="215">
        <v>250</v>
      </c>
      <c r="F1046" s="214">
        <v>2</v>
      </c>
      <c r="G1046" s="217" t="str">
        <f>IF(MID(tab_SATLISTE[[#This Row],[SAT-ID]],2,1)="x","x",LEFT(tab_SATLISTE[[#This Row],[SAT-ID]]))</f>
        <v>2</v>
      </c>
      <c r="H1046" s="676" t="s">
        <v>4285</v>
      </c>
      <c r="I1046" s="677"/>
      <c r="J1046" s="677"/>
      <c r="K1046" s="677"/>
      <c r="L1046" s="678"/>
    </row>
    <row r="1047" spans="1:12" ht="15.95" customHeight="1" x14ac:dyDescent="0.25">
      <c r="A1047" s="22" t="s">
        <v>5509</v>
      </c>
      <c r="B1047" s="211" t="s">
        <v>1906</v>
      </c>
      <c r="C1047" s="214">
        <v>14</v>
      </c>
      <c r="D1047" s="215">
        <v>14000</v>
      </c>
      <c r="E1047" s="215">
        <v>3500</v>
      </c>
      <c r="F1047" s="214">
        <v>20</v>
      </c>
      <c r="G1047" s="217" t="str">
        <f>IF(MID(tab_SATLISTE[[#This Row],[SAT-ID]],2,1)="x","x",LEFT(tab_SATLISTE[[#This Row],[SAT-ID]]))</f>
        <v>2</v>
      </c>
      <c r="H1047" s="676" t="s">
        <v>4285</v>
      </c>
      <c r="I1047" s="677"/>
      <c r="J1047" s="677"/>
      <c r="K1047" s="677"/>
      <c r="L1047" s="678"/>
    </row>
    <row r="1048" spans="1:12" ht="15.95" customHeight="1" x14ac:dyDescent="0.25">
      <c r="A1048" s="22" t="s">
        <v>5510</v>
      </c>
      <c r="B1048" s="211" t="s">
        <v>1180</v>
      </c>
      <c r="C1048" s="214">
        <v>25</v>
      </c>
      <c r="D1048" s="215">
        <v>25000</v>
      </c>
      <c r="E1048" s="215">
        <v>6250</v>
      </c>
      <c r="F1048" s="214">
        <v>35</v>
      </c>
      <c r="G1048" s="217" t="str">
        <f>IF(MID(tab_SATLISTE[[#This Row],[SAT-ID]],2,1)="x","x",LEFT(tab_SATLISTE[[#This Row],[SAT-ID]]))</f>
        <v>2</v>
      </c>
      <c r="H1048" s="676" t="s">
        <v>4285</v>
      </c>
      <c r="I1048" s="677"/>
      <c r="J1048" s="677"/>
      <c r="K1048" s="677"/>
      <c r="L1048" s="678"/>
    </row>
    <row r="1049" spans="1:12" ht="15.95" customHeight="1" x14ac:dyDescent="0.25">
      <c r="A1049" s="22" t="s">
        <v>5511</v>
      </c>
      <c r="B1049" s="211" t="s">
        <v>1914</v>
      </c>
      <c r="C1049" s="214">
        <v>10</v>
      </c>
      <c r="D1049" s="215">
        <v>10000</v>
      </c>
      <c r="E1049" s="215">
        <v>2500</v>
      </c>
      <c r="F1049" s="214">
        <v>14</v>
      </c>
      <c r="G1049" s="217" t="str">
        <f>IF(MID(tab_SATLISTE[[#This Row],[SAT-ID]],2,1)="x","x",LEFT(tab_SATLISTE[[#This Row],[SAT-ID]]))</f>
        <v>2</v>
      </c>
      <c r="H1049" s="676" t="s">
        <v>4285</v>
      </c>
      <c r="I1049" s="677"/>
      <c r="J1049" s="677"/>
      <c r="K1049" s="677"/>
      <c r="L1049" s="678"/>
    </row>
    <row r="1050" spans="1:12" ht="15.95" customHeight="1" x14ac:dyDescent="0.25">
      <c r="A1050" s="22" t="s">
        <v>5512</v>
      </c>
      <c r="B1050" s="211" t="s">
        <v>1912</v>
      </c>
      <c r="C1050" s="214">
        <v>2</v>
      </c>
      <c r="D1050" s="215">
        <v>2000</v>
      </c>
      <c r="E1050" s="215">
        <v>500</v>
      </c>
      <c r="F1050" s="214">
        <v>3</v>
      </c>
      <c r="G1050" s="217" t="str">
        <f>IF(MID(tab_SATLISTE[[#This Row],[SAT-ID]],2,1)="x","x",LEFT(tab_SATLISTE[[#This Row],[SAT-ID]]))</f>
        <v>2</v>
      </c>
      <c r="H1050" s="676" t="s">
        <v>4285</v>
      </c>
      <c r="I1050" s="677"/>
      <c r="J1050" s="677"/>
      <c r="K1050" s="677"/>
      <c r="L1050" s="678"/>
    </row>
    <row r="1051" spans="1:12" ht="15.95" customHeight="1" x14ac:dyDescent="0.25">
      <c r="A1051" s="22" t="s">
        <v>5513</v>
      </c>
      <c r="B1051" s="211" t="s">
        <v>473</v>
      </c>
      <c r="C1051" s="214">
        <v>10</v>
      </c>
      <c r="D1051" s="215">
        <v>10000</v>
      </c>
      <c r="E1051" s="215">
        <v>2500</v>
      </c>
      <c r="F1051" s="214">
        <v>14</v>
      </c>
      <c r="G1051" s="217" t="str">
        <f>IF(MID(tab_SATLISTE[[#This Row],[SAT-ID]],2,1)="x","x",LEFT(tab_SATLISTE[[#This Row],[SAT-ID]]))</f>
        <v>2</v>
      </c>
      <c r="H1051" s="676" t="s">
        <v>4285</v>
      </c>
      <c r="I1051" s="677"/>
      <c r="J1051" s="677"/>
      <c r="K1051" s="677"/>
      <c r="L1051" s="678"/>
    </row>
    <row r="1052" spans="1:12" ht="15.95" customHeight="1" x14ac:dyDescent="0.25">
      <c r="A1052" s="22" t="s">
        <v>5514</v>
      </c>
      <c r="B1052" s="211" t="s">
        <v>505</v>
      </c>
      <c r="C1052" s="214">
        <v>19</v>
      </c>
      <c r="D1052" s="215">
        <v>19000</v>
      </c>
      <c r="E1052" s="215">
        <v>4750</v>
      </c>
      <c r="F1052" s="214">
        <v>27</v>
      </c>
      <c r="G1052" s="217" t="str">
        <f>IF(MID(tab_SATLISTE[[#This Row],[SAT-ID]],2,1)="x","x",LEFT(tab_SATLISTE[[#This Row],[SAT-ID]]))</f>
        <v>2</v>
      </c>
      <c r="H1052" s="676" t="s">
        <v>4285</v>
      </c>
      <c r="I1052" s="677"/>
      <c r="J1052" s="677"/>
      <c r="K1052" s="677"/>
      <c r="L1052" s="678"/>
    </row>
    <row r="1053" spans="1:12" ht="15.95" customHeight="1" x14ac:dyDescent="0.25">
      <c r="A1053" s="22" t="s">
        <v>5515</v>
      </c>
      <c r="B1053" s="211" t="s">
        <v>1786</v>
      </c>
      <c r="C1053" s="214">
        <v>19</v>
      </c>
      <c r="D1053" s="215">
        <v>19000</v>
      </c>
      <c r="E1053" s="215">
        <v>4750</v>
      </c>
      <c r="F1053" s="214">
        <v>26</v>
      </c>
      <c r="G1053" s="217" t="str">
        <f>IF(MID(tab_SATLISTE[[#This Row],[SAT-ID]],2,1)="x","x",LEFT(tab_SATLISTE[[#This Row],[SAT-ID]]))</f>
        <v>2</v>
      </c>
      <c r="H1053" s="676" t="s">
        <v>4285</v>
      </c>
      <c r="I1053" s="677"/>
      <c r="J1053" s="677"/>
      <c r="K1053" s="677"/>
      <c r="L1053" s="678"/>
    </row>
    <row r="1054" spans="1:12" ht="15.95" customHeight="1" x14ac:dyDescent="0.25">
      <c r="A1054" s="22" t="s">
        <v>5516</v>
      </c>
      <c r="B1054" s="211" t="s">
        <v>469</v>
      </c>
      <c r="C1054" s="214">
        <v>36</v>
      </c>
      <c r="D1054" s="215">
        <v>36000</v>
      </c>
      <c r="E1054" s="215">
        <v>9000</v>
      </c>
      <c r="F1054" s="214">
        <v>51</v>
      </c>
      <c r="G1054" s="217" t="str">
        <f>IF(MID(tab_SATLISTE[[#This Row],[SAT-ID]],2,1)="x","x",LEFT(tab_SATLISTE[[#This Row],[SAT-ID]]))</f>
        <v>2</v>
      </c>
      <c r="H1054" s="676" t="s">
        <v>4285</v>
      </c>
      <c r="I1054" s="677"/>
      <c r="J1054" s="677"/>
      <c r="K1054" s="677"/>
      <c r="L1054" s="678"/>
    </row>
    <row r="1055" spans="1:12" ht="15.95" customHeight="1" x14ac:dyDescent="0.25">
      <c r="A1055" s="22" t="s">
        <v>5517</v>
      </c>
      <c r="B1055" s="211" t="s">
        <v>790</v>
      </c>
      <c r="C1055" s="214">
        <v>14</v>
      </c>
      <c r="D1055" s="215">
        <v>14000</v>
      </c>
      <c r="E1055" s="215">
        <v>3500</v>
      </c>
      <c r="F1055" s="214">
        <v>22</v>
      </c>
      <c r="G1055" s="217" t="str">
        <f>IF(MID(tab_SATLISTE[[#This Row],[SAT-ID]],2,1)="x","x",LEFT(tab_SATLISTE[[#This Row],[SAT-ID]]))</f>
        <v>2</v>
      </c>
      <c r="H1055" s="676" t="s">
        <v>4285</v>
      </c>
      <c r="I1055" s="677"/>
      <c r="J1055" s="677"/>
      <c r="K1055" s="677"/>
      <c r="L1055" s="678"/>
    </row>
    <row r="1056" spans="1:12" ht="15.95" customHeight="1" x14ac:dyDescent="0.25">
      <c r="A1056" s="22" t="s">
        <v>5518</v>
      </c>
      <c r="B1056" s="211" t="s">
        <v>1168</v>
      </c>
      <c r="C1056" s="214">
        <v>10</v>
      </c>
      <c r="D1056" s="215">
        <v>10000</v>
      </c>
      <c r="E1056" s="215">
        <v>2500</v>
      </c>
      <c r="F1056" s="214">
        <v>16</v>
      </c>
      <c r="G1056" s="217" t="str">
        <f>IF(MID(tab_SATLISTE[[#This Row],[SAT-ID]],2,1)="x","x",LEFT(tab_SATLISTE[[#This Row],[SAT-ID]]))</f>
        <v>2</v>
      </c>
      <c r="H1056" s="676" t="s">
        <v>4285</v>
      </c>
      <c r="I1056" s="677"/>
      <c r="J1056" s="677"/>
      <c r="K1056" s="677"/>
      <c r="L1056" s="678"/>
    </row>
    <row r="1057" spans="1:12" ht="15.95" customHeight="1" x14ac:dyDescent="0.25">
      <c r="A1057" s="22" t="s">
        <v>5519</v>
      </c>
      <c r="B1057" s="211" t="s">
        <v>1084</v>
      </c>
      <c r="C1057" s="214">
        <v>17</v>
      </c>
      <c r="D1057" s="215">
        <v>17000</v>
      </c>
      <c r="E1057" s="215">
        <v>4250</v>
      </c>
      <c r="F1057" s="214">
        <v>24</v>
      </c>
      <c r="G1057" s="217" t="str">
        <f>IF(MID(tab_SATLISTE[[#This Row],[SAT-ID]],2,1)="x","x",LEFT(tab_SATLISTE[[#This Row],[SAT-ID]]))</f>
        <v>2</v>
      </c>
      <c r="H1057" s="676" t="s">
        <v>4285</v>
      </c>
      <c r="I1057" s="677"/>
      <c r="J1057" s="677"/>
      <c r="K1057" s="677"/>
      <c r="L1057" s="678"/>
    </row>
    <row r="1058" spans="1:12" ht="15.95" customHeight="1" x14ac:dyDescent="0.25">
      <c r="A1058" s="22" t="s">
        <v>5520</v>
      </c>
      <c r="B1058" s="211" t="s">
        <v>1645</v>
      </c>
      <c r="C1058" s="214">
        <v>5</v>
      </c>
      <c r="D1058" s="215">
        <v>5000</v>
      </c>
      <c r="E1058" s="215">
        <v>1250</v>
      </c>
      <c r="F1058" s="214">
        <v>7</v>
      </c>
      <c r="G1058" s="217" t="str">
        <f>IF(MID(tab_SATLISTE[[#This Row],[SAT-ID]],2,1)="x","x",LEFT(tab_SATLISTE[[#This Row],[SAT-ID]]))</f>
        <v>2</v>
      </c>
      <c r="H1058" s="676" t="s">
        <v>4285</v>
      </c>
      <c r="I1058" s="677"/>
      <c r="J1058" s="677"/>
      <c r="K1058" s="677"/>
      <c r="L1058" s="678"/>
    </row>
    <row r="1059" spans="1:12" ht="15.95" customHeight="1" x14ac:dyDescent="0.25">
      <c r="A1059" s="22" t="s">
        <v>5521</v>
      </c>
      <c r="B1059" s="211" t="s">
        <v>1785</v>
      </c>
      <c r="C1059" s="214">
        <v>114</v>
      </c>
      <c r="D1059" s="215">
        <v>114000</v>
      </c>
      <c r="E1059" s="215">
        <v>28500</v>
      </c>
      <c r="F1059" s="214">
        <v>176</v>
      </c>
      <c r="G1059" s="217" t="str">
        <f>IF(MID(tab_SATLISTE[[#This Row],[SAT-ID]],2,1)="x","x",LEFT(tab_SATLISTE[[#This Row],[SAT-ID]]))</f>
        <v>2</v>
      </c>
      <c r="H1059" s="676" t="s">
        <v>4285</v>
      </c>
      <c r="I1059" s="677"/>
      <c r="J1059" s="677"/>
      <c r="K1059" s="677"/>
      <c r="L1059" s="678"/>
    </row>
    <row r="1060" spans="1:12" ht="15.95" customHeight="1" x14ac:dyDescent="0.25">
      <c r="A1060" s="22" t="s">
        <v>5522</v>
      </c>
      <c r="B1060" s="211" t="s">
        <v>1080</v>
      </c>
      <c r="C1060" s="214">
        <v>103</v>
      </c>
      <c r="D1060" s="215">
        <v>103000</v>
      </c>
      <c r="E1060" s="215">
        <v>25750</v>
      </c>
      <c r="F1060" s="214">
        <v>159</v>
      </c>
      <c r="G1060" s="217" t="str">
        <f>IF(MID(tab_SATLISTE[[#This Row],[SAT-ID]],2,1)="x","x",LEFT(tab_SATLISTE[[#This Row],[SAT-ID]]))</f>
        <v>2</v>
      </c>
      <c r="H1060" s="676" t="s">
        <v>4285</v>
      </c>
      <c r="I1060" s="677"/>
      <c r="J1060" s="677"/>
      <c r="K1060" s="677"/>
      <c r="L1060" s="678"/>
    </row>
    <row r="1061" spans="1:12" ht="15.95" customHeight="1" x14ac:dyDescent="0.25">
      <c r="A1061" s="355" t="s">
        <v>24199</v>
      </c>
      <c r="B1061" s="356" t="s">
        <v>1255</v>
      </c>
      <c r="C1061" s="218">
        <v>19</v>
      </c>
      <c r="D1061" s="215">
        <v>19000</v>
      </c>
      <c r="E1061" s="215">
        <v>4750</v>
      </c>
      <c r="F1061" s="218">
        <v>27</v>
      </c>
      <c r="G1061" s="329" t="str">
        <f>IF(MID(tab_SATLISTE[[#This Row],[SAT-ID]],2,1)="x","x",LEFT(tab_SATLISTE[[#This Row],[SAT-ID]]))</f>
        <v>2</v>
      </c>
      <c r="H1061" s="676" t="s">
        <v>4285</v>
      </c>
      <c r="I1061" s="677"/>
      <c r="J1061" s="677"/>
      <c r="K1061" s="677"/>
      <c r="L1061" s="678"/>
    </row>
    <row r="1062" spans="1:12" ht="15.95" customHeight="1" x14ac:dyDescent="0.25">
      <c r="A1062" s="22" t="s">
        <v>5523</v>
      </c>
      <c r="B1062" s="211" t="s">
        <v>1086</v>
      </c>
      <c r="C1062" s="214">
        <v>66</v>
      </c>
      <c r="D1062" s="215">
        <v>66000</v>
      </c>
      <c r="E1062" s="215">
        <v>16500</v>
      </c>
      <c r="F1062" s="214">
        <v>102</v>
      </c>
      <c r="G1062" s="217" t="str">
        <f>IF(MID(tab_SATLISTE[[#This Row],[SAT-ID]],2,1)="x","x",LEFT(tab_SATLISTE[[#This Row],[SAT-ID]]))</f>
        <v>2</v>
      </c>
      <c r="H1062" s="676" t="s">
        <v>4285</v>
      </c>
      <c r="I1062" s="677"/>
      <c r="J1062" s="677"/>
      <c r="K1062" s="677"/>
      <c r="L1062" s="678"/>
    </row>
    <row r="1063" spans="1:12" ht="15.95" customHeight="1" x14ac:dyDescent="0.25">
      <c r="A1063" s="22" t="s">
        <v>5524</v>
      </c>
      <c r="B1063" s="211" t="s">
        <v>996</v>
      </c>
      <c r="C1063" s="214">
        <v>32</v>
      </c>
      <c r="D1063" s="215">
        <v>32000</v>
      </c>
      <c r="E1063" s="215">
        <v>8000</v>
      </c>
      <c r="F1063" s="214">
        <v>45</v>
      </c>
      <c r="G1063" s="217" t="str">
        <f>IF(MID(tab_SATLISTE[[#This Row],[SAT-ID]],2,1)="x","x",LEFT(tab_SATLISTE[[#This Row],[SAT-ID]]))</f>
        <v>2</v>
      </c>
      <c r="H1063" s="676" t="s">
        <v>4285</v>
      </c>
      <c r="I1063" s="677"/>
      <c r="J1063" s="677"/>
      <c r="K1063" s="677"/>
      <c r="L1063" s="678"/>
    </row>
    <row r="1064" spans="1:12" ht="15.95" customHeight="1" x14ac:dyDescent="0.25">
      <c r="A1064" s="22" t="s">
        <v>5525</v>
      </c>
      <c r="B1064" s="211" t="s">
        <v>1448</v>
      </c>
      <c r="C1064" s="214">
        <v>22</v>
      </c>
      <c r="D1064" s="215">
        <v>22000</v>
      </c>
      <c r="E1064" s="215">
        <v>5500</v>
      </c>
      <c r="F1064" s="214">
        <v>34</v>
      </c>
      <c r="G1064" s="217" t="str">
        <f>IF(MID(tab_SATLISTE[[#This Row],[SAT-ID]],2,1)="x","x",LEFT(tab_SATLISTE[[#This Row],[SAT-ID]]))</f>
        <v>2</v>
      </c>
      <c r="H1064" s="676" t="s">
        <v>4285</v>
      </c>
      <c r="I1064" s="677"/>
      <c r="J1064" s="677"/>
      <c r="K1064" s="677"/>
      <c r="L1064" s="678"/>
    </row>
    <row r="1065" spans="1:12" ht="15.95" customHeight="1" x14ac:dyDescent="0.25">
      <c r="A1065" s="22" t="s">
        <v>5526</v>
      </c>
      <c r="B1065" s="211" t="s">
        <v>1057</v>
      </c>
      <c r="C1065" s="214">
        <v>29</v>
      </c>
      <c r="D1065" s="215">
        <v>29000</v>
      </c>
      <c r="E1065" s="215">
        <v>7250</v>
      </c>
      <c r="F1065" s="214">
        <v>40</v>
      </c>
      <c r="G1065" s="217" t="str">
        <f>IF(MID(tab_SATLISTE[[#This Row],[SAT-ID]],2,1)="x","x",LEFT(tab_SATLISTE[[#This Row],[SAT-ID]]))</f>
        <v>2</v>
      </c>
      <c r="H1065" s="676" t="s">
        <v>4285</v>
      </c>
      <c r="I1065" s="677"/>
      <c r="J1065" s="677"/>
      <c r="K1065" s="677"/>
      <c r="L1065" s="678"/>
    </row>
    <row r="1066" spans="1:12" ht="15.95" customHeight="1" x14ac:dyDescent="0.25">
      <c r="A1066" s="22" t="s">
        <v>5527</v>
      </c>
      <c r="B1066" s="211" t="s">
        <v>455</v>
      </c>
      <c r="C1066" s="214">
        <v>6</v>
      </c>
      <c r="D1066" s="215">
        <v>6000</v>
      </c>
      <c r="E1066" s="215">
        <v>1500</v>
      </c>
      <c r="F1066" s="214">
        <v>8</v>
      </c>
      <c r="G1066" s="217" t="str">
        <f>IF(MID(tab_SATLISTE[[#This Row],[SAT-ID]],2,1)="x","x",LEFT(tab_SATLISTE[[#This Row],[SAT-ID]]))</f>
        <v>2</v>
      </c>
      <c r="H1066" s="676" t="s">
        <v>4285</v>
      </c>
      <c r="I1066" s="677"/>
      <c r="J1066" s="677"/>
      <c r="K1066" s="677"/>
      <c r="L1066" s="678"/>
    </row>
    <row r="1067" spans="1:12" ht="15.95" customHeight="1" x14ac:dyDescent="0.25">
      <c r="A1067" s="22" t="s">
        <v>5528</v>
      </c>
      <c r="B1067" s="211" t="s">
        <v>466</v>
      </c>
      <c r="C1067" s="214">
        <v>24</v>
      </c>
      <c r="D1067" s="215">
        <v>24000</v>
      </c>
      <c r="E1067" s="215">
        <v>6000</v>
      </c>
      <c r="F1067" s="214">
        <v>37</v>
      </c>
      <c r="G1067" s="217" t="str">
        <f>IF(MID(tab_SATLISTE[[#This Row],[SAT-ID]],2,1)="x","x",LEFT(tab_SATLISTE[[#This Row],[SAT-ID]]))</f>
        <v>2</v>
      </c>
      <c r="H1067" s="676" t="s">
        <v>4285</v>
      </c>
      <c r="I1067" s="677"/>
      <c r="J1067" s="677"/>
      <c r="K1067" s="677"/>
      <c r="L1067" s="678"/>
    </row>
    <row r="1068" spans="1:12" ht="15.95" customHeight="1" x14ac:dyDescent="0.25">
      <c r="A1068" s="22" t="s">
        <v>5529</v>
      </c>
      <c r="B1068" s="211" t="s">
        <v>488</v>
      </c>
      <c r="C1068" s="214">
        <v>31</v>
      </c>
      <c r="D1068" s="215">
        <v>31000</v>
      </c>
      <c r="E1068" s="215">
        <v>7750</v>
      </c>
      <c r="F1068" s="214">
        <v>44</v>
      </c>
      <c r="G1068" s="217" t="str">
        <f>IF(MID(tab_SATLISTE[[#This Row],[SAT-ID]],2,1)="x","x",LEFT(tab_SATLISTE[[#This Row],[SAT-ID]]))</f>
        <v>2</v>
      </c>
      <c r="H1068" s="676" t="s">
        <v>4285</v>
      </c>
      <c r="I1068" s="677"/>
      <c r="J1068" s="677"/>
      <c r="K1068" s="677"/>
      <c r="L1068" s="678"/>
    </row>
    <row r="1069" spans="1:12" ht="15.95" customHeight="1" x14ac:dyDescent="0.25">
      <c r="A1069" s="22" t="s">
        <v>5530</v>
      </c>
      <c r="B1069" s="211" t="s">
        <v>485</v>
      </c>
      <c r="C1069" s="214">
        <v>15</v>
      </c>
      <c r="D1069" s="215">
        <v>15000</v>
      </c>
      <c r="E1069" s="215">
        <v>3750</v>
      </c>
      <c r="F1069" s="214">
        <v>21</v>
      </c>
      <c r="G1069" s="217" t="str">
        <f>IF(MID(tab_SATLISTE[[#This Row],[SAT-ID]],2,1)="x","x",LEFT(tab_SATLISTE[[#This Row],[SAT-ID]]))</f>
        <v>2</v>
      </c>
      <c r="H1069" s="676" t="s">
        <v>4285</v>
      </c>
      <c r="I1069" s="677"/>
      <c r="J1069" s="677"/>
      <c r="K1069" s="677"/>
      <c r="L1069" s="678"/>
    </row>
    <row r="1070" spans="1:12" ht="15.95" customHeight="1" x14ac:dyDescent="0.25">
      <c r="A1070" s="21" t="s">
        <v>5531</v>
      </c>
      <c r="B1070" s="209" t="s">
        <v>2800</v>
      </c>
      <c r="C1070" s="214">
        <v>34</v>
      </c>
      <c r="D1070" s="215">
        <v>34000</v>
      </c>
      <c r="E1070" s="215">
        <v>8500</v>
      </c>
      <c r="F1070" s="214">
        <v>52</v>
      </c>
      <c r="G1070" s="217" t="str">
        <f>IF(MID(tab_SATLISTE[[#This Row],[SAT-ID]],2,1)="x","x",LEFT(tab_SATLISTE[[#This Row],[SAT-ID]]))</f>
        <v>3</v>
      </c>
      <c r="H1070" s="676" t="s">
        <v>4285</v>
      </c>
      <c r="I1070" s="677"/>
      <c r="J1070" s="677"/>
      <c r="K1070" s="677"/>
      <c r="L1070" s="678"/>
    </row>
    <row r="1071" spans="1:12" ht="15.95" customHeight="1" x14ac:dyDescent="0.25">
      <c r="A1071" s="21" t="s">
        <v>5532</v>
      </c>
      <c r="B1071" s="209" t="s">
        <v>2903</v>
      </c>
      <c r="C1071" s="214">
        <v>1</v>
      </c>
      <c r="D1071" s="215">
        <v>1000</v>
      </c>
      <c r="E1071" s="215">
        <v>250</v>
      </c>
      <c r="F1071" s="214">
        <v>2</v>
      </c>
      <c r="G1071" s="217" t="str">
        <f>IF(MID(tab_SATLISTE[[#This Row],[SAT-ID]],2,1)="x","x",LEFT(tab_SATLISTE[[#This Row],[SAT-ID]]))</f>
        <v>3</v>
      </c>
      <c r="H1071" s="679" t="s">
        <v>4286</v>
      </c>
      <c r="I1071" s="680"/>
      <c r="J1071" s="680"/>
      <c r="K1071" s="680"/>
      <c r="L1071" s="681"/>
    </row>
    <row r="1072" spans="1:12" ht="15.95" customHeight="1" x14ac:dyDescent="0.25">
      <c r="A1072" s="21" t="s">
        <v>5533</v>
      </c>
      <c r="B1072" s="209" t="s">
        <v>2854</v>
      </c>
      <c r="C1072" s="214">
        <v>9</v>
      </c>
      <c r="D1072" s="215">
        <v>9000</v>
      </c>
      <c r="E1072" s="215">
        <v>2250</v>
      </c>
      <c r="F1072" s="214">
        <v>13</v>
      </c>
      <c r="G1072" s="217" t="str">
        <f>IF(MID(tab_SATLISTE[[#This Row],[SAT-ID]],2,1)="x","x",LEFT(tab_SATLISTE[[#This Row],[SAT-ID]]))</f>
        <v>3</v>
      </c>
      <c r="H1072" s="679" t="s">
        <v>4286</v>
      </c>
      <c r="I1072" s="680"/>
      <c r="J1072" s="680"/>
      <c r="K1072" s="680"/>
      <c r="L1072" s="681"/>
    </row>
    <row r="1073" spans="1:12" ht="15.95" customHeight="1" x14ac:dyDescent="0.25">
      <c r="A1073" s="21" t="s">
        <v>5534</v>
      </c>
      <c r="B1073" s="209" t="s">
        <v>2853</v>
      </c>
      <c r="C1073" s="214">
        <v>9</v>
      </c>
      <c r="D1073" s="215">
        <v>9000</v>
      </c>
      <c r="E1073" s="215">
        <v>2250</v>
      </c>
      <c r="F1073" s="214">
        <v>12</v>
      </c>
      <c r="G1073" s="217" t="str">
        <f>IF(MID(tab_SATLISTE[[#This Row],[SAT-ID]],2,1)="x","x",LEFT(tab_SATLISTE[[#This Row],[SAT-ID]]))</f>
        <v>3</v>
      </c>
      <c r="H1073" s="679" t="s">
        <v>4286</v>
      </c>
      <c r="I1073" s="680"/>
      <c r="J1073" s="680"/>
      <c r="K1073" s="680"/>
      <c r="L1073" s="681"/>
    </row>
    <row r="1074" spans="1:12" ht="15.95" customHeight="1" x14ac:dyDescent="0.25">
      <c r="A1074" s="21" t="s">
        <v>5535</v>
      </c>
      <c r="B1074" s="209" t="s">
        <v>2877</v>
      </c>
      <c r="C1074" s="214">
        <v>4</v>
      </c>
      <c r="D1074" s="215">
        <v>4000</v>
      </c>
      <c r="E1074" s="215">
        <v>1000</v>
      </c>
      <c r="F1074" s="214">
        <v>6</v>
      </c>
      <c r="G1074" s="217" t="str">
        <f>IF(MID(tab_SATLISTE[[#This Row],[SAT-ID]],2,1)="x","x",LEFT(tab_SATLISTE[[#This Row],[SAT-ID]]))</f>
        <v>3</v>
      </c>
      <c r="H1074" s="679" t="s">
        <v>4286</v>
      </c>
      <c r="I1074" s="680"/>
      <c r="J1074" s="680"/>
      <c r="K1074" s="680"/>
      <c r="L1074" s="681"/>
    </row>
    <row r="1075" spans="1:12" ht="15.95" customHeight="1" x14ac:dyDescent="0.25">
      <c r="A1075" s="21" t="s">
        <v>5536</v>
      </c>
      <c r="B1075" s="209" t="s">
        <v>2767</v>
      </c>
      <c r="C1075" s="214">
        <v>4</v>
      </c>
      <c r="D1075" s="215">
        <v>4000</v>
      </c>
      <c r="E1075" s="215">
        <v>1000</v>
      </c>
      <c r="F1075" s="214">
        <v>5</v>
      </c>
      <c r="G1075" s="217" t="str">
        <f>IF(MID(tab_SATLISTE[[#This Row],[SAT-ID]],2,1)="x","x",LEFT(tab_SATLISTE[[#This Row],[SAT-ID]]))</f>
        <v>3</v>
      </c>
      <c r="H1075" s="679" t="s">
        <v>4286</v>
      </c>
      <c r="I1075" s="680"/>
      <c r="J1075" s="680"/>
      <c r="K1075" s="680"/>
      <c r="L1075" s="681"/>
    </row>
    <row r="1076" spans="1:12" ht="15.95" customHeight="1" x14ac:dyDescent="0.25">
      <c r="A1076" s="21" t="s">
        <v>5537</v>
      </c>
      <c r="B1076" s="209" t="s">
        <v>874</v>
      </c>
      <c r="C1076" s="214">
        <v>327</v>
      </c>
      <c r="D1076" s="215">
        <v>327000</v>
      </c>
      <c r="E1076" s="215">
        <v>81750</v>
      </c>
      <c r="F1076" s="214">
        <v>458</v>
      </c>
      <c r="G1076" s="217" t="str">
        <f>IF(MID(tab_SATLISTE[[#This Row],[SAT-ID]],2,1)="x","x",LEFT(tab_SATLISTE[[#This Row],[SAT-ID]]))</f>
        <v>3</v>
      </c>
      <c r="H1076" s="679" t="s">
        <v>4286</v>
      </c>
      <c r="I1076" s="680"/>
      <c r="J1076" s="680"/>
      <c r="K1076" s="680"/>
      <c r="L1076" s="681"/>
    </row>
    <row r="1077" spans="1:12" ht="15.95" customHeight="1" x14ac:dyDescent="0.25">
      <c r="A1077" s="21" t="s">
        <v>5538</v>
      </c>
      <c r="B1077" s="209" t="s">
        <v>177</v>
      </c>
      <c r="C1077" s="214">
        <v>114</v>
      </c>
      <c r="D1077" s="215">
        <v>114000</v>
      </c>
      <c r="E1077" s="215">
        <v>28500</v>
      </c>
      <c r="F1077" s="214">
        <v>159</v>
      </c>
      <c r="G1077" s="217" t="str">
        <f>IF(MID(tab_SATLISTE[[#This Row],[SAT-ID]],2,1)="x","x",LEFT(tab_SATLISTE[[#This Row],[SAT-ID]]))</f>
        <v>3</v>
      </c>
      <c r="H1077" s="679" t="s">
        <v>4286</v>
      </c>
      <c r="I1077" s="680"/>
      <c r="J1077" s="680"/>
      <c r="K1077" s="680"/>
      <c r="L1077" s="681"/>
    </row>
    <row r="1078" spans="1:12" ht="15.95" customHeight="1" x14ac:dyDescent="0.25">
      <c r="A1078" s="21" t="s">
        <v>5539</v>
      </c>
      <c r="B1078" s="209" t="s">
        <v>2776</v>
      </c>
      <c r="C1078" s="214">
        <v>4</v>
      </c>
      <c r="D1078" s="215">
        <v>4000</v>
      </c>
      <c r="E1078" s="215">
        <v>1000</v>
      </c>
      <c r="F1078" s="214">
        <v>6</v>
      </c>
      <c r="G1078" s="217" t="str">
        <f>IF(MID(tab_SATLISTE[[#This Row],[SAT-ID]],2,1)="x","x",LEFT(tab_SATLISTE[[#This Row],[SAT-ID]]))</f>
        <v>3</v>
      </c>
      <c r="H1078" s="679" t="s">
        <v>4286</v>
      </c>
      <c r="I1078" s="680"/>
      <c r="J1078" s="680"/>
      <c r="K1078" s="680"/>
      <c r="L1078" s="681"/>
    </row>
    <row r="1079" spans="1:12" ht="15.95" customHeight="1" x14ac:dyDescent="0.25">
      <c r="A1079" s="21" t="s">
        <v>5540</v>
      </c>
      <c r="B1079" s="209" t="s">
        <v>2805</v>
      </c>
      <c r="C1079" s="214">
        <v>4</v>
      </c>
      <c r="D1079" s="215">
        <v>4000</v>
      </c>
      <c r="E1079" s="215">
        <v>1000</v>
      </c>
      <c r="F1079" s="214">
        <v>5</v>
      </c>
      <c r="G1079" s="217" t="str">
        <f>IF(MID(tab_SATLISTE[[#This Row],[SAT-ID]],2,1)="x","x",LEFT(tab_SATLISTE[[#This Row],[SAT-ID]]))</f>
        <v>3</v>
      </c>
      <c r="H1079" s="679" t="s">
        <v>4286</v>
      </c>
      <c r="I1079" s="680"/>
      <c r="J1079" s="680"/>
      <c r="K1079" s="680"/>
      <c r="L1079" s="681"/>
    </row>
    <row r="1080" spans="1:12" ht="15.95" customHeight="1" x14ac:dyDescent="0.25">
      <c r="A1080" s="21" t="s">
        <v>5541</v>
      </c>
      <c r="B1080" s="209" t="s">
        <v>2817</v>
      </c>
      <c r="C1080" s="214">
        <v>2</v>
      </c>
      <c r="D1080" s="215">
        <v>2000</v>
      </c>
      <c r="E1080" s="215">
        <v>500</v>
      </c>
      <c r="F1080" s="214">
        <v>3</v>
      </c>
      <c r="G1080" s="217" t="str">
        <f>IF(MID(tab_SATLISTE[[#This Row],[SAT-ID]],2,1)="x","x",LEFT(tab_SATLISTE[[#This Row],[SAT-ID]]))</f>
        <v>3</v>
      </c>
      <c r="H1080" s="679" t="s">
        <v>4286</v>
      </c>
      <c r="I1080" s="680"/>
      <c r="J1080" s="680"/>
      <c r="K1080" s="680"/>
      <c r="L1080" s="681"/>
    </row>
    <row r="1081" spans="1:12" ht="15.95" customHeight="1" x14ac:dyDescent="0.25">
      <c r="A1081" s="21" t="s">
        <v>5542</v>
      </c>
      <c r="B1081" s="209" t="s">
        <v>2777</v>
      </c>
      <c r="C1081" s="214">
        <v>24</v>
      </c>
      <c r="D1081" s="215">
        <v>24000</v>
      </c>
      <c r="E1081" s="215">
        <v>6000</v>
      </c>
      <c r="F1081" s="214">
        <v>34</v>
      </c>
      <c r="G1081" s="217" t="str">
        <f>IF(MID(tab_SATLISTE[[#This Row],[SAT-ID]],2,1)="x","x",LEFT(tab_SATLISTE[[#This Row],[SAT-ID]]))</f>
        <v>3</v>
      </c>
      <c r="H1081" s="679" t="s">
        <v>4286</v>
      </c>
      <c r="I1081" s="680"/>
      <c r="J1081" s="680"/>
      <c r="K1081" s="680"/>
      <c r="L1081" s="681"/>
    </row>
    <row r="1082" spans="1:12" ht="15.95" customHeight="1" x14ac:dyDescent="0.25">
      <c r="A1082" s="21" t="s">
        <v>5543</v>
      </c>
      <c r="B1082" s="209" t="s">
        <v>2880</v>
      </c>
      <c r="C1082" s="214">
        <v>7</v>
      </c>
      <c r="D1082" s="215">
        <v>7000</v>
      </c>
      <c r="E1082" s="215">
        <v>1750</v>
      </c>
      <c r="F1082" s="214">
        <v>11</v>
      </c>
      <c r="G1082" s="217" t="str">
        <f>IF(MID(tab_SATLISTE[[#This Row],[SAT-ID]],2,1)="x","x",LEFT(tab_SATLISTE[[#This Row],[SAT-ID]]))</f>
        <v>3</v>
      </c>
      <c r="H1082" s="679" t="s">
        <v>4286</v>
      </c>
      <c r="I1082" s="680"/>
      <c r="J1082" s="680"/>
      <c r="K1082" s="680"/>
      <c r="L1082" s="681"/>
    </row>
    <row r="1083" spans="1:12" ht="15.95" customHeight="1" x14ac:dyDescent="0.25">
      <c r="A1083" s="21" t="s">
        <v>5544</v>
      </c>
      <c r="B1083" s="209" t="s">
        <v>2881</v>
      </c>
      <c r="C1083" s="214">
        <v>3</v>
      </c>
      <c r="D1083" s="215">
        <v>3000</v>
      </c>
      <c r="E1083" s="215">
        <v>750</v>
      </c>
      <c r="F1083" s="214">
        <v>5</v>
      </c>
      <c r="G1083" s="217" t="str">
        <f>IF(MID(tab_SATLISTE[[#This Row],[SAT-ID]],2,1)="x","x",LEFT(tab_SATLISTE[[#This Row],[SAT-ID]]))</f>
        <v>3</v>
      </c>
      <c r="H1083" s="679" t="s">
        <v>4286</v>
      </c>
      <c r="I1083" s="680"/>
      <c r="J1083" s="680"/>
      <c r="K1083" s="680"/>
      <c r="L1083" s="681"/>
    </row>
    <row r="1084" spans="1:12" ht="15.95" customHeight="1" x14ac:dyDescent="0.25">
      <c r="A1084" s="21" t="s">
        <v>5545</v>
      </c>
      <c r="B1084" s="209" t="s">
        <v>2819</v>
      </c>
      <c r="C1084" s="214">
        <v>21</v>
      </c>
      <c r="D1084" s="215">
        <v>21000</v>
      </c>
      <c r="E1084" s="215">
        <v>5250</v>
      </c>
      <c r="F1084" s="214">
        <v>30</v>
      </c>
      <c r="G1084" s="217" t="str">
        <f>IF(MID(tab_SATLISTE[[#This Row],[SAT-ID]],2,1)="x","x",LEFT(tab_SATLISTE[[#This Row],[SAT-ID]]))</f>
        <v>3</v>
      </c>
      <c r="H1084" s="679" t="s">
        <v>4286</v>
      </c>
      <c r="I1084" s="680"/>
      <c r="J1084" s="680"/>
      <c r="K1084" s="680"/>
      <c r="L1084" s="681"/>
    </row>
    <row r="1085" spans="1:12" ht="15.95" customHeight="1" x14ac:dyDescent="0.25">
      <c r="A1085" s="21" t="s">
        <v>5546</v>
      </c>
      <c r="B1085" s="209" t="s">
        <v>2818</v>
      </c>
      <c r="C1085" s="214">
        <v>14</v>
      </c>
      <c r="D1085" s="215">
        <v>14000</v>
      </c>
      <c r="E1085" s="215">
        <v>3500</v>
      </c>
      <c r="F1085" s="214">
        <v>20</v>
      </c>
      <c r="G1085" s="217" t="str">
        <f>IF(MID(tab_SATLISTE[[#This Row],[SAT-ID]],2,1)="x","x",LEFT(tab_SATLISTE[[#This Row],[SAT-ID]]))</f>
        <v>3</v>
      </c>
      <c r="H1085" s="679" t="s">
        <v>4286</v>
      </c>
      <c r="I1085" s="680"/>
      <c r="J1085" s="680"/>
      <c r="K1085" s="680"/>
      <c r="L1085" s="681"/>
    </row>
    <row r="1086" spans="1:12" ht="15.95" customHeight="1" x14ac:dyDescent="0.25">
      <c r="A1086" s="21" t="s">
        <v>5547</v>
      </c>
      <c r="B1086" s="209" t="s">
        <v>2882</v>
      </c>
      <c r="C1086" s="214">
        <v>13</v>
      </c>
      <c r="D1086" s="215">
        <v>13000</v>
      </c>
      <c r="E1086" s="215">
        <v>3250</v>
      </c>
      <c r="F1086" s="214">
        <v>20</v>
      </c>
      <c r="G1086" s="217" t="str">
        <f>IF(MID(tab_SATLISTE[[#This Row],[SAT-ID]],2,1)="x","x",LEFT(tab_SATLISTE[[#This Row],[SAT-ID]]))</f>
        <v>3</v>
      </c>
      <c r="H1086" s="679" t="s">
        <v>4286</v>
      </c>
      <c r="I1086" s="680"/>
      <c r="J1086" s="680"/>
      <c r="K1086" s="680"/>
      <c r="L1086" s="681"/>
    </row>
    <row r="1087" spans="1:12" ht="15.95" customHeight="1" x14ac:dyDescent="0.25">
      <c r="A1087" s="21" t="s">
        <v>5548</v>
      </c>
      <c r="B1087" s="209" t="s">
        <v>2926</v>
      </c>
      <c r="C1087" s="214">
        <v>4</v>
      </c>
      <c r="D1087" s="215">
        <v>4000</v>
      </c>
      <c r="E1087" s="215">
        <v>1000</v>
      </c>
      <c r="F1087" s="214">
        <v>5</v>
      </c>
      <c r="G1087" s="217" t="str">
        <f>IF(MID(tab_SATLISTE[[#This Row],[SAT-ID]],2,1)="x","x",LEFT(tab_SATLISTE[[#This Row],[SAT-ID]]))</f>
        <v>3</v>
      </c>
      <c r="H1087" s="679" t="s">
        <v>4286</v>
      </c>
      <c r="I1087" s="680"/>
      <c r="J1087" s="680"/>
      <c r="K1087" s="680"/>
      <c r="L1087" s="681"/>
    </row>
    <row r="1088" spans="1:12" ht="15.95" customHeight="1" x14ac:dyDescent="0.25">
      <c r="A1088" s="21" t="s">
        <v>5549</v>
      </c>
      <c r="B1088" s="209" t="s">
        <v>2855</v>
      </c>
      <c r="C1088" s="214">
        <v>4</v>
      </c>
      <c r="D1088" s="215">
        <v>4000</v>
      </c>
      <c r="E1088" s="215">
        <v>1000</v>
      </c>
      <c r="F1088" s="214">
        <v>5</v>
      </c>
      <c r="G1088" s="217" t="str">
        <f>IF(MID(tab_SATLISTE[[#This Row],[SAT-ID]],2,1)="x","x",LEFT(tab_SATLISTE[[#This Row],[SAT-ID]]))</f>
        <v>3</v>
      </c>
      <c r="H1088" s="679" t="s">
        <v>4286</v>
      </c>
      <c r="I1088" s="680"/>
      <c r="J1088" s="680"/>
      <c r="K1088" s="680"/>
      <c r="L1088" s="681"/>
    </row>
    <row r="1089" spans="1:12" ht="15.95" customHeight="1" x14ac:dyDescent="0.25">
      <c r="A1089" s="21" t="s">
        <v>5550</v>
      </c>
      <c r="B1089" s="209" t="s">
        <v>2788</v>
      </c>
      <c r="C1089" s="214">
        <v>8</v>
      </c>
      <c r="D1089" s="215">
        <v>8000</v>
      </c>
      <c r="E1089" s="215">
        <v>2000</v>
      </c>
      <c r="F1089" s="214">
        <v>11</v>
      </c>
      <c r="G1089" s="217" t="str">
        <f>IF(MID(tab_SATLISTE[[#This Row],[SAT-ID]],2,1)="x","x",LEFT(tab_SATLISTE[[#This Row],[SAT-ID]]))</f>
        <v>3</v>
      </c>
      <c r="H1089" s="679" t="s">
        <v>4286</v>
      </c>
      <c r="I1089" s="680"/>
      <c r="J1089" s="680"/>
      <c r="K1089" s="680"/>
      <c r="L1089" s="681"/>
    </row>
    <row r="1090" spans="1:12" ht="15.95" customHeight="1" x14ac:dyDescent="0.25">
      <c r="A1090" s="21" t="s">
        <v>5551</v>
      </c>
      <c r="B1090" s="209" t="s">
        <v>2778</v>
      </c>
      <c r="C1090" s="214">
        <v>27</v>
      </c>
      <c r="D1090" s="215">
        <v>27000</v>
      </c>
      <c r="E1090" s="215">
        <v>6750</v>
      </c>
      <c r="F1090" s="214">
        <v>42</v>
      </c>
      <c r="G1090" s="217" t="str">
        <f>IF(MID(tab_SATLISTE[[#This Row],[SAT-ID]],2,1)="x","x",LEFT(tab_SATLISTE[[#This Row],[SAT-ID]]))</f>
        <v>3</v>
      </c>
      <c r="H1090" s="679" t="s">
        <v>4286</v>
      </c>
      <c r="I1090" s="680"/>
      <c r="J1090" s="680"/>
      <c r="K1090" s="680"/>
      <c r="L1090" s="681"/>
    </row>
    <row r="1091" spans="1:12" ht="15.95" customHeight="1" x14ac:dyDescent="0.25">
      <c r="A1091" s="21" t="s">
        <v>5552</v>
      </c>
      <c r="B1091" s="209" t="s">
        <v>2772</v>
      </c>
      <c r="C1091" s="214">
        <v>21</v>
      </c>
      <c r="D1091" s="215">
        <v>21000</v>
      </c>
      <c r="E1091" s="215">
        <v>5250</v>
      </c>
      <c r="F1091" s="214">
        <v>32</v>
      </c>
      <c r="G1091" s="217" t="str">
        <f>IF(MID(tab_SATLISTE[[#This Row],[SAT-ID]],2,1)="x","x",LEFT(tab_SATLISTE[[#This Row],[SAT-ID]]))</f>
        <v>3</v>
      </c>
      <c r="H1091" s="679" t="s">
        <v>4286</v>
      </c>
      <c r="I1091" s="680"/>
      <c r="J1091" s="680"/>
      <c r="K1091" s="680"/>
      <c r="L1091" s="681"/>
    </row>
    <row r="1092" spans="1:12" ht="15.95" customHeight="1" x14ac:dyDescent="0.25">
      <c r="A1092" s="21" t="s">
        <v>5553</v>
      </c>
      <c r="B1092" s="209" t="s">
        <v>2797</v>
      </c>
      <c r="C1092" s="214">
        <v>9</v>
      </c>
      <c r="D1092" s="215">
        <v>9000</v>
      </c>
      <c r="E1092" s="215">
        <v>2250</v>
      </c>
      <c r="F1092" s="214">
        <v>14</v>
      </c>
      <c r="G1092" s="217" t="str">
        <f>IF(MID(tab_SATLISTE[[#This Row],[SAT-ID]],2,1)="x","x",LEFT(tab_SATLISTE[[#This Row],[SAT-ID]]))</f>
        <v>3</v>
      </c>
      <c r="H1092" s="679" t="s">
        <v>4286</v>
      </c>
      <c r="I1092" s="680"/>
      <c r="J1092" s="680"/>
      <c r="K1092" s="680"/>
      <c r="L1092" s="681"/>
    </row>
    <row r="1093" spans="1:12" ht="15.95" customHeight="1" x14ac:dyDescent="0.25">
      <c r="A1093" s="21" t="s">
        <v>5554</v>
      </c>
      <c r="B1093" s="209" t="s">
        <v>2883</v>
      </c>
      <c r="C1093" s="214">
        <v>7</v>
      </c>
      <c r="D1093" s="215">
        <v>7000</v>
      </c>
      <c r="E1093" s="215">
        <v>1750</v>
      </c>
      <c r="F1093" s="214">
        <v>11</v>
      </c>
      <c r="G1093" s="217" t="str">
        <f>IF(MID(tab_SATLISTE[[#This Row],[SAT-ID]],2,1)="x","x",LEFT(tab_SATLISTE[[#This Row],[SAT-ID]]))</f>
        <v>3</v>
      </c>
      <c r="H1093" s="679" t="s">
        <v>4286</v>
      </c>
      <c r="I1093" s="680"/>
      <c r="J1093" s="680"/>
      <c r="K1093" s="680"/>
      <c r="L1093" s="681"/>
    </row>
    <row r="1094" spans="1:12" ht="15.95" customHeight="1" x14ac:dyDescent="0.25">
      <c r="A1094" s="21" t="s">
        <v>5555</v>
      </c>
      <c r="B1094" s="209" t="s">
        <v>7032</v>
      </c>
      <c r="C1094" s="214">
        <v>67</v>
      </c>
      <c r="D1094" s="215">
        <v>67000</v>
      </c>
      <c r="E1094" s="215">
        <v>16750</v>
      </c>
      <c r="F1094" s="214">
        <v>94</v>
      </c>
      <c r="G1094" s="217" t="str">
        <f>IF(MID(tab_SATLISTE[[#This Row],[SAT-ID]],2,1)="x","x",LEFT(tab_SATLISTE[[#This Row],[SAT-ID]]))</f>
        <v>3</v>
      </c>
      <c r="H1094" s="679" t="s">
        <v>4286</v>
      </c>
      <c r="I1094" s="680"/>
      <c r="J1094" s="680"/>
      <c r="K1094" s="680"/>
      <c r="L1094" s="681"/>
    </row>
    <row r="1095" spans="1:12" ht="15.95" customHeight="1" x14ac:dyDescent="0.25">
      <c r="A1095" s="21" t="s">
        <v>5556</v>
      </c>
      <c r="B1095" s="209" t="s">
        <v>821</v>
      </c>
      <c r="C1095" s="214">
        <v>37</v>
      </c>
      <c r="D1095" s="215">
        <v>37000</v>
      </c>
      <c r="E1095" s="215">
        <v>9250</v>
      </c>
      <c r="F1095" s="214">
        <v>54</v>
      </c>
      <c r="G1095" s="217" t="str">
        <f>IF(MID(tab_SATLISTE[[#This Row],[SAT-ID]],2,1)="x","x",LEFT(tab_SATLISTE[[#This Row],[SAT-ID]]))</f>
        <v>3</v>
      </c>
      <c r="H1095" s="679" t="s">
        <v>4286</v>
      </c>
      <c r="I1095" s="680"/>
      <c r="J1095" s="680"/>
      <c r="K1095" s="680"/>
      <c r="L1095" s="681"/>
    </row>
    <row r="1096" spans="1:12" ht="15.95" customHeight="1" x14ac:dyDescent="0.25">
      <c r="A1096" s="21" t="s">
        <v>5557</v>
      </c>
      <c r="B1096" s="209" t="s">
        <v>2904</v>
      </c>
      <c r="C1096" s="214">
        <v>6</v>
      </c>
      <c r="D1096" s="215">
        <v>6000</v>
      </c>
      <c r="E1096" s="215">
        <v>1500</v>
      </c>
      <c r="F1096" s="214">
        <v>8</v>
      </c>
      <c r="G1096" s="217" t="str">
        <f>IF(MID(tab_SATLISTE[[#This Row],[SAT-ID]],2,1)="x","x",LEFT(tab_SATLISTE[[#This Row],[SAT-ID]]))</f>
        <v>3</v>
      </c>
      <c r="H1096" s="679" t="s">
        <v>4286</v>
      </c>
      <c r="I1096" s="680"/>
      <c r="J1096" s="680"/>
      <c r="K1096" s="680"/>
      <c r="L1096" s="681"/>
    </row>
    <row r="1097" spans="1:12" ht="15.95" customHeight="1" x14ac:dyDescent="0.25">
      <c r="A1097" s="21" t="s">
        <v>5558</v>
      </c>
      <c r="B1097" s="209" t="s">
        <v>2785</v>
      </c>
      <c r="C1097" s="214">
        <v>4</v>
      </c>
      <c r="D1097" s="215">
        <v>4000</v>
      </c>
      <c r="E1097" s="215">
        <v>1000</v>
      </c>
      <c r="F1097" s="214">
        <v>6</v>
      </c>
      <c r="G1097" s="217" t="str">
        <f>IF(MID(tab_SATLISTE[[#This Row],[SAT-ID]],2,1)="x","x",LEFT(tab_SATLISTE[[#This Row],[SAT-ID]]))</f>
        <v>3</v>
      </c>
      <c r="H1097" s="679" t="s">
        <v>4286</v>
      </c>
      <c r="I1097" s="680"/>
      <c r="J1097" s="680"/>
      <c r="K1097" s="680"/>
      <c r="L1097" s="681"/>
    </row>
    <row r="1098" spans="1:12" ht="15.95" customHeight="1" x14ac:dyDescent="0.25">
      <c r="A1098" s="21" t="s">
        <v>5559</v>
      </c>
      <c r="B1098" s="209" t="s">
        <v>2885</v>
      </c>
      <c r="C1098" s="214">
        <v>3</v>
      </c>
      <c r="D1098" s="215">
        <v>3000</v>
      </c>
      <c r="E1098" s="215">
        <v>750</v>
      </c>
      <c r="F1098" s="214">
        <v>5</v>
      </c>
      <c r="G1098" s="217" t="str">
        <f>IF(MID(tab_SATLISTE[[#This Row],[SAT-ID]],2,1)="x","x",LEFT(tab_SATLISTE[[#This Row],[SAT-ID]]))</f>
        <v>3</v>
      </c>
      <c r="H1098" s="679" t="s">
        <v>4286</v>
      </c>
      <c r="I1098" s="680"/>
      <c r="J1098" s="680"/>
      <c r="K1098" s="680"/>
      <c r="L1098" s="681"/>
    </row>
    <row r="1099" spans="1:12" ht="15.95" customHeight="1" x14ac:dyDescent="0.25">
      <c r="A1099" s="21" t="s">
        <v>5560</v>
      </c>
      <c r="B1099" s="209" t="s">
        <v>2874</v>
      </c>
      <c r="C1099" s="214">
        <v>6</v>
      </c>
      <c r="D1099" s="215">
        <v>6000</v>
      </c>
      <c r="E1099" s="215">
        <v>1500</v>
      </c>
      <c r="F1099" s="214">
        <v>9</v>
      </c>
      <c r="G1099" s="217" t="str">
        <f>IF(MID(tab_SATLISTE[[#This Row],[SAT-ID]],2,1)="x","x",LEFT(tab_SATLISTE[[#This Row],[SAT-ID]]))</f>
        <v>3</v>
      </c>
      <c r="H1099" s="679" t="s">
        <v>4286</v>
      </c>
      <c r="I1099" s="680"/>
      <c r="J1099" s="680"/>
      <c r="K1099" s="680"/>
      <c r="L1099" s="681"/>
    </row>
    <row r="1100" spans="1:12" ht="15.95" customHeight="1" x14ac:dyDescent="0.25">
      <c r="A1100" s="21" t="s">
        <v>5561</v>
      </c>
      <c r="B1100" s="209" t="s">
        <v>2905</v>
      </c>
      <c r="C1100" s="214">
        <v>9</v>
      </c>
      <c r="D1100" s="215">
        <v>9000</v>
      </c>
      <c r="E1100" s="215">
        <v>2250</v>
      </c>
      <c r="F1100" s="214">
        <v>13</v>
      </c>
      <c r="G1100" s="217" t="str">
        <f>IF(MID(tab_SATLISTE[[#This Row],[SAT-ID]],2,1)="x","x",LEFT(tab_SATLISTE[[#This Row],[SAT-ID]]))</f>
        <v>3</v>
      </c>
      <c r="H1100" s="679" t="s">
        <v>4286</v>
      </c>
      <c r="I1100" s="680"/>
      <c r="J1100" s="680"/>
      <c r="K1100" s="680"/>
      <c r="L1100" s="681"/>
    </row>
    <row r="1101" spans="1:12" ht="15.95" customHeight="1" x14ac:dyDescent="0.25">
      <c r="A1101" s="21" t="s">
        <v>5562</v>
      </c>
      <c r="B1101" s="209" t="s">
        <v>2906</v>
      </c>
      <c r="C1101" s="214">
        <v>44</v>
      </c>
      <c r="D1101" s="215">
        <v>44000</v>
      </c>
      <c r="E1101" s="215">
        <v>11000</v>
      </c>
      <c r="F1101" s="214">
        <v>62</v>
      </c>
      <c r="G1101" s="217" t="str">
        <f>IF(MID(tab_SATLISTE[[#This Row],[SAT-ID]],2,1)="x","x",LEFT(tab_SATLISTE[[#This Row],[SAT-ID]]))</f>
        <v>3</v>
      </c>
      <c r="H1101" s="679" t="s">
        <v>4286</v>
      </c>
      <c r="I1101" s="680"/>
      <c r="J1101" s="680"/>
      <c r="K1101" s="680"/>
      <c r="L1101" s="681"/>
    </row>
    <row r="1102" spans="1:12" ht="15.95" customHeight="1" x14ac:dyDescent="0.25">
      <c r="A1102" s="21" t="s">
        <v>5563</v>
      </c>
      <c r="B1102" s="209" t="s">
        <v>2834</v>
      </c>
      <c r="C1102" s="214">
        <v>28</v>
      </c>
      <c r="D1102" s="215">
        <v>28000</v>
      </c>
      <c r="E1102" s="215">
        <v>7000</v>
      </c>
      <c r="F1102" s="214">
        <v>39</v>
      </c>
      <c r="G1102" s="217" t="str">
        <f>IF(MID(tab_SATLISTE[[#This Row],[SAT-ID]],2,1)="x","x",LEFT(tab_SATLISTE[[#This Row],[SAT-ID]]))</f>
        <v>3</v>
      </c>
      <c r="H1102" s="679" t="s">
        <v>4286</v>
      </c>
      <c r="I1102" s="680"/>
      <c r="J1102" s="680"/>
      <c r="K1102" s="680"/>
      <c r="L1102" s="681"/>
    </row>
    <row r="1103" spans="1:12" ht="15.95" customHeight="1" x14ac:dyDescent="0.25">
      <c r="A1103" s="21" t="s">
        <v>5564</v>
      </c>
      <c r="B1103" s="209" t="s">
        <v>882</v>
      </c>
      <c r="C1103" s="214">
        <v>390</v>
      </c>
      <c r="D1103" s="215">
        <v>390000</v>
      </c>
      <c r="E1103" s="215">
        <v>97500</v>
      </c>
      <c r="F1103" s="214">
        <v>545</v>
      </c>
      <c r="G1103" s="217" t="str">
        <f>IF(MID(tab_SATLISTE[[#This Row],[SAT-ID]],2,1)="x","x",LEFT(tab_SATLISTE[[#This Row],[SAT-ID]]))</f>
        <v>3</v>
      </c>
      <c r="H1103" s="679" t="s">
        <v>4286</v>
      </c>
      <c r="I1103" s="680"/>
      <c r="J1103" s="680"/>
      <c r="K1103" s="680"/>
      <c r="L1103" s="681"/>
    </row>
    <row r="1104" spans="1:12" ht="15.95" customHeight="1" x14ac:dyDescent="0.25">
      <c r="A1104" s="21" t="s">
        <v>5565</v>
      </c>
      <c r="B1104" s="209" t="s">
        <v>2807</v>
      </c>
      <c r="C1104" s="214">
        <v>31</v>
      </c>
      <c r="D1104" s="215">
        <v>31000</v>
      </c>
      <c r="E1104" s="215">
        <v>7750</v>
      </c>
      <c r="F1104" s="214">
        <v>43</v>
      </c>
      <c r="G1104" s="217" t="str">
        <f>IF(MID(tab_SATLISTE[[#This Row],[SAT-ID]],2,1)="x","x",LEFT(tab_SATLISTE[[#This Row],[SAT-ID]]))</f>
        <v>3</v>
      </c>
      <c r="H1104" s="679" t="s">
        <v>4286</v>
      </c>
      <c r="I1104" s="680"/>
      <c r="J1104" s="680"/>
      <c r="K1104" s="680"/>
      <c r="L1104" s="681"/>
    </row>
    <row r="1105" spans="1:12" ht="15.95" customHeight="1" x14ac:dyDescent="0.25">
      <c r="A1105" s="21" t="s">
        <v>5566</v>
      </c>
      <c r="B1105" s="209" t="s">
        <v>2808</v>
      </c>
      <c r="C1105" s="214">
        <v>4</v>
      </c>
      <c r="D1105" s="215">
        <v>4000</v>
      </c>
      <c r="E1105" s="215">
        <v>1000</v>
      </c>
      <c r="F1105" s="214">
        <v>6</v>
      </c>
      <c r="G1105" s="217" t="str">
        <f>IF(MID(tab_SATLISTE[[#This Row],[SAT-ID]],2,1)="x","x",LEFT(tab_SATLISTE[[#This Row],[SAT-ID]]))</f>
        <v>3</v>
      </c>
      <c r="H1105" s="679" t="s">
        <v>4286</v>
      </c>
      <c r="I1105" s="680"/>
      <c r="J1105" s="680"/>
      <c r="K1105" s="680"/>
      <c r="L1105" s="681"/>
    </row>
    <row r="1106" spans="1:12" ht="15.95" customHeight="1" x14ac:dyDescent="0.25">
      <c r="A1106" s="21" t="s">
        <v>5567</v>
      </c>
      <c r="B1106" s="209" t="s">
        <v>2775</v>
      </c>
      <c r="C1106" s="214">
        <v>14</v>
      </c>
      <c r="D1106" s="215">
        <v>14000</v>
      </c>
      <c r="E1106" s="215">
        <v>3500</v>
      </c>
      <c r="F1106" s="214">
        <v>22</v>
      </c>
      <c r="G1106" s="217" t="str">
        <f>IF(MID(tab_SATLISTE[[#This Row],[SAT-ID]],2,1)="x","x",LEFT(tab_SATLISTE[[#This Row],[SAT-ID]]))</f>
        <v>3</v>
      </c>
      <c r="H1106" s="679" t="s">
        <v>4286</v>
      </c>
      <c r="I1106" s="680"/>
      <c r="J1106" s="680"/>
      <c r="K1106" s="680"/>
      <c r="L1106" s="681"/>
    </row>
    <row r="1107" spans="1:12" ht="15.95" customHeight="1" x14ac:dyDescent="0.25">
      <c r="A1107" s="21" t="s">
        <v>5568</v>
      </c>
      <c r="B1107" s="209" t="s">
        <v>2886</v>
      </c>
      <c r="C1107" s="214">
        <v>4</v>
      </c>
      <c r="D1107" s="215">
        <v>4000</v>
      </c>
      <c r="E1107" s="215">
        <v>1000</v>
      </c>
      <c r="F1107" s="214">
        <v>5</v>
      </c>
      <c r="G1107" s="217" t="str">
        <f>IF(MID(tab_SATLISTE[[#This Row],[SAT-ID]],2,1)="x","x",LEFT(tab_SATLISTE[[#This Row],[SAT-ID]]))</f>
        <v>3</v>
      </c>
      <c r="H1107" s="679" t="s">
        <v>4286</v>
      </c>
      <c r="I1107" s="680"/>
      <c r="J1107" s="680"/>
      <c r="K1107" s="680"/>
      <c r="L1107" s="681"/>
    </row>
    <row r="1108" spans="1:12" ht="15.95" customHeight="1" x14ac:dyDescent="0.25">
      <c r="A1108" s="21" t="s">
        <v>5569</v>
      </c>
      <c r="B1108" s="209" t="s">
        <v>2907</v>
      </c>
      <c r="C1108" s="214">
        <v>1</v>
      </c>
      <c r="D1108" s="215">
        <v>1000</v>
      </c>
      <c r="E1108" s="215">
        <v>250</v>
      </c>
      <c r="F1108" s="214">
        <v>2</v>
      </c>
      <c r="G1108" s="217" t="str">
        <f>IF(MID(tab_SATLISTE[[#This Row],[SAT-ID]],2,1)="x","x",LEFT(tab_SATLISTE[[#This Row],[SAT-ID]]))</f>
        <v>3</v>
      </c>
      <c r="H1108" s="679" t="s">
        <v>4286</v>
      </c>
      <c r="I1108" s="680"/>
      <c r="J1108" s="680"/>
      <c r="K1108" s="680"/>
      <c r="L1108" s="681"/>
    </row>
    <row r="1109" spans="1:12" ht="15.95" customHeight="1" x14ac:dyDescent="0.25">
      <c r="A1109" s="21" t="s">
        <v>5570</v>
      </c>
      <c r="B1109" s="209" t="s">
        <v>2795</v>
      </c>
      <c r="C1109" s="214">
        <v>16</v>
      </c>
      <c r="D1109" s="215">
        <v>16000</v>
      </c>
      <c r="E1109" s="215">
        <v>4000</v>
      </c>
      <c r="F1109" s="214">
        <v>25</v>
      </c>
      <c r="G1109" s="217" t="str">
        <f>IF(MID(tab_SATLISTE[[#This Row],[SAT-ID]],2,1)="x","x",LEFT(tab_SATLISTE[[#This Row],[SAT-ID]]))</f>
        <v>3</v>
      </c>
      <c r="H1109" s="679" t="s">
        <v>4286</v>
      </c>
      <c r="I1109" s="680"/>
      <c r="J1109" s="680"/>
      <c r="K1109" s="680"/>
      <c r="L1109" s="681"/>
    </row>
    <row r="1110" spans="1:12" ht="15.95" customHeight="1" x14ac:dyDescent="0.25">
      <c r="A1110" s="21" t="s">
        <v>5571</v>
      </c>
      <c r="B1110" s="209" t="s">
        <v>2892</v>
      </c>
      <c r="C1110" s="214">
        <v>5</v>
      </c>
      <c r="D1110" s="215">
        <v>5000</v>
      </c>
      <c r="E1110" s="215">
        <v>1250</v>
      </c>
      <c r="F1110" s="214">
        <v>8</v>
      </c>
      <c r="G1110" s="217" t="str">
        <f>IF(MID(tab_SATLISTE[[#This Row],[SAT-ID]],2,1)="x","x",LEFT(tab_SATLISTE[[#This Row],[SAT-ID]]))</f>
        <v>3</v>
      </c>
      <c r="H1110" s="679" t="s">
        <v>4286</v>
      </c>
      <c r="I1110" s="680"/>
      <c r="J1110" s="680"/>
      <c r="K1110" s="680"/>
      <c r="L1110" s="681"/>
    </row>
    <row r="1111" spans="1:12" ht="15.95" customHeight="1" x14ac:dyDescent="0.25">
      <c r="A1111" s="21" t="s">
        <v>5572</v>
      </c>
      <c r="B1111" s="209" t="s">
        <v>2779</v>
      </c>
      <c r="C1111" s="214">
        <v>4</v>
      </c>
      <c r="D1111" s="215">
        <v>4000</v>
      </c>
      <c r="E1111" s="215">
        <v>1000</v>
      </c>
      <c r="F1111" s="214">
        <v>5</v>
      </c>
      <c r="G1111" s="217" t="str">
        <f>IF(MID(tab_SATLISTE[[#This Row],[SAT-ID]],2,1)="x","x",LEFT(tab_SATLISTE[[#This Row],[SAT-ID]]))</f>
        <v>3</v>
      </c>
      <c r="H1111" s="679" t="s">
        <v>4286</v>
      </c>
      <c r="I1111" s="680"/>
      <c r="J1111" s="680"/>
      <c r="K1111" s="680"/>
      <c r="L1111" s="681"/>
    </row>
    <row r="1112" spans="1:12" ht="15.95" customHeight="1" x14ac:dyDescent="0.25">
      <c r="A1112" s="21" t="s">
        <v>5573</v>
      </c>
      <c r="B1112" s="209" t="s">
        <v>2780</v>
      </c>
      <c r="C1112" s="214">
        <v>2</v>
      </c>
      <c r="D1112" s="215">
        <v>2000</v>
      </c>
      <c r="E1112" s="215">
        <v>500</v>
      </c>
      <c r="F1112" s="214">
        <v>3</v>
      </c>
      <c r="G1112" s="217" t="str">
        <f>IF(MID(tab_SATLISTE[[#This Row],[SAT-ID]],2,1)="x","x",LEFT(tab_SATLISTE[[#This Row],[SAT-ID]]))</f>
        <v>3</v>
      </c>
      <c r="H1112" s="679" t="s">
        <v>4286</v>
      </c>
      <c r="I1112" s="680"/>
      <c r="J1112" s="680"/>
      <c r="K1112" s="680"/>
      <c r="L1112" s="681"/>
    </row>
    <row r="1113" spans="1:12" ht="15.95" customHeight="1" x14ac:dyDescent="0.25">
      <c r="A1113" s="21" t="s">
        <v>5574</v>
      </c>
      <c r="B1113" s="209" t="s">
        <v>2781</v>
      </c>
      <c r="C1113" s="214">
        <v>7</v>
      </c>
      <c r="D1113" s="215">
        <v>7000</v>
      </c>
      <c r="E1113" s="215">
        <v>1750</v>
      </c>
      <c r="F1113" s="214">
        <v>10</v>
      </c>
      <c r="G1113" s="217" t="str">
        <f>IF(MID(tab_SATLISTE[[#This Row],[SAT-ID]],2,1)="x","x",LEFT(tab_SATLISTE[[#This Row],[SAT-ID]]))</f>
        <v>3</v>
      </c>
      <c r="H1113" s="679" t="s">
        <v>4286</v>
      </c>
      <c r="I1113" s="680"/>
      <c r="J1113" s="680"/>
      <c r="K1113" s="680"/>
      <c r="L1113" s="681"/>
    </row>
    <row r="1114" spans="1:12" ht="15.95" customHeight="1" x14ac:dyDescent="0.25">
      <c r="A1114" s="21" t="s">
        <v>5575</v>
      </c>
      <c r="B1114" s="209" t="s">
        <v>2771</v>
      </c>
      <c r="C1114" s="214">
        <v>19</v>
      </c>
      <c r="D1114" s="215">
        <v>19000</v>
      </c>
      <c r="E1114" s="215">
        <v>4750</v>
      </c>
      <c r="F1114" s="214">
        <v>26</v>
      </c>
      <c r="G1114" s="217" t="str">
        <f>IF(MID(tab_SATLISTE[[#This Row],[SAT-ID]],2,1)="x","x",LEFT(tab_SATLISTE[[#This Row],[SAT-ID]]))</f>
        <v>3</v>
      </c>
      <c r="H1114" s="679" t="s">
        <v>4286</v>
      </c>
      <c r="I1114" s="680"/>
      <c r="J1114" s="680"/>
      <c r="K1114" s="680"/>
      <c r="L1114" s="681"/>
    </row>
    <row r="1115" spans="1:12" ht="15.95" customHeight="1" x14ac:dyDescent="0.25">
      <c r="A1115" s="21" t="s">
        <v>5576</v>
      </c>
      <c r="B1115" s="209" t="s">
        <v>2764</v>
      </c>
      <c r="C1115" s="214">
        <v>13</v>
      </c>
      <c r="D1115" s="215">
        <v>13000</v>
      </c>
      <c r="E1115" s="215">
        <v>3250</v>
      </c>
      <c r="F1115" s="214">
        <v>18</v>
      </c>
      <c r="G1115" s="217" t="str">
        <f>IF(MID(tab_SATLISTE[[#This Row],[SAT-ID]],2,1)="x","x",LEFT(tab_SATLISTE[[#This Row],[SAT-ID]]))</f>
        <v>3</v>
      </c>
      <c r="H1115" s="679" t="s">
        <v>4286</v>
      </c>
      <c r="I1115" s="680"/>
      <c r="J1115" s="680"/>
      <c r="K1115" s="680"/>
      <c r="L1115" s="681"/>
    </row>
    <row r="1116" spans="1:12" ht="15.95" customHeight="1" x14ac:dyDescent="0.25">
      <c r="A1116" s="21" t="s">
        <v>5577</v>
      </c>
      <c r="B1116" s="209" t="s">
        <v>2810</v>
      </c>
      <c r="C1116" s="214">
        <v>4</v>
      </c>
      <c r="D1116" s="215">
        <v>4000</v>
      </c>
      <c r="E1116" s="215">
        <v>1000</v>
      </c>
      <c r="F1116" s="214">
        <v>5</v>
      </c>
      <c r="G1116" s="217" t="str">
        <f>IF(MID(tab_SATLISTE[[#This Row],[SAT-ID]],2,1)="x","x",LEFT(tab_SATLISTE[[#This Row],[SAT-ID]]))</f>
        <v>3</v>
      </c>
      <c r="H1116" s="679" t="s">
        <v>4286</v>
      </c>
      <c r="I1116" s="680"/>
      <c r="J1116" s="680"/>
      <c r="K1116" s="680"/>
      <c r="L1116" s="681"/>
    </row>
    <row r="1117" spans="1:12" ht="15.95" customHeight="1" x14ac:dyDescent="0.25">
      <c r="A1117" s="21" t="s">
        <v>5578</v>
      </c>
      <c r="B1117" s="209" t="s">
        <v>2856</v>
      </c>
      <c r="C1117" s="214">
        <v>4</v>
      </c>
      <c r="D1117" s="215">
        <v>4000</v>
      </c>
      <c r="E1117" s="215">
        <v>1000</v>
      </c>
      <c r="F1117" s="214">
        <v>5</v>
      </c>
      <c r="G1117" s="217" t="str">
        <f>IF(MID(tab_SATLISTE[[#This Row],[SAT-ID]],2,1)="x","x",LEFT(tab_SATLISTE[[#This Row],[SAT-ID]]))</f>
        <v>3</v>
      </c>
      <c r="H1117" s="679" t="s">
        <v>4286</v>
      </c>
      <c r="I1117" s="680"/>
      <c r="J1117" s="680"/>
      <c r="K1117" s="680"/>
      <c r="L1117" s="681"/>
    </row>
    <row r="1118" spans="1:12" ht="15.95" customHeight="1" x14ac:dyDescent="0.25">
      <c r="A1118" s="21" t="s">
        <v>5579</v>
      </c>
      <c r="B1118" s="209" t="s">
        <v>2857</v>
      </c>
      <c r="C1118" s="214">
        <v>4</v>
      </c>
      <c r="D1118" s="215">
        <v>4000</v>
      </c>
      <c r="E1118" s="215">
        <v>1000</v>
      </c>
      <c r="F1118" s="214">
        <v>6</v>
      </c>
      <c r="G1118" s="217" t="str">
        <f>IF(MID(tab_SATLISTE[[#This Row],[SAT-ID]],2,1)="x","x",LEFT(tab_SATLISTE[[#This Row],[SAT-ID]]))</f>
        <v>3</v>
      </c>
      <c r="H1118" s="679" t="s">
        <v>4286</v>
      </c>
      <c r="I1118" s="680"/>
      <c r="J1118" s="680"/>
      <c r="K1118" s="680"/>
      <c r="L1118" s="681"/>
    </row>
    <row r="1119" spans="1:12" ht="15.95" customHeight="1" x14ac:dyDescent="0.25">
      <c r="A1119" s="21" t="s">
        <v>5580</v>
      </c>
      <c r="B1119" s="209" t="s">
        <v>2928</v>
      </c>
      <c r="C1119" s="214">
        <v>1</v>
      </c>
      <c r="D1119" s="215">
        <v>1000</v>
      </c>
      <c r="E1119" s="215">
        <v>250</v>
      </c>
      <c r="F1119" s="214">
        <v>2</v>
      </c>
      <c r="G1119" s="217" t="str">
        <f>IF(MID(tab_SATLISTE[[#This Row],[SAT-ID]],2,1)="x","x",LEFT(tab_SATLISTE[[#This Row],[SAT-ID]]))</f>
        <v>3</v>
      </c>
      <c r="H1119" s="679" t="s">
        <v>4286</v>
      </c>
      <c r="I1119" s="680"/>
      <c r="J1119" s="680"/>
      <c r="K1119" s="680"/>
      <c r="L1119" s="681"/>
    </row>
    <row r="1120" spans="1:12" ht="15.95" customHeight="1" x14ac:dyDescent="0.25">
      <c r="A1120" s="21" t="s">
        <v>5581</v>
      </c>
      <c r="B1120" s="209" t="s">
        <v>2806</v>
      </c>
      <c r="C1120" s="214">
        <v>6</v>
      </c>
      <c r="D1120" s="215">
        <v>6000</v>
      </c>
      <c r="E1120" s="215">
        <v>1500</v>
      </c>
      <c r="F1120" s="214">
        <v>9</v>
      </c>
      <c r="G1120" s="217" t="str">
        <f>IF(MID(tab_SATLISTE[[#This Row],[SAT-ID]],2,1)="x","x",LEFT(tab_SATLISTE[[#This Row],[SAT-ID]]))</f>
        <v>3</v>
      </c>
      <c r="H1120" s="679" t="s">
        <v>4286</v>
      </c>
      <c r="I1120" s="680"/>
      <c r="J1120" s="680"/>
      <c r="K1120" s="680"/>
      <c r="L1120" s="681"/>
    </row>
    <row r="1121" spans="1:12" ht="15.95" customHeight="1" x14ac:dyDescent="0.25">
      <c r="A1121" s="21" t="s">
        <v>5582</v>
      </c>
      <c r="B1121" s="209" t="s">
        <v>2811</v>
      </c>
      <c r="C1121" s="214">
        <v>3</v>
      </c>
      <c r="D1121" s="215">
        <v>3000</v>
      </c>
      <c r="E1121" s="215">
        <v>750</v>
      </c>
      <c r="F1121" s="214">
        <v>4</v>
      </c>
      <c r="G1121" s="217" t="str">
        <f>IF(MID(tab_SATLISTE[[#This Row],[SAT-ID]],2,1)="x","x",LEFT(tab_SATLISTE[[#This Row],[SAT-ID]]))</f>
        <v>3</v>
      </c>
      <c r="H1121" s="679" t="s">
        <v>4286</v>
      </c>
      <c r="I1121" s="680"/>
      <c r="J1121" s="680"/>
      <c r="K1121" s="680"/>
      <c r="L1121" s="681"/>
    </row>
    <row r="1122" spans="1:12" ht="15.95" customHeight="1" x14ac:dyDescent="0.25">
      <c r="A1122" s="21" t="s">
        <v>5583</v>
      </c>
      <c r="B1122" s="209" t="s">
        <v>2908</v>
      </c>
      <c r="C1122" s="214">
        <v>8</v>
      </c>
      <c r="D1122" s="215">
        <v>8000</v>
      </c>
      <c r="E1122" s="215">
        <v>2000</v>
      </c>
      <c r="F1122" s="214">
        <v>11</v>
      </c>
      <c r="G1122" s="217" t="str">
        <f>IF(MID(tab_SATLISTE[[#This Row],[SAT-ID]],2,1)="x","x",LEFT(tab_SATLISTE[[#This Row],[SAT-ID]]))</f>
        <v>3</v>
      </c>
      <c r="H1122" s="679" t="s">
        <v>4286</v>
      </c>
      <c r="I1122" s="680"/>
      <c r="J1122" s="680"/>
      <c r="K1122" s="680"/>
      <c r="L1122" s="681"/>
    </row>
    <row r="1123" spans="1:12" ht="15.95" customHeight="1" x14ac:dyDescent="0.25">
      <c r="A1123" s="21" t="s">
        <v>5584</v>
      </c>
      <c r="B1123" s="209" t="s">
        <v>2836</v>
      </c>
      <c r="C1123" s="214">
        <v>7</v>
      </c>
      <c r="D1123" s="215">
        <v>7000</v>
      </c>
      <c r="E1123" s="215">
        <v>1750</v>
      </c>
      <c r="F1123" s="214">
        <v>10</v>
      </c>
      <c r="G1123" s="217" t="str">
        <f>IF(MID(tab_SATLISTE[[#This Row],[SAT-ID]],2,1)="x","x",LEFT(tab_SATLISTE[[#This Row],[SAT-ID]]))</f>
        <v>3</v>
      </c>
      <c r="H1123" s="679" t="s">
        <v>4286</v>
      </c>
      <c r="I1123" s="680"/>
      <c r="J1123" s="680"/>
      <c r="K1123" s="680"/>
      <c r="L1123" s="681"/>
    </row>
    <row r="1124" spans="1:12" ht="15.95" customHeight="1" x14ac:dyDescent="0.25">
      <c r="A1124" s="21" t="s">
        <v>5585</v>
      </c>
      <c r="B1124" s="209" t="s">
        <v>2927</v>
      </c>
      <c r="C1124" s="214">
        <v>7</v>
      </c>
      <c r="D1124" s="215">
        <v>7000</v>
      </c>
      <c r="E1124" s="215">
        <v>1750</v>
      </c>
      <c r="F1124" s="214">
        <v>10</v>
      </c>
      <c r="G1124" s="217" t="str">
        <f>IF(MID(tab_SATLISTE[[#This Row],[SAT-ID]],2,1)="x","x",LEFT(tab_SATLISTE[[#This Row],[SAT-ID]]))</f>
        <v>3</v>
      </c>
      <c r="H1124" s="679" t="s">
        <v>4286</v>
      </c>
      <c r="I1124" s="680"/>
      <c r="J1124" s="680"/>
      <c r="K1124" s="680"/>
      <c r="L1124" s="681"/>
    </row>
    <row r="1125" spans="1:12" ht="15.95" customHeight="1" x14ac:dyDescent="0.25">
      <c r="A1125" s="21" t="s">
        <v>5586</v>
      </c>
      <c r="B1125" s="209" t="s">
        <v>2769</v>
      </c>
      <c r="C1125" s="214">
        <v>9</v>
      </c>
      <c r="D1125" s="215">
        <v>9000</v>
      </c>
      <c r="E1125" s="215">
        <v>2250</v>
      </c>
      <c r="F1125" s="214">
        <v>13</v>
      </c>
      <c r="G1125" s="217" t="str">
        <f>IF(MID(tab_SATLISTE[[#This Row],[SAT-ID]],2,1)="x","x",LEFT(tab_SATLISTE[[#This Row],[SAT-ID]]))</f>
        <v>3</v>
      </c>
      <c r="H1125" s="679" t="s">
        <v>4286</v>
      </c>
      <c r="I1125" s="680"/>
      <c r="J1125" s="680"/>
      <c r="K1125" s="680"/>
      <c r="L1125" s="681"/>
    </row>
    <row r="1126" spans="1:12" ht="15.95" customHeight="1" x14ac:dyDescent="0.25">
      <c r="A1126" s="21" t="s">
        <v>5587</v>
      </c>
      <c r="B1126" s="209" t="s">
        <v>2858</v>
      </c>
      <c r="C1126" s="214">
        <v>2</v>
      </c>
      <c r="D1126" s="215">
        <v>2000</v>
      </c>
      <c r="E1126" s="215">
        <v>500</v>
      </c>
      <c r="F1126" s="214">
        <v>3</v>
      </c>
      <c r="G1126" s="217" t="str">
        <f>IF(MID(tab_SATLISTE[[#This Row],[SAT-ID]],2,1)="x","x",LEFT(tab_SATLISTE[[#This Row],[SAT-ID]]))</f>
        <v>3</v>
      </c>
      <c r="H1126" s="679" t="s">
        <v>4286</v>
      </c>
      <c r="I1126" s="680"/>
      <c r="J1126" s="680"/>
      <c r="K1126" s="680"/>
      <c r="L1126" s="681"/>
    </row>
    <row r="1127" spans="1:12" ht="15.95" customHeight="1" x14ac:dyDescent="0.25">
      <c r="A1127" s="21" t="s">
        <v>5588</v>
      </c>
      <c r="B1127" s="209" t="s">
        <v>2782</v>
      </c>
      <c r="C1127" s="214">
        <v>4</v>
      </c>
      <c r="D1127" s="215">
        <v>4000</v>
      </c>
      <c r="E1127" s="215">
        <v>1000</v>
      </c>
      <c r="F1127" s="214">
        <v>5</v>
      </c>
      <c r="G1127" s="217" t="str">
        <f>IF(MID(tab_SATLISTE[[#This Row],[SAT-ID]],2,1)="x","x",LEFT(tab_SATLISTE[[#This Row],[SAT-ID]]))</f>
        <v>3</v>
      </c>
      <c r="H1127" s="679" t="s">
        <v>4286</v>
      </c>
      <c r="I1127" s="680"/>
      <c r="J1127" s="680"/>
      <c r="K1127" s="680"/>
      <c r="L1127" s="681"/>
    </row>
    <row r="1128" spans="1:12" ht="15.95" customHeight="1" x14ac:dyDescent="0.25">
      <c r="A1128" s="21" t="s">
        <v>5589</v>
      </c>
      <c r="B1128" s="209" t="s">
        <v>2751</v>
      </c>
      <c r="C1128" s="214">
        <v>9</v>
      </c>
      <c r="D1128" s="215">
        <v>9000</v>
      </c>
      <c r="E1128" s="215">
        <v>2250</v>
      </c>
      <c r="F1128" s="214">
        <v>12</v>
      </c>
      <c r="G1128" s="217" t="str">
        <f>IF(MID(tab_SATLISTE[[#This Row],[SAT-ID]],2,1)="x","x",LEFT(tab_SATLISTE[[#This Row],[SAT-ID]]))</f>
        <v>3</v>
      </c>
      <c r="H1128" s="679" t="s">
        <v>4286</v>
      </c>
      <c r="I1128" s="680"/>
      <c r="J1128" s="680"/>
      <c r="K1128" s="680"/>
      <c r="L1128" s="681"/>
    </row>
    <row r="1129" spans="1:12" ht="15.95" customHeight="1" x14ac:dyDescent="0.25">
      <c r="A1129" s="21" t="s">
        <v>5590</v>
      </c>
      <c r="B1129" s="209" t="s">
        <v>2798</v>
      </c>
      <c r="C1129" s="214">
        <v>22</v>
      </c>
      <c r="D1129" s="215">
        <v>22000</v>
      </c>
      <c r="E1129" s="215">
        <v>5500</v>
      </c>
      <c r="F1129" s="214">
        <v>34</v>
      </c>
      <c r="G1129" s="217" t="str">
        <f>IF(MID(tab_SATLISTE[[#This Row],[SAT-ID]],2,1)="x","x",LEFT(tab_SATLISTE[[#This Row],[SAT-ID]]))</f>
        <v>3</v>
      </c>
      <c r="H1129" s="679" t="s">
        <v>4286</v>
      </c>
      <c r="I1129" s="680"/>
      <c r="J1129" s="680"/>
      <c r="K1129" s="680"/>
      <c r="L1129" s="681"/>
    </row>
    <row r="1130" spans="1:12" ht="15.95" customHeight="1" x14ac:dyDescent="0.25">
      <c r="A1130" s="21" t="s">
        <v>5591</v>
      </c>
      <c r="B1130" s="209" t="s">
        <v>2929</v>
      </c>
      <c r="C1130" s="214">
        <v>1</v>
      </c>
      <c r="D1130" s="215">
        <v>1000</v>
      </c>
      <c r="E1130" s="215">
        <v>250</v>
      </c>
      <c r="F1130" s="214">
        <v>2</v>
      </c>
      <c r="G1130" s="217" t="str">
        <f>IF(MID(tab_SATLISTE[[#This Row],[SAT-ID]],2,1)="x","x",LEFT(tab_SATLISTE[[#This Row],[SAT-ID]]))</f>
        <v>3</v>
      </c>
      <c r="H1130" s="679" t="s">
        <v>4286</v>
      </c>
      <c r="I1130" s="680"/>
      <c r="J1130" s="680"/>
      <c r="K1130" s="680"/>
      <c r="L1130" s="681"/>
    </row>
    <row r="1131" spans="1:12" ht="15.95" customHeight="1" x14ac:dyDescent="0.25">
      <c r="A1131" s="21" t="s">
        <v>5592</v>
      </c>
      <c r="B1131" s="209" t="s">
        <v>2813</v>
      </c>
      <c r="C1131" s="214">
        <v>15</v>
      </c>
      <c r="D1131" s="215">
        <v>15000</v>
      </c>
      <c r="E1131" s="215">
        <v>3750</v>
      </c>
      <c r="F1131" s="214">
        <v>21</v>
      </c>
      <c r="G1131" s="217" t="str">
        <f>IF(MID(tab_SATLISTE[[#This Row],[SAT-ID]],2,1)="x","x",LEFT(tab_SATLISTE[[#This Row],[SAT-ID]]))</f>
        <v>3</v>
      </c>
      <c r="H1131" s="679" t="s">
        <v>4286</v>
      </c>
      <c r="I1131" s="680"/>
      <c r="J1131" s="680"/>
      <c r="K1131" s="680"/>
      <c r="L1131" s="681"/>
    </row>
    <row r="1132" spans="1:12" ht="15.95" customHeight="1" x14ac:dyDescent="0.25">
      <c r="A1132" s="21" t="s">
        <v>5593</v>
      </c>
      <c r="B1132" s="209" t="s">
        <v>2812</v>
      </c>
      <c r="C1132" s="214">
        <v>16</v>
      </c>
      <c r="D1132" s="215">
        <v>16000</v>
      </c>
      <c r="E1132" s="215">
        <v>4000</v>
      </c>
      <c r="F1132" s="214">
        <v>22</v>
      </c>
      <c r="G1132" s="217" t="str">
        <f>IF(MID(tab_SATLISTE[[#This Row],[SAT-ID]],2,1)="x","x",LEFT(tab_SATLISTE[[#This Row],[SAT-ID]]))</f>
        <v>3</v>
      </c>
      <c r="H1132" s="679" t="s">
        <v>4286</v>
      </c>
      <c r="I1132" s="680"/>
      <c r="J1132" s="680"/>
      <c r="K1132" s="680"/>
      <c r="L1132" s="681"/>
    </row>
    <row r="1133" spans="1:12" ht="15.95" customHeight="1" x14ac:dyDescent="0.25">
      <c r="A1133" s="21" t="s">
        <v>5594</v>
      </c>
      <c r="B1133" s="209" t="s">
        <v>2765</v>
      </c>
      <c r="C1133" s="214">
        <v>15</v>
      </c>
      <c r="D1133" s="215">
        <v>15000</v>
      </c>
      <c r="E1133" s="215">
        <v>3750</v>
      </c>
      <c r="F1133" s="214">
        <v>21</v>
      </c>
      <c r="G1133" s="217" t="str">
        <f>IF(MID(tab_SATLISTE[[#This Row],[SAT-ID]],2,1)="x","x",LEFT(tab_SATLISTE[[#This Row],[SAT-ID]]))</f>
        <v>3</v>
      </c>
      <c r="H1133" s="679" t="s">
        <v>4286</v>
      </c>
      <c r="I1133" s="680"/>
      <c r="J1133" s="680"/>
      <c r="K1133" s="680"/>
      <c r="L1133" s="681"/>
    </row>
    <row r="1134" spans="1:12" ht="15.95" customHeight="1" x14ac:dyDescent="0.25">
      <c r="A1134" s="21" t="s">
        <v>5595</v>
      </c>
      <c r="B1134" s="209" t="s">
        <v>2909</v>
      </c>
      <c r="C1134" s="214">
        <v>1</v>
      </c>
      <c r="D1134" s="215">
        <v>1000</v>
      </c>
      <c r="E1134" s="215">
        <v>250</v>
      </c>
      <c r="F1134" s="214">
        <v>2</v>
      </c>
      <c r="G1134" s="217" t="str">
        <f>IF(MID(tab_SATLISTE[[#This Row],[SAT-ID]],2,1)="x","x",LEFT(tab_SATLISTE[[#This Row],[SAT-ID]]))</f>
        <v>3</v>
      </c>
      <c r="H1134" s="679" t="s">
        <v>4286</v>
      </c>
      <c r="I1134" s="680"/>
      <c r="J1134" s="680"/>
      <c r="K1134" s="680"/>
      <c r="L1134" s="681"/>
    </row>
    <row r="1135" spans="1:12" ht="15.95" customHeight="1" x14ac:dyDescent="0.25">
      <c r="A1135" s="21" t="s">
        <v>5596</v>
      </c>
      <c r="B1135" s="209" t="s">
        <v>2889</v>
      </c>
      <c r="C1135" s="214">
        <v>4</v>
      </c>
      <c r="D1135" s="215">
        <v>4000</v>
      </c>
      <c r="E1135" s="215">
        <v>1000</v>
      </c>
      <c r="F1135" s="214">
        <v>6</v>
      </c>
      <c r="G1135" s="217" t="str">
        <f>IF(MID(tab_SATLISTE[[#This Row],[SAT-ID]],2,1)="x","x",LEFT(tab_SATLISTE[[#This Row],[SAT-ID]]))</f>
        <v>3</v>
      </c>
      <c r="H1135" s="679" t="s">
        <v>4286</v>
      </c>
      <c r="I1135" s="680"/>
      <c r="J1135" s="680"/>
      <c r="K1135" s="680"/>
      <c r="L1135" s="681"/>
    </row>
    <row r="1136" spans="1:12" ht="15.95" customHeight="1" x14ac:dyDescent="0.25">
      <c r="A1136" s="21" t="s">
        <v>5597</v>
      </c>
      <c r="B1136" s="209" t="s">
        <v>2746</v>
      </c>
      <c r="C1136" s="214">
        <v>25</v>
      </c>
      <c r="D1136" s="215">
        <v>25000</v>
      </c>
      <c r="E1136" s="215">
        <v>6250</v>
      </c>
      <c r="F1136" s="214">
        <v>35</v>
      </c>
      <c r="G1136" s="217" t="str">
        <f>IF(MID(tab_SATLISTE[[#This Row],[SAT-ID]],2,1)="x","x",LEFT(tab_SATLISTE[[#This Row],[SAT-ID]]))</f>
        <v>3</v>
      </c>
      <c r="H1136" s="679" t="s">
        <v>4286</v>
      </c>
      <c r="I1136" s="680"/>
      <c r="J1136" s="680"/>
      <c r="K1136" s="680"/>
      <c r="L1136" s="681"/>
    </row>
    <row r="1137" spans="1:12" ht="15.95" customHeight="1" x14ac:dyDescent="0.25">
      <c r="A1137" s="21" t="s">
        <v>5598</v>
      </c>
      <c r="B1137" s="209" t="s">
        <v>2802</v>
      </c>
      <c r="C1137" s="214">
        <v>20</v>
      </c>
      <c r="D1137" s="215">
        <v>20000</v>
      </c>
      <c r="E1137" s="215">
        <v>5000</v>
      </c>
      <c r="F1137" s="214">
        <v>31</v>
      </c>
      <c r="G1137" s="217" t="str">
        <f>IF(MID(tab_SATLISTE[[#This Row],[SAT-ID]],2,1)="x","x",LEFT(tab_SATLISTE[[#This Row],[SAT-ID]]))</f>
        <v>3</v>
      </c>
      <c r="H1137" s="679" t="s">
        <v>4286</v>
      </c>
      <c r="I1137" s="680"/>
      <c r="J1137" s="680"/>
      <c r="K1137" s="680"/>
      <c r="L1137" s="681"/>
    </row>
    <row r="1138" spans="1:12" ht="15.95" customHeight="1" x14ac:dyDescent="0.25">
      <c r="A1138" s="21" t="s">
        <v>5599</v>
      </c>
      <c r="B1138" s="209" t="s">
        <v>2748</v>
      </c>
      <c r="C1138" s="214">
        <v>11</v>
      </c>
      <c r="D1138" s="215">
        <v>11000</v>
      </c>
      <c r="E1138" s="215">
        <v>2750</v>
      </c>
      <c r="F1138" s="214">
        <v>15</v>
      </c>
      <c r="G1138" s="217" t="str">
        <f>IF(MID(tab_SATLISTE[[#This Row],[SAT-ID]],2,1)="x","x",LEFT(tab_SATLISTE[[#This Row],[SAT-ID]]))</f>
        <v>3</v>
      </c>
      <c r="H1138" s="679" t="s">
        <v>4286</v>
      </c>
      <c r="I1138" s="680"/>
      <c r="J1138" s="680"/>
      <c r="K1138" s="680"/>
      <c r="L1138" s="681"/>
    </row>
    <row r="1139" spans="1:12" ht="15.95" customHeight="1" x14ac:dyDescent="0.25">
      <c r="A1139" s="21" t="s">
        <v>5600</v>
      </c>
      <c r="B1139" s="209" t="s">
        <v>2786</v>
      </c>
      <c r="C1139" s="214">
        <v>4</v>
      </c>
      <c r="D1139" s="215">
        <v>4000</v>
      </c>
      <c r="E1139" s="215">
        <v>1000</v>
      </c>
      <c r="F1139" s="214">
        <v>5</v>
      </c>
      <c r="G1139" s="217" t="str">
        <f>IF(MID(tab_SATLISTE[[#This Row],[SAT-ID]],2,1)="x","x",LEFT(tab_SATLISTE[[#This Row],[SAT-ID]]))</f>
        <v>3</v>
      </c>
      <c r="H1139" s="679" t="s">
        <v>4286</v>
      </c>
      <c r="I1139" s="680"/>
      <c r="J1139" s="680"/>
      <c r="K1139" s="680"/>
      <c r="L1139" s="681"/>
    </row>
    <row r="1140" spans="1:12" ht="15.95" customHeight="1" x14ac:dyDescent="0.25">
      <c r="A1140" s="21" t="s">
        <v>5601</v>
      </c>
      <c r="B1140" s="209" t="s">
        <v>2839</v>
      </c>
      <c r="C1140" s="214">
        <v>3</v>
      </c>
      <c r="D1140" s="215">
        <v>3000</v>
      </c>
      <c r="E1140" s="215">
        <v>750</v>
      </c>
      <c r="F1140" s="214">
        <v>4</v>
      </c>
      <c r="G1140" s="217" t="str">
        <f>IF(MID(tab_SATLISTE[[#This Row],[SAT-ID]],2,1)="x","x",LEFT(tab_SATLISTE[[#This Row],[SAT-ID]]))</f>
        <v>3</v>
      </c>
      <c r="H1140" s="679" t="s">
        <v>4286</v>
      </c>
      <c r="I1140" s="680"/>
      <c r="J1140" s="680"/>
      <c r="K1140" s="680"/>
      <c r="L1140" s="681"/>
    </row>
    <row r="1141" spans="1:12" ht="15.95" customHeight="1" x14ac:dyDescent="0.25">
      <c r="A1141" s="21" t="s">
        <v>5602</v>
      </c>
      <c r="B1141" s="209" t="s">
        <v>2760</v>
      </c>
      <c r="C1141" s="214">
        <v>5</v>
      </c>
      <c r="D1141" s="215">
        <v>5000</v>
      </c>
      <c r="E1141" s="215">
        <v>1250</v>
      </c>
      <c r="F1141" s="214">
        <v>7</v>
      </c>
      <c r="G1141" s="217" t="str">
        <f>IF(MID(tab_SATLISTE[[#This Row],[SAT-ID]],2,1)="x","x",LEFT(tab_SATLISTE[[#This Row],[SAT-ID]]))</f>
        <v>3</v>
      </c>
      <c r="H1141" s="679" t="s">
        <v>4286</v>
      </c>
      <c r="I1141" s="680"/>
      <c r="J1141" s="680"/>
      <c r="K1141" s="680"/>
      <c r="L1141" s="681"/>
    </row>
    <row r="1142" spans="1:12" ht="15.95" customHeight="1" x14ac:dyDescent="0.25">
      <c r="A1142" s="21" t="s">
        <v>5603</v>
      </c>
      <c r="B1142" s="209" t="s">
        <v>2745</v>
      </c>
      <c r="C1142" s="214">
        <v>4</v>
      </c>
      <c r="D1142" s="215">
        <v>4000</v>
      </c>
      <c r="E1142" s="215">
        <v>1000</v>
      </c>
      <c r="F1142" s="214">
        <v>6</v>
      </c>
      <c r="G1142" s="217" t="str">
        <f>IF(MID(tab_SATLISTE[[#This Row],[SAT-ID]],2,1)="x","x",LEFT(tab_SATLISTE[[#This Row],[SAT-ID]]))</f>
        <v>3</v>
      </c>
      <c r="H1142" s="679" t="s">
        <v>4286</v>
      </c>
      <c r="I1142" s="680"/>
      <c r="J1142" s="680"/>
      <c r="K1142" s="680"/>
      <c r="L1142" s="681"/>
    </row>
    <row r="1143" spans="1:12" ht="15.95" customHeight="1" x14ac:dyDescent="0.25">
      <c r="A1143" s="21" t="s">
        <v>5604</v>
      </c>
      <c r="B1143" s="209" t="s">
        <v>2931</v>
      </c>
      <c r="C1143" s="214">
        <v>5</v>
      </c>
      <c r="D1143" s="215">
        <v>5000</v>
      </c>
      <c r="E1143" s="215">
        <v>1250</v>
      </c>
      <c r="F1143" s="214">
        <v>7</v>
      </c>
      <c r="G1143" s="217" t="str">
        <f>IF(MID(tab_SATLISTE[[#This Row],[SAT-ID]],2,1)="x","x",LEFT(tab_SATLISTE[[#This Row],[SAT-ID]]))</f>
        <v>3</v>
      </c>
      <c r="H1143" s="679" t="s">
        <v>4286</v>
      </c>
      <c r="I1143" s="680"/>
      <c r="J1143" s="680"/>
      <c r="K1143" s="680"/>
      <c r="L1143" s="681"/>
    </row>
    <row r="1144" spans="1:12" ht="15.95" customHeight="1" x14ac:dyDescent="0.25">
      <c r="A1144" s="21" t="s">
        <v>5605</v>
      </c>
      <c r="B1144" s="209" t="s">
        <v>2815</v>
      </c>
      <c r="C1144" s="214">
        <v>10</v>
      </c>
      <c r="D1144" s="215">
        <v>10000</v>
      </c>
      <c r="E1144" s="215">
        <v>2500</v>
      </c>
      <c r="F1144" s="214">
        <v>16</v>
      </c>
      <c r="G1144" s="217" t="str">
        <f>IF(MID(tab_SATLISTE[[#This Row],[SAT-ID]],2,1)="x","x",LEFT(tab_SATLISTE[[#This Row],[SAT-ID]]))</f>
        <v>3</v>
      </c>
      <c r="H1144" s="679" t="s">
        <v>4286</v>
      </c>
      <c r="I1144" s="680"/>
      <c r="J1144" s="680"/>
      <c r="K1144" s="680"/>
      <c r="L1144" s="681"/>
    </row>
    <row r="1145" spans="1:12" ht="15.95" customHeight="1" x14ac:dyDescent="0.25">
      <c r="A1145" s="21" t="s">
        <v>5606</v>
      </c>
      <c r="B1145" s="209" t="s">
        <v>2787</v>
      </c>
      <c r="C1145" s="214">
        <v>3</v>
      </c>
      <c r="D1145" s="215">
        <v>3000</v>
      </c>
      <c r="E1145" s="215">
        <v>750</v>
      </c>
      <c r="F1145" s="214">
        <v>4</v>
      </c>
      <c r="G1145" s="217" t="str">
        <f>IF(MID(tab_SATLISTE[[#This Row],[SAT-ID]],2,1)="x","x",LEFT(tab_SATLISTE[[#This Row],[SAT-ID]]))</f>
        <v>3</v>
      </c>
      <c r="H1145" s="679" t="s">
        <v>4286</v>
      </c>
      <c r="I1145" s="680"/>
      <c r="J1145" s="680"/>
      <c r="K1145" s="680"/>
      <c r="L1145" s="681"/>
    </row>
    <row r="1146" spans="1:12" ht="15.95" customHeight="1" x14ac:dyDescent="0.25">
      <c r="A1146" s="21" t="s">
        <v>5607</v>
      </c>
      <c r="B1146" s="209" t="s">
        <v>2837</v>
      </c>
      <c r="C1146" s="214">
        <v>9</v>
      </c>
      <c r="D1146" s="215">
        <v>9000</v>
      </c>
      <c r="E1146" s="215">
        <v>2250</v>
      </c>
      <c r="F1146" s="214">
        <v>13</v>
      </c>
      <c r="G1146" s="217" t="str">
        <f>IF(MID(tab_SATLISTE[[#This Row],[SAT-ID]],2,1)="x","x",LEFT(tab_SATLISTE[[#This Row],[SAT-ID]]))</f>
        <v>3</v>
      </c>
      <c r="H1146" s="679" t="s">
        <v>4286</v>
      </c>
      <c r="I1146" s="680"/>
      <c r="J1146" s="680"/>
      <c r="K1146" s="680"/>
      <c r="L1146" s="681"/>
    </row>
    <row r="1147" spans="1:12" ht="15.95" customHeight="1" x14ac:dyDescent="0.25">
      <c r="A1147" s="21" t="s">
        <v>5608</v>
      </c>
      <c r="B1147" s="209" t="s">
        <v>2932</v>
      </c>
      <c r="C1147" s="214">
        <v>11</v>
      </c>
      <c r="D1147" s="215">
        <v>11000</v>
      </c>
      <c r="E1147" s="215">
        <v>2750</v>
      </c>
      <c r="F1147" s="214">
        <v>16</v>
      </c>
      <c r="G1147" s="217" t="str">
        <f>IF(MID(tab_SATLISTE[[#This Row],[SAT-ID]],2,1)="x","x",LEFT(tab_SATLISTE[[#This Row],[SAT-ID]]))</f>
        <v>3</v>
      </c>
      <c r="H1147" s="679" t="s">
        <v>4286</v>
      </c>
      <c r="I1147" s="680"/>
      <c r="J1147" s="680"/>
      <c r="K1147" s="680"/>
      <c r="L1147" s="681"/>
    </row>
    <row r="1148" spans="1:12" ht="15.95" customHeight="1" x14ac:dyDescent="0.25">
      <c r="A1148" s="21" t="s">
        <v>5609</v>
      </c>
      <c r="B1148" s="209" t="s">
        <v>2766</v>
      </c>
      <c r="C1148" s="214">
        <v>6</v>
      </c>
      <c r="D1148" s="215">
        <v>6000</v>
      </c>
      <c r="E1148" s="215">
        <v>1500</v>
      </c>
      <c r="F1148" s="214">
        <v>8</v>
      </c>
      <c r="G1148" s="217" t="str">
        <f>IF(MID(tab_SATLISTE[[#This Row],[SAT-ID]],2,1)="x","x",LEFT(tab_SATLISTE[[#This Row],[SAT-ID]]))</f>
        <v>3</v>
      </c>
      <c r="H1148" s="679" t="s">
        <v>4286</v>
      </c>
      <c r="I1148" s="680"/>
      <c r="J1148" s="680"/>
      <c r="K1148" s="680"/>
      <c r="L1148" s="681"/>
    </row>
    <row r="1149" spans="1:12" ht="15.95" customHeight="1" x14ac:dyDescent="0.25">
      <c r="A1149" s="21" t="s">
        <v>5610</v>
      </c>
      <c r="B1149" s="209" t="s">
        <v>4383</v>
      </c>
      <c r="C1149" s="214">
        <v>15</v>
      </c>
      <c r="D1149" s="215">
        <v>15000</v>
      </c>
      <c r="E1149" s="215">
        <v>3750</v>
      </c>
      <c r="F1149" s="214">
        <v>23</v>
      </c>
      <c r="G1149" s="217" t="str">
        <f>IF(MID(tab_SATLISTE[[#This Row],[SAT-ID]],2,1)="x","x",LEFT(tab_SATLISTE[[#This Row],[SAT-ID]]))</f>
        <v>3</v>
      </c>
      <c r="H1149" s="679" t="s">
        <v>4286</v>
      </c>
      <c r="I1149" s="680"/>
      <c r="J1149" s="680"/>
      <c r="K1149" s="680"/>
      <c r="L1149" s="681"/>
    </row>
    <row r="1150" spans="1:12" ht="15.95" customHeight="1" x14ac:dyDescent="0.25">
      <c r="A1150" s="21" t="s">
        <v>5611</v>
      </c>
      <c r="B1150" s="209" t="s">
        <v>300</v>
      </c>
      <c r="C1150" s="214">
        <v>14</v>
      </c>
      <c r="D1150" s="215">
        <v>14000</v>
      </c>
      <c r="E1150" s="215">
        <v>3500</v>
      </c>
      <c r="F1150" s="214">
        <v>20</v>
      </c>
      <c r="G1150" s="217" t="str">
        <f>IF(MID(tab_SATLISTE[[#This Row],[SAT-ID]],2,1)="x","x",LEFT(tab_SATLISTE[[#This Row],[SAT-ID]]))</f>
        <v>3</v>
      </c>
      <c r="H1150" s="679" t="s">
        <v>4286</v>
      </c>
      <c r="I1150" s="680"/>
      <c r="J1150" s="680"/>
      <c r="K1150" s="680"/>
      <c r="L1150" s="681"/>
    </row>
    <row r="1151" spans="1:12" ht="15.95" customHeight="1" x14ac:dyDescent="0.25">
      <c r="A1151" s="21" t="s">
        <v>5612</v>
      </c>
      <c r="B1151" s="209" t="s">
        <v>2789</v>
      </c>
      <c r="C1151" s="214">
        <v>3</v>
      </c>
      <c r="D1151" s="215">
        <v>3000</v>
      </c>
      <c r="E1151" s="215">
        <v>750</v>
      </c>
      <c r="F1151" s="214">
        <v>4</v>
      </c>
      <c r="G1151" s="217" t="str">
        <f>IF(MID(tab_SATLISTE[[#This Row],[SAT-ID]],2,1)="x","x",LEFT(tab_SATLISTE[[#This Row],[SAT-ID]]))</f>
        <v>3</v>
      </c>
      <c r="H1151" s="679" t="s">
        <v>4286</v>
      </c>
      <c r="I1151" s="680"/>
      <c r="J1151" s="680"/>
      <c r="K1151" s="680"/>
      <c r="L1151" s="681"/>
    </row>
    <row r="1152" spans="1:12" ht="15.95" customHeight="1" x14ac:dyDescent="0.25">
      <c r="A1152" s="21" t="s">
        <v>5613</v>
      </c>
      <c r="B1152" s="209" t="s">
        <v>2933</v>
      </c>
      <c r="C1152" s="214">
        <v>4</v>
      </c>
      <c r="D1152" s="215">
        <v>4000</v>
      </c>
      <c r="E1152" s="215">
        <v>1000</v>
      </c>
      <c r="F1152" s="214">
        <v>5</v>
      </c>
      <c r="G1152" s="217" t="str">
        <f>IF(MID(tab_SATLISTE[[#This Row],[SAT-ID]],2,1)="x","x",LEFT(tab_SATLISTE[[#This Row],[SAT-ID]]))</f>
        <v>3</v>
      </c>
      <c r="H1152" s="679" t="s">
        <v>4286</v>
      </c>
      <c r="I1152" s="680"/>
      <c r="J1152" s="680"/>
      <c r="K1152" s="680"/>
      <c r="L1152" s="681"/>
    </row>
    <row r="1153" spans="1:12" ht="15.95" customHeight="1" x14ac:dyDescent="0.25">
      <c r="A1153" s="21" t="s">
        <v>5614</v>
      </c>
      <c r="B1153" s="209" t="s">
        <v>2934</v>
      </c>
      <c r="C1153" s="214">
        <v>6</v>
      </c>
      <c r="D1153" s="215">
        <v>6000</v>
      </c>
      <c r="E1153" s="215">
        <v>1500</v>
      </c>
      <c r="F1153" s="214">
        <v>8</v>
      </c>
      <c r="G1153" s="217" t="str">
        <f>IF(MID(tab_SATLISTE[[#This Row],[SAT-ID]],2,1)="x","x",LEFT(tab_SATLISTE[[#This Row],[SAT-ID]]))</f>
        <v>3</v>
      </c>
      <c r="H1153" s="679" t="s">
        <v>4286</v>
      </c>
      <c r="I1153" s="680"/>
      <c r="J1153" s="680"/>
      <c r="K1153" s="680"/>
      <c r="L1153" s="681"/>
    </row>
    <row r="1154" spans="1:12" ht="15.95" customHeight="1" x14ac:dyDescent="0.25">
      <c r="A1154" s="21" t="s">
        <v>5615</v>
      </c>
      <c r="B1154" s="209" t="s">
        <v>2935</v>
      </c>
      <c r="C1154" s="214">
        <v>5</v>
      </c>
      <c r="D1154" s="215">
        <v>5000</v>
      </c>
      <c r="E1154" s="215">
        <v>1250</v>
      </c>
      <c r="F1154" s="214">
        <v>7</v>
      </c>
      <c r="G1154" s="217" t="str">
        <f>IF(MID(tab_SATLISTE[[#This Row],[SAT-ID]],2,1)="x","x",LEFT(tab_SATLISTE[[#This Row],[SAT-ID]]))</f>
        <v>3</v>
      </c>
      <c r="H1154" s="679" t="s">
        <v>4286</v>
      </c>
      <c r="I1154" s="680"/>
      <c r="J1154" s="680"/>
      <c r="K1154" s="680"/>
      <c r="L1154" s="681"/>
    </row>
    <row r="1155" spans="1:12" ht="15.95" customHeight="1" x14ac:dyDescent="0.25">
      <c r="A1155" s="21" t="s">
        <v>5616</v>
      </c>
      <c r="B1155" s="209" t="s">
        <v>2790</v>
      </c>
      <c r="C1155" s="214">
        <v>26</v>
      </c>
      <c r="D1155" s="215">
        <v>26000</v>
      </c>
      <c r="E1155" s="215">
        <v>6500</v>
      </c>
      <c r="F1155" s="214">
        <v>37</v>
      </c>
      <c r="G1155" s="217" t="str">
        <f>IF(MID(tab_SATLISTE[[#This Row],[SAT-ID]],2,1)="x","x",LEFT(tab_SATLISTE[[#This Row],[SAT-ID]]))</f>
        <v>3</v>
      </c>
      <c r="H1155" s="679" t="s">
        <v>4286</v>
      </c>
      <c r="I1155" s="680"/>
      <c r="J1155" s="680"/>
      <c r="K1155" s="680"/>
      <c r="L1155" s="681"/>
    </row>
    <row r="1156" spans="1:12" ht="15.95" customHeight="1" x14ac:dyDescent="0.25">
      <c r="A1156" s="21" t="s">
        <v>5617</v>
      </c>
      <c r="B1156" s="209" t="s">
        <v>2803</v>
      </c>
      <c r="C1156" s="214">
        <v>16</v>
      </c>
      <c r="D1156" s="215">
        <v>16000</v>
      </c>
      <c r="E1156" s="215">
        <v>4000</v>
      </c>
      <c r="F1156" s="214">
        <v>25</v>
      </c>
      <c r="G1156" s="217" t="str">
        <f>IF(MID(tab_SATLISTE[[#This Row],[SAT-ID]],2,1)="x","x",LEFT(tab_SATLISTE[[#This Row],[SAT-ID]]))</f>
        <v>3</v>
      </c>
      <c r="H1156" s="679" t="s">
        <v>4286</v>
      </c>
      <c r="I1156" s="680"/>
      <c r="J1156" s="680"/>
      <c r="K1156" s="680"/>
      <c r="L1156" s="681"/>
    </row>
    <row r="1157" spans="1:12" ht="15.95" customHeight="1" x14ac:dyDescent="0.25">
      <c r="A1157" s="21" t="s">
        <v>5618</v>
      </c>
      <c r="B1157" s="209" t="s">
        <v>2761</v>
      </c>
      <c r="C1157" s="214">
        <v>11</v>
      </c>
      <c r="D1157" s="215">
        <v>11000</v>
      </c>
      <c r="E1157" s="215">
        <v>2750</v>
      </c>
      <c r="F1157" s="214">
        <v>15</v>
      </c>
      <c r="G1157" s="217" t="str">
        <f>IF(MID(tab_SATLISTE[[#This Row],[SAT-ID]],2,1)="x","x",LEFT(tab_SATLISTE[[#This Row],[SAT-ID]]))</f>
        <v>3</v>
      </c>
      <c r="H1157" s="679" t="s">
        <v>4286</v>
      </c>
      <c r="I1157" s="680"/>
      <c r="J1157" s="680"/>
      <c r="K1157" s="680"/>
      <c r="L1157" s="681"/>
    </row>
    <row r="1158" spans="1:12" ht="15.95" customHeight="1" x14ac:dyDescent="0.25">
      <c r="A1158" s="21" t="s">
        <v>5619</v>
      </c>
      <c r="B1158" s="209" t="s">
        <v>2816</v>
      </c>
      <c r="C1158" s="214">
        <v>29</v>
      </c>
      <c r="D1158" s="215">
        <v>29000</v>
      </c>
      <c r="E1158" s="215">
        <v>7250</v>
      </c>
      <c r="F1158" s="214">
        <v>44</v>
      </c>
      <c r="G1158" s="217" t="str">
        <f>IF(MID(tab_SATLISTE[[#This Row],[SAT-ID]],2,1)="x","x",LEFT(tab_SATLISTE[[#This Row],[SAT-ID]]))</f>
        <v>3</v>
      </c>
      <c r="H1158" s="679" t="s">
        <v>4286</v>
      </c>
      <c r="I1158" s="680"/>
      <c r="J1158" s="680"/>
      <c r="K1158" s="680"/>
      <c r="L1158" s="681"/>
    </row>
    <row r="1159" spans="1:12" ht="15.95" customHeight="1" x14ac:dyDescent="0.25">
      <c r="A1159" s="21" t="s">
        <v>5620</v>
      </c>
      <c r="B1159" s="209" t="s">
        <v>2773</v>
      </c>
      <c r="C1159" s="214">
        <v>13</v>
      </c>
      <c r="D1159" s="215">
        <v>13000</v>
      </c>
      <c r="E1159" s="215">
        <v>3250</v>
      </c>
      <c r="F1159" s="214">
        <v>20</v>
      </c>
      <c r="G1159" s="217" t="str">
        <f>IF(MID(tab_SATLISTE[[#This Row],[SAT-ID]],2,1)="x","x",LEFT(tab_SATLISTE[[#This Row],[SAT-ID]]))</f>
        <v>3</v>
      </c>
      <c r="H1159" s="679" t="s">
        <v>4286</v>
      </c>
      <c r="I1159" s="680"/>
      <c r="J1159" s="680"/>
      <c r="K1159" s="680"/>
      <c r="L1159" s="681"/>
    </row>
    <row r="1160" spans="1:12" ht="15.95" customHeight="1" x14ac:dyDescent="0.25">
      <c r="A1160" s="21" t="s">
        <v>5621</v>
      </c>
      <c r="B1160" s="209" t="s">
        <v>2860</v>
      </c>
      <c r="C1160" s="214">
        <v>1</v>
      </c>
      <c r="D1160" s="215">
        <v>1000</v>
      </c>
      <c r="E1160" s="215">
        <v>250</v>
      </c>
      <c r="F1160" s="214">
        <v>2</v>
      </c>
      <c r="G1160" s="217" t="str">
        <f>IF(MID(tab_SATLISTE[[#This Row],[SAT-ID]],2,1)="x","x",LEFT(tab_SATLISTE[[#This Row],[SAT-ID]]))</f>
        <v>3</v>
      </c>
      <c r="H1160" s="679" t="s">
        <v>4286</v>
      </c>
      <c r="I1160" s="680"/>
      <c r="J1160" s="680"/>
      <c r="K1160" s="680"/>
      <c r="L1160" s="681"/>
    </row>
    <row r="1161" spans="1:12" ht="15.95" customHeight="1" x14ac:dyDescent="0.25">
      <c r="A1161" s="21" t="s">
        <v>5622</v>
      </c>
      <c r="B1161" s="209" t="s">
        <v>2835</v>
      </c>
      <c r="C1161" s="214">
        <v>2</v>
      </c>
      <c r="D1161" s="215">
        <v>2000</v>
      </c>
      <c r="E1161" s="215">
        <v>500</v>
      </c>
      <c r="F1161" s="214">
        <v>3</v>
      </c>
      <c r="G1161" s="217" t="str">
        <f>IF(MID(tab_SATLISTE[[#This Row],[SAT-ID]],2,1)="x","x",LEFT(tab_SATLISTE[[#This Row],[SAT-ID]]))</f>
        <v>3</v>
      </c>
      <c r="H1161" s="679" t="s">
        <v>4286</v>
      </c>
      <c r="I1161" s="680"/>
      <c r="J1161" s="680"/>
      <c r="K1161" s="680"/>
      <c r="L1161" s="681"/>
    </row>
    <row r="1162" spans="1:12" ht="15.95" customHeight="1" x14ac:dyDescent="0.25">
      <c r="A1162" s="21" t="s">
        <v>5623</v>
      </c>
      <c r="B1162" s="209" t="s">
        <v>2861</v>
      </c>
      <c r="C1162" s="214">
        <v>5</v>
      </c>
      <c r="D1162" s="215">
        <v>5000</v>
      </c>
      <c r="E1162" s="215">
        <v>1250</v>
      </c>
      <c r="F1162" s="214">
        <v>7</v>
      </c>
      <c r="G1162" s="217" t="str">
        <f>IF(MID(tab_SATLISTE[[#This Row],[SAT-ID]],2,1)="x","x",LEFT(tab_SATLISTE[[#This Row],[SAT-ID]]))</f>
        <v>3</v>
      </c>
      <c r="H1162" s="679" t="s">
        <v>4286</v>
      </c>
      <c r="I1162" s="680"/>
      <c r="J1162" s="680"/>
      <c r="K1162" s="680"/>
      <c r="L1162" s="681"/>
    </row>
    <row r="1163" spans="1:12" ht="15.95" customHeight="1" x14ac:dyDescent="0.25">
      <c r="A1163" s="21" t="s">
        <v>5624</v>
      </c>
      <c r="B1163" s="209" t="s">
        <v>2843</v>
      </c>
      <c r="C1163" s="214">
        <v>3</v>
      </c>
      <c r="D1163" s="215">
        <v>3000</v>
      </c>
      <c r="E1163" s="215">
        <v>750</v>
      </c>
      <c r="F1163" s="214">
        <v>4</v>
      </c>
      <c r="G1163" s="217" t="str">
        <f>IF(MID(tab_SATLISTE[[#This Row],[SAT-ID]],2,1)="x","x",LEFT(tab_SATLISTE[[#This Row],[SAT-ID]]))</f>
        <v>3</v>
      </c>
      <c r="H1163" s="679" t="s">
        <v>4286</v>
      </c>
      <c r="I1163" s="680"/>
      <c r="J1163" s="680"/>
      <c r="K1163" s="680"/>
      <c r="L1163" s="681"/>
    </row>
    <row r="1164" spans="1:12" ht="15.95" customHeight="1" x14ac:dyDescent="0.25">
      <c r="A1164" s="21" t="s">
        <v>5625</v>
      </c>
      <c r="B1164" s="209" t="s">
        <v>2930</v>
      </c>
      <c r="C1164" s="214">
        <v>4</v>
      </c>
      <c r="D1164" s="215">
        <v>4000</v>
      </c>
      <c r="E1164" s="215">
        <v>1000</v>
      </c>
      <c r="F1164" s="214">
        <v>6</v>
      </c>
      <c r="G1164" s="217" t="str">
        <f>IF(MID(tab_SATLISTE[[#This Row],[SAT-ID]],2,1)="x","x",LEFT(tab_SATLISTE[[#This Row],[SAT-ID]]))</f>
        <v>3</v>
      </c>
      <c r="H1164" s="679" t="s">
        <v>4286</v>
      </c>
      <c r="I1164" s="680"/>
      <c r="J1164" s="680"/>
      <c r="K1164" s="680"/>
      <c r="L1164" s="681"/>
    </row>
    <row r="1165" spans="1:12" ht="15.95" customHeight="1" x14ac:dyDescent="0.25">
      <c r="A1165" s="21" t="s">
        <v>5626</v>
      </c>
      <c r="B1165" s="209" t="s">
        <v>2862</v>
      </c>
      <c r="C1165" s="214">
        <v>5</v>
      </c>
      <c r="D1165" s="215">
        <v>5000</v>
      </c>
      <c r="E1165" s="215">
        <v>1250</v>
      </c>
      <c r="F1165" s="214">
        <v>7</v>
      </c>
      <c r="G1165" s="217" t="str">
        <f>IF(MID(tab_SATLISTE[[#This Row],[SAT-ID]],2,1)="x","x",LEFT(tab_SATLISTE[[#This Row],[SAT-ID]]))</f>
        <v>3</v>
      </c>
      <c r="H1165" s="679" t="s">
        <v>4286</v>
      </c>
      <c r="I1165" s="680"/>
      <c r="J1165" s="680"/>
      <c r="K1165" s="680"/>
      <c r="L1165" s="681"/>
    </row>
    <row r="1166" spans="1:12" ht="15.95" customHeight="1" x14ac:dyDescent="0.25">
      <c r="A1166" s="21" t="s">
        <v>5627</v>
      </c>
      <c r="B1166" s="209" t="s">
        <v>2910</v>
      </c>
      <c r="C1166" s="214">
        <v>26</v>
      </c>
      <c r="D1166" s="215">
        <v>26000</v>
      </c>
      <c r="E1166" s="215">
        <v>6500</v>
      </c>
      <c r="F1166" s="214">
        <v>36</v>
      </c>
      <c r="G1166" s="217" t="str">
        <f>IF(MID(tab_SATLISTE[[#This Row],[SAT-ID]],2,1)="x","x",LEFT(tab_SATLISTE[[#This Row],[SAT-ID]]))</f>
        <v>3</v>
      </c>
      <c r="H1166" s="679" t="s">
        <v>4286</v>
      </c>
      <c r="I1166" s="680"/>
      <c r="J1166" s="680"/>
      <c r="K1166" s="680"/>
      <c r="L1166" s="681"/>
    </row>
    <row r="1167" spans="1:12" ht="15.95" customHeight="1" x14ac:dyDescent="0.25">
      <c r="A1167" s="21" t="s">
        <v>5628</v>
      </c>
      <c r="B1167" s="209" t="s">
        <v>295</v>
      </c>
      <c r="C1167" s="214">
        <v>16</v>
      </c>
      <c r="D1167" s="215">
        <v>16000</v>
      </c>
      <c r="E1167" s="215">
        <v>4000</v>
      </c>
      <c r="F1167" s="214">
        <v>25</v>
      </c>
      <c r="G1167" s="217" t="str">
        <f>IF(MID(tab_SATLISTE[[#This Row],[SAT-ID]],2,1)="x","x",LEFT(tab_SATLISTE[[#This Row],[SAT-ID]]))</f>
        <v>3</v>
      </c>
      <c r="H1167" s="679" t="s">
        <v>4286</v>
      </c>
      <c r="I1167" s="680"/>
      <c r="J1167" s="680"/>
      <c r="K1167" s="680"/>
      <c r="L1167" s="681"/>
    </row>
    <row r="1168" spans="1:12" ht="15.95" customHeight="1" x14ac:dyDescent="0.25">
      <c r="A1168" s="21" t="s">
        <v>5629</v>
      </c>
      <c r="B1168" s="209" t="s">
        <v>2752</v>
      </c>
      <c r="C1168" s="214">
        <v>4</v>
      </c>
      <c r="D1168" s="215">
        <v>4000</v>
      </c>
      <c r="E1168" s="215">
        <v>1000</v>
      </c>
      <c r="F1168" s="214">
        <v>5</v>
      </c>
      <c r="G1168" s="217" t="str">
        <f>IF(MID(tab_SATLISTE[[#This Row],[SAT-ID]],2,1)="x","x",LEFT(tab_SATLISTE[[#This Row],[SAT-ID]]))</f>
        <v>3</v>
      </c>
      <c r="H1168" s="679" t="s">
        <v>4286</v>
      </c>
      <c r="I1168" s="680"/>
      <c r="J1168" s="680"/>
      <c r="K1168" s="680"/>
      <c r="L1168" s="681"/>
    </row>
    <row r="1169" spans="1:12" ht="15.95" customHeight="1" x14ac:dyDescent="0.25">
      <c r="A1169" s="21" t="s">
        <v>5630</v>
      </c>
      <c r="B1169" s="209" t="s">
        <v>2821</v>
      </c>
      <c r="C1169" s="214">
        <v>7</v>
      </c>
      <c r="D1169" s="215">
        <v>7000</v>
      </c>
      <c r="E1169" s="215">
        <v>1750</v>
      </c>
      <c r="F1169" s="214">
        <v>10</v>
      </c>
      <c r="G1169" s="217" t="str">
        <f>IF(MID(tab_SATLISTE[[#This Row],[SAT-ID]],2,1)="x","x",LEFT(tab_SATLISTE[[#This Row],[SAT-ID]]))</f>
        <v>3</v>
      </c>
      <c r="H1169" s="679" t="s">
        <v>4286</v>
      </c>
      <c r="I1169" s="680"/>
      <c r="J1169" s="680"/>
      <c r="K1169" s="680"/>
      <c r="L1169" s="681"/>
    </row>
    <row r="1170" spans="1:12" ht="15.95" customHeight="1" x14ac:dyDescent="0.25">
      <c r="A1170" s="21" t="s">
        <v>5631</v>
      </c>
      <c r="B1170" s="209" t="s">
        <v>2890</v>
      </c>
      <c r="C1170" s="214">
        <v>6</v>
      </c>
      <c r="D1170" s="215">
        <v>6000</v>
      </c>
      <c r="E1170" s="215">
        <v>1500</v>
      </c>
      <c r="F1170" s="214">
        <v>10</v>
      </c>
      <c r="G1170" s="217" t="str">
        <f>IF(MID(tab_SATLISTE[[#This Row],[SAT-ID]],2,1)="x","x",LEFT(tab_SATLISTE[[#This Row],[SAT-ID]]))</f>
        <v>3</v>
      </c>
      <c r="H1170" s="679" t="s">
        <v>4286</v>
      </c>
      <c r="I1170" s="680"/>
      <c r="J1170" s="680"/>
      <c r="K1170" s="680"/>
      <c r="L1170" s="681"/>
    </row>
    <row r="1171" spans="1:12" ht="15.95" customHeight="1" x14ac:dyDescent="0.25">
      <c r="A1171" s="21" t="s">
        <v>5632</v>
      </c>
      <c r="B1171" s="209" t="s">
        <v>2936</v>
      </c>
      <c r="C1171" s="214">
        <v>10</v>
      </c>
      <c r="D1171" s="215">
        <v>10000</v>
      </c>
      <c r="E1171" s="215">
        <v>2500</v>
      </c>
      <c r="F1171" s="214">
        <v>14</v>
      </c>
      <c r="G1171" s="217" t="str">
        <f>IF(MID(tab_SATLISTE[[#This Row],[SAT-ID]],2,1)="x","x",LEFT(tab_SATLISTE[[#This Row],[SAT-ID]]))</f>
        <v>3</v>
      </c>
      <c r="H1171" s="679" t="s">
        <v>4286</v>
      </c>
      <c r="I1171" s="680"/>
      <c r="J1171" s="680"/>
      <c r="K1171" s="680"/>
      <c r="L1171" s="681"/>
    </row>
    <row r="1172" spans="1:12" ht="15.95" customHeight="1" x14ac:dyDescent="0.25">
      <c r="A1172" s="21" t="s">
        <v>5633</v>
      </c>
      <c r="B1172" s="209" t="s">
        <v>2937</v>
      </c>
      <c r="C1172" s="214">
        <v>7</v>
      </c>
      <c r="D1172" s="215">
        <v>7000</v>
      </c>
      <c r="E1172" s="215">
        <v>1750</v>
      </c>
      <c r="F1172" s="214">
        <v>10</v>
      </c>
      <c r="G1172" s="217" t="str">
        <f>IF(MID(tab_SATLISTE[[#This Row],[SAT-ID]],2,1)="x","x",LEFT(tab_SATLISTE[[#This Row],[SAT-ID]]))</f>
        <v>3</v>
      </c>
      <c r="H1172" s="679" t="s">
        <v>4286</v>
      </c>
      <c r="I1172" s="680"/>
      <c r="J1172" s="680"/>
      <c r="K1172" s="680"/>
      <c r="L1172" s="681"/>
    </row>
    <row r="1173" spans="1:12" ht="15.95" customHeight="1" x14ac:dyDescent="0.25">
      <c r="A1173" s="21" t="s">
        <v>5634</v>
      </c>
      <c r="B1173" s="209" t="s">
        <v>2762</v>
      </c>
      <c r="C1173" s="214">
        <v>5</v>
      </c>
      <c r="D1173" s="215">
        <v>5000</v>
      </c>
      <c r="E1173" s="215">
        <v>1250</v>
      </c>
      <c r="F1173" s="214">
        <v>7</v>
      </c>
      <c r="G1173" s="217" t="str">
        <f>IF(MID(tab_SATLISTE[[#This Row],[SAT-ID]],2,1)="x","x",LEFT(tab_SATLISTE[[#This Row],[SAT-ID]]))</f>
        <v>3</v>
      </c>
      <c r="H1173" s="679" t="s">
        <v>4286</v>
      </c>
      <c r="I1173" s="680"/>
      <c r="J1173" s="680"/>
      <c r="K1173" s="680"/>
      <c r="L1173" s="681"/>
    </row>
    <row r="1174" spans="1:12" ht="15.95" customHeight="1" x14ac:dyDescent="0.25">
      <c r="A1174" s="21" t="s">
        <v>5635</v>
      </c>
      <c r="B1174" s="209" t="s">
        <v>2799</v>
      </c>
      <c r="C1174" s="214">
        <v>18</v>
      </c>
      <c r="D1174" s="215">
        <v>18000</v>
      </c>
      <c r="E1174" s="215">
        <v>4500</v>
      </c>
      <c r="F1174" s="214">
        <v>27</v>
      </c>
      <c r="G1174" s="217" t="str">
        <f>IF(MID(tab_SATLISTE[[#This Row],[SAT-ID]],2,1)="x","x",LEFT(tab_SATLISTE[[#This Row],[SAT-ID]]))</f>
        <v>3</v>
      </c>
      <c r="H1174" s="679" t="s">
        <v>4286</v>
      </c>
      <c r="I1174" s="680"/>
      <c r="J1174" s="680"/>
      <c r="K1174" s="680"/>
      <c r="L1174" s="681"/>
    </row>
    <row r="1175" spans="1:12" ht="15.95" customHeight="1" x14ac:dyDescent="0.25">
      <c r="A1175" s="21" t="s">
        <v>5636</v>
      </c>
      <c r="B1175" s="209" t="s">
        <v>2911</v>
      </c>
      <c r="C1175" s="214">
        <v>11</v>
      </c>
      <c r="D1175" s="215">
        <v>11000</v>
      </c>
      <c r="E1175" s="215">
        <v>2750</v>
      </c>
      <c r="F1175" s="214">
        <v>16</v>
      </c>
      <c r="G1175" s="217" t="str">
        <f>IF(MID(tab_SATLISTE[[#This Row],[SAT-ID]],2,1)="x","x",LEFT(tab_SATLISTE[[#This Row],[SAT-ID]]))</f>
        <v>3</v>
      </c>
      <c r="H1175" s="679" t="s">
        <v>4286</v>
      </c>
      <c r="I1175" s="680"/>
      <c r="J1175" s="680"/>
      <c r="K1175" s="680"/>
      <c r="L1175" s="681"/>
    </row>
    <row r="1176" spans="1:12" ht="15.95" customHeight="1" x14ac:dyDescent="0.25">
      <c r="A1176" s="21" t="s">
        <v>5637</v>
      </c>
      <c r="B1176" s="209" t="s">
        <v>2851</v>
      </c>
      <c r="C1176" s="214">
        <v>6</v>
      </c>
      <c r="D1176" s="215">
        <v>6000</v>
      </c>
      <c r="E1176" s="215">
        <v>1500</v>
      </c>
      <c r="F1176" s="214">
        <v>9</v>
      </c>
      <c r="G1176" s="217" t="str">
        <f>IF(MID(tab_SATLISTE[[#This Row],[SAT-ID]],2,1)="x","x",LEFT(tab_SATLISTE[[#This Row],[SAT-ID]]))</f>
        <v>3</v>
      </c>
      <c r="H1176" s="679" t="s">
        <v>4286</v>
      </c>
      <c r="I1176" s="680"/>
      <c r="J1176" s="680"/>
      <c r="K1176" s="680"/>
      <c r="L1176" s="681"/>
    </row>
    <row r="1177" spans="1:12" ht="15.95" customHeight="1" x14ac:dyDescent="0.25">
      <c r="A1177" s="21" t="s">
        <v>5638</v>
      </c>
      <c r="B1177" s="209" t="s">
        <v>2938</v>
      </c>
      <c r="C1177" s="214">
        <v>3</v>
      </c>
      <c r="D1177" s="215">
        <v>3000</v>
      </c>
      <c r="E1177" s="215">
        <v>750</v>
      </c>
      <c r="F1177" s="214">
        <v>4</v>
      </c>
      <c r="G1177" s="217" t="str">
        <f>IF(MID(tab_SATLISTE[[#This Row],[SAT-ID]],2,1)="x","x",LEFT(tab_SATLISTE[[#This Row],[SAT-ID]]))</f>
        <v>3</v>
      </c>
      <c r="H1177" s="679" t="s">
        <v>4286</v>
      </c>
      <c r="I1177" s="680"/>
      <c r="J1177" s="680"/>
      <c r="K1177" s="680"/>
      <c r="L1177" s="681"/>
    </row>
    <row r="1178" spans="1:12" ht="15.95" customHeight="1" x14ac:dyDescent="0.25">
      <c r="A1178" s="21" t="s">
        <v>5639</v>
      </c>
      <c r="B1178" s="209" t="s">
        <v>2759</v>
      </c>
      <c r="C1178" s="214">
        <v>8</v>
      </c>
      <c r="D1178" s="215">
        <v>8000</v>
      </c>
      <c r="E1178" s="215">
        <v>2000</v>
      </c>
      <c r="F1178" s="214">
        <v>11</v>
      </c>
      <c r="G1178" s="217" t="str">
        <f>IF(MID(tab_SATLISTE[[#This Row],[SAT-ID]],2,1)="x","x",LEFT(tab_SATLISTE[[#This Row],[SAT-ID]]))</f>
        <v>3</v>
      </c>
      <c r="H1178" s="679" t="s">
        <v>4286</v>
      </c>
      <c r="I1178" s="680"/>
      <c r="J1178" s="680"/>
      <c r="K1178" s="680"/>
      <c r="L1178" s="681"/>
    </row>
    <row r="1179" spans="1:12" ht="15.95" customHeight="1" x14ac:dyDescent="0.25">
      <c r="A1179" s="21" t="s">
        <v>5640</v>
      </c>
      <c r="B1179" s="209" t="s">
        <v>2912</v>
      </c>
      <c r="C1179" s="214">
        <v>1</v>
      </c>
      <c r="D1179" s="215">
        <v>1000</v>
      </c>
      <c r="E1179" s="215">
        <v>250</v>
      </c>
      <c r="F1179" s="214">
        <v>2</v>
      </c>
      <c r="G1179" s="217" t="str">
        <f>IF(MID(tab_SATLISTE[[#This Row],[SAT-ID]],2,1)="x","x",LEFT(tab_SATLISTE[[#This Row],[SAT-ID]]))</f>
        <v>3</v>
      </c>
      <c r="H1179" s="679" t="s">
        <v>4286</v>
      </c>
      <c r="I1179" s="680"/>
      <c r="J1179" s="680"/>
      <c r="K1179" s="680"/>
      <c r="L1179" s="681"/>
    </row>
    <row r="1180" spans="1:12" ht="15.95" customHeight="1" x14ac:dyDescent="0.25">
      <c r="A1180" s="21" t="s">
        <v>5641</v>
      </c>
      <c r="B1180" s="209" t="s">
        <v>2791</v>
      </c>
      <c r="C1180" s="214">
        <v>4</v>
      </c>
      <c r="D1180" s="215">
        <v>4000</v>
      </c>
      <c r="E1180" s="215">
        <v>1000</v>
      </c>
      <c r="F1180" s="214">
        <v>5</v>
      </c>
      <c r="G1180" s="217" t="str">
        <f>IF(MID(tab_SATLISTE[[#This Row],[SAT-ID]],2,1)="x","x",LEFT(tab_SATLISTE[[#This Row],[SAT-ID]]))</f>
        <v>3</v>
      </c>
      <c r="H1180" s="679" t="s">
        <v>4286</v>
      </c>
      <c r="I1180" s="680"/>
      <c r="J1180" s="680"/>
      <c r="K1180" s="680"/>
      <c r="L1180" s="681"/>
    </row>
    <row r="1181" spans="1:12" ht="15.95" customHeight="1" x14ac:dyDescent="0.25">
      <c r="A1181" s="21" t="s">
        <v>5642</v>
      </c>
      <c r="B1181" s="209" t="s">
        <v>2842</v>
      </c>
      <c r="C1181" s="214">
        <v>94</v>
      </c>
      <c r="D1181" s="215">
        <v>94000</v>
      </c>
      <c r="E1181" s="215">
        <v>23500</v>
      </c>
      <c r="F1181" s="214">
        <v>145</v>
      </c>
      <c r="G1181" s="217" t="str">
        <f>IF(MID(tab_SATLISTE[[#This Row],[SAT-ID]],2,1)="x","x",LEFT(tab_SATLISTE[[#This Row],[SAT-ID]]))</f>
        <v>3</v>
      </c>
      <c r="H1181" s="679" t="s">
        <v>4286</v>
      </c>
      <c r="I1181" s="680"/>
      <c r="J1181" s="680"/>
      <c r="K1181" s="680"/>
      <c r="L1181" s="681"/>
    </row>
    <row r="1182" spans="1:12" ht="15.95" customHeight="1" x14ac:dyDescent="0.25">
      <c r="A1182" s="21" t="s">
        <v>5643</v>
      </c>
      <c r="B1182" s="209" t="s">
        <v>297</v>
      </c>
      <c r="C1182" s="214">
        <v>430</v>
      </c>
      <c r="D1182" s="215">
        <v>430000</v>
      </c>
      <c r="E1182" s="215">
        <v>107500</v>
      </c>
      <c r="F1182" s="214">
        <v>662</v>
      </c>
      <c r="G1182" s="217" t="str">
        <f>IF(MID(tab_SATLISTE[[#This Row],[SAT-ID]],2,1)="x","x",LEFT(tab_SATLISTE[[#This Row],[SAT-ID]]))</f>
        <v>3</v>
      </c>
      <c r="H1182" s="679" t="s">
        <v>4286</v>
      </c>
      <c r="I1182" s="680"/>
      <c r="J1182" s="680"/>
      <c r="K1182" s="680"/>
      <c r="L1182" s="681"/>
    </row>
    <row r="1183" spans="1:12" ht="15.95" customHeight="1" x14ac:dyDescent="0.25">
      <c r="A1183" s="21" t="s">
        <v>5644</v>
      </c>
      <c r="B1183" s="209" t="s">
        <v>2914</v>
      </c>
      <c r="C1183" s="214">
        <v>19</v>
      </c>
      <c r="D1183" s="215">
        <v>19000</v>
      </c>
      <c r="E1183" s="215">
        <v>4750</v>
      </c>
      <c r="F1183" s="214">
        <v>27</v>
      </c>
      <c r="G1183" s="217" t="str">
        <f>IF(MID(tab_SATLISTE[[#This Row],[SAT-ID]],2,1)="x","x",LEFT(tab_SATLISTE[[#This Row],[SAT-ID]]))</f>
        <v>3</v>
      </c>
      <c r="H1183" s="679" t="s">
        <v>4286</v>
      </c>
      <c r="I1183" s="680"/>
      <c r="J1183" s="680"/>
      <c r="K1183" s="680"/>
      <c r="L1183" s="681"/>
    </row>
    <row r="1184" spans="1:12" ht="15.95" customHeight="1" x14ac:dyDescent="0.25">
      <c r="A1184" s="21" t="s">
        <v>5645</v>
      </c>
      <c r="B1184" s="209" t="s">
        <v>2913</v>
      </c>
      <c r="C1184" s="214">
        <v>14</v>
      </c>
      <c r="D1184" s="215">
        <v>14000</v>
      </c>
      <c r="E1184" s="215">
        <v>3500</v>
      </c>
      <c r="F1184" s="214">
        <v>19</v>
      </c>
      <c r="G1184" s="217" t="str">
        <f>IF(MID(tab_SATLISTE[[#This Row],[SAT-ID]],2,1)="x","x",LEFT(tab_SATLISTE[[#This Row],[SAT-ID]]))</f>
        <v>3</v>
      </c>
      <c r="H1184" s="679" t="s">
        <v>4286</v>
      </c>
      <c r="I1184" s="680"/>
      <c r="J1184" s="680"/>
      <c r="K1184" s="680"/>
      <c r="L1184" s="681"/>
    </row>
    <row r="1185" spans="1:12" ht="15.95" customHeight="1" x14ac:dyDescent="0.25">
      <c r="A1185" s="21" t="s">
        <v>5646</v>
      </c>
      <c r="B1185" s="209" t="s">
        <v>2864</v>
      </c>
      <c r="C1185" s="214">
        <v>13</v>
      </c>
      <c r="D1185" s="215">
        <v>13000</v>
      </c>
      <c r="E1185" s="215">
        <v>3250</v>
      </c>
      <c r="F1185" s="214">
        <v>18</v>
      </c>
      <c r="G1185" s="217" t="str">
        <f>IF(MID(tab_SATLISTE[[#This Row],[SAT-ID]],2,1)="x","x",LEFT(tab_SATLISTE[[#This Row],[SAT-ID]]))</f>
        <v>3</v>
      </c>
      <c r="H1185" s="679" t="s">
        <v>4286</v>
      </c>
      <c r="I1185" s="680"/>
      <c r="J1185" s="680"/>
      <c r="K1185" s="680"/>
      <c r="L1185" s="681"/>
    </row>
    <row r="1186" spans="1:12" ht="15.95" customHeight="1" x14ac:dyDescent="0.25">
      <c r="A1186" s="21" t="s">
        <v>5647</v>
      </c>
      <c r="B1186" s="209" t="s">
        <v>2863</v>
      </c>
      <c r="C1186" s="214">
        <v>12</v>
      </c>
      <c r="D1186" s="215">
        <v>12000</v>
      </c>
      <c r="E1186" s="215">
        <v>3000</v>
      </c>
      <c r="F1186" s="214">
        <v>17</v>
      </c>
      <c r="G1186" s="217" t="str">
        <f>IF(MID(tab_SATLISTE[[#This Row],[SAT-ID]],2,1)="x","x",LEFT(tab_SATLISTE[[#This Row],[SAT-ID]]))</f>
        <v>3</v>
      </c>
      <c r="H1186" s="679" t="s">
        <v>4286</v>
      </c>
      <c r="I1186" s="680"/>
      <c r="J1186" s="680"/>
      <c r="K1186" s="680"/>
      <c r="L1186" s="681"/>
    </row>
    <row r="1187" spans="1:12" ht="15.95" customHeight="1" x14ac:dyDescent="0.25">
      <c r="A1187" s="21" t="s">
        <v>5648</v>
      </c>
      <c r="B1187" s="209" t="s">
        <v>171</v>
      </c>
      <c r="C1187" s="214">
        <v>257</v>
      </c>
      <c r="D1187" s="215">
        <v>257000</v>
      </c>
      <c r="E1187" s="215">
        <v>64250</v>
      </c>
      <c r="F1187" s="214">
        <v>359</v>
      </c>
      <c r="G1187" s="217" t="str">
        <f>IF(MID(tab_SATLISTE[[#This Row],[SAT-ID]],2,1)="x","x",LEFT(tab_SATLISTE[[#This Row],[SAT-ID]]))</f>
        <v>3</v>
      </c>
      <c r="H1187" s="679" t="s">
        <v>4286</v>
      </c>
      <c r="I1187" s="680"/>
      <c r="J1187" s="680"/>
      <c r="K1187" s="680"/>
      <c r="L1187" s="681"/>
    </row>
    <row r="1188" spans="1:12" ht="15.95" customHeight="1" x14ac:dyDescent="0.25">
      <c r="A1188" s="21" t="s">
        <v>5649</v>
      </c>
      <c r="B1188" s="209" t="s">
        <v>2879</v>
      </c>
      <c r="C1188" s="214">
        <v>36</v>
      </c>
      <c r="D1188" s="215">
        <v>36000</v>
      </c>
      <c r="E1188" s="215">
        <v>9000</v>
      </c>
      <c r="F1188" s="214">
        <v>55</v>
      </c>
      <c r="G1188" s="217" t="str">
        <f>IF(MID(tab_SATLISTE[[#This Row],[SAT-ID]],2,1)="x","x",LEFT(tab_SATLISTE[[#This Row],[SAT-ID]]))</f>
        <v>3</v>
      </c>
      <c r="H1188" s="679" t="s">
        <v>4286</v>
      </c>
      <c r="I1188" s="680"/>
      <c r="J1188" s="680"/>
      <c r="K1188" s="680"/>
      <c r="L1188" s="681"/>
    </row>
    <row r="1189" spans="1:12" ht="15.95" customHeight="1" x14ac:dyDescent="0.25">
      <c r="A1189" s="21" t="s">
        <v>5650</v>
      </c>
      <c r="B1189" s="209" t="s">
        <v>2878</v>
      </c>
      <c r="C1189" s="214">
        <v>29</v>
      </c>
      <c r="D1189" s="215">
        <v>29000</v>
      </c>
      <c r="E1189" s="215">
        <v>7250</v>
      </c>
      <c r="F1189" s="214">
        <v>44</v>
      </c>
      <c r="G1189" s="217" t="str">
        <f>IF(MID(tab_SATLISTE[[#This Row],[SAT-ID]],2,1)="x","x",LEFT(tab_SATLISTE[[#This Row],[SAT-ID]]))</f>
        <v>3</v>
      </c>
      <c r="H1189" s="679" t="s">
        <v>4286</v>
      </c>
      <c r="I1189" s="680"/>
      <c r="J1189" s="680"/>
      <c r="K1189" s="680"/>
      <c r="L1189" s="681"/>
    </row>
    <row r="1190" spans="1:12" ht="15.95" customHeight="1" x14ac:dyDescent="0.25">
      <c r="A1190" s="21" t="s">
        <v>5651</v>
      </c>
      <c r="B1190" s="209" t="s">
        <v>2915</v>
      </c>
      <c r="C1190" s="214">
        <v>2</v>
      </c>
      <c r="D1190" s="215">
        <v>2000</v>
      </c>
      <c r="E1190" s="215">
        <v>500</v>
      </c>
      <c r="F1190" s="214">
        <v>3</v>
      </c>
      <c r="G1190" s="217" t="str">
        <f>IF(MID(tab_SATLISTE[[#This Row],[SAT-ID]],2,1)="x","x",LEFT(tab_SATLISTE[[#This Row],[SAT-ID]]))</f>
        <v>3</v>
      </c>
      <c r="H1190" s="679" t="s">
        <v>4286</v>
      </c>
      <c r="I1190" s="680"/>
      <c r="J1190" s="680"/>
      <c r="K1190" s="680"/>
      <c r="L1190" s="681"/>
    </row>
    <row r="1191" spans="1:12" ht="15.95" customHeight="1" x14ac:dyDescent="0.25">
      <c r="A1191" s="21" t="s">
        <v>5652</v>
      </c>
      <c r="B1191" s="209" t="s">
        <v>2875</v>
      </c>
      <c r="C1191" s="214">
        <v>23</v>
      </c>
      <c r="D1191" s="215">
        <v>23000</v>
      </c>
      <c r="E1191" s="215">
        <v>5750</v>
      </c>
      <c r="F1191" s="214">
        <v>32</v>
      </c>
      <c r="G1191" s="217" t="str">
        <f>IF(MID(tab_SATLISTE[[#This Row],[SAT-ID]],2,1)="x","x",LEFT(tab_SATLISTE[[#This Row],[SAT-ID]]))</f>
        <v>3</v>
      </c>
      <c r="H1191" s="679" t="s">
        <v>4286</v>
      </c>
      <c r="I1191" s="680"/>
      <c r="J1191" s="680"/>
      <c r="K1191" s="680"/>
      <c r="L1191" s="681"/>
    </row>
    <row r="1192" spans="1:12" ht="15.95" customHeight="1" x14ac:dyDescent="0.25">
      <c r="A1192" s="21" t="s">
        <v>5653</v>
      </c>
      <c r="B1192" s="209" t="s">
        <v>2891</v>
      </c>
      <c r="C1192" s="214">
        <v>22</v>
      </c>
      <c r="D1192" s="215">
        <v>22000</v>
      </c>
      <c r="E1192" s="215">
        <v>5500</v>
      </c>
      <c r="F1192" s="214">
        <v>34</v>
      </c>
      <c r="G1192" s="217" t="str">
        <f>IF(MID(tab_SATLISTE[[#This Row],[SAT-ID]],2,1)="x","x",LEFT(tab_SATLISTE[[#This Row],[SAT-ID]]))</f>
        <v>3</v>
      </c>
      <c r="H1192" s="679" t="s">
        <v>4286</v>
      </c>
      <c r="I1192" s="680"/>
      <c r="J1192" s="680"/>
      <c r="K1192" s="680"/>
      <c r="L1192" s="681"/>
    </row>
    <row r="1193" spans="1:12" ht="15.95" customHeight="1" x14ac:dyDescent="0.25">
      <c r="A1193" s="21" t="s">
        <v>5654</v>
      </c>
      <c r="B1193" s="209" t="s">
        <v>2893</v>
      </c>
      <c r="C1193" s="214">
        <v>10</v>
      </c>
      <c r="D1193" s="215">
        <v>10000</v>
      </c>
      <c r="E1193" s="215">
        <v>2500</v>
      </c>
      <c r="F1193" s="214">
        <v>16</v>
      </c>
      <c r="G1193" s="217" t="str">
        <f>IF(MID(tab_SATLISTE[[#This Row],[SAT-ID]],2,1)="x","x",LEFT(tab_SATLISTE[[#This Row],[SAT-ID]]))</f>
        <v>3</v>
      </c>
      <c r="H1193" s="679" t="s">
        <v>4286</v>
      </c>
      <c r="I1193" s="680"/>
      <c r="J1193" s="680"/>
      <c r="K1193" s="680"/>
      <c r="L1193" s="681"/>
    </row>
    <row r="1194" spans="1:12" ht="15.95" customHeight="1" x14ac:dyDescent="0.25">
      <c r="A1194" s="21" t="s">
        <v>5655</v>
      </c>
      <c r="B1194" s="209" t="s">
        <v>2916</v>
      </c>
      <c r="C1194" s="214">
        <v>22</v>
      </c>
      <c r="D1194" s="215">
        <v>22000</v>
      </c>
      <c r="E1194" s="215">
        <v>5500</v>
      </c>
      <c r="F1194" s="214">
        <v>31</v>
      </c>
      <c r="G1194" s="217" t="str">
        <f>IF(MID(tab_SATLISTE[[#This Row],[SAT-ID]],2,1)="x","x",LEFT(tab_SATLISTE[[#This Row],[SAT-ID]]))</f>
        <v>3</v>
      </c>
      <c r="H1194" s="679" t="s">
        <v>4286</v>
      </c>
      <c r="I1194" s="680"/>
      <c r="J1194" s="680"/>
      <c r="K1194" s="680"/>
      <c r="L1194" s="681"/>
    </row>
    <row r="1195" spans="1:12" ht="15.95" customHeight="1" x14ac:dyDescent="0.25">
      <c r="A1195" s="21" t="s">
        <v>5656</v>
      </c>
      <c r="B1195" s="209" t="s">
        <v>2825</v>
      </c>
      <c r="C1195" s="214">
        <v>12</v>
      </c>
      <c r="D1195" s="215">
        <v>12000</v>
      </c>
      <c r="E1195" s="215">
        <v>3000</v>
      </c>
      <c r="F1195" s="214">
        <v>17</v>
      </c>
      <c r="G1195" s="217" t="str">
        <f>IF(MID(tab_SATLISTE[[#This Row],[SAT-ID]],2,1)="x","x",LEFT(tab_SATLISTE[[#This Row],[SAT-ID]]))</f>
        <v>3</v>
      </c>
      <c r="H1195" s="679" t="s">
        <v>4286</v>
      </c>
      <c r="I1195" s="680"/>
      <c r="J1195" s="680"/>
      <c r="K1195" s="680"/>
      <c r="L1195" s="681"/>
    </row>
    <row r="1196" spans="1:12" ht="15.95" customHeight="1" x14ac:dyDescent="0.25">
      <c r="A1196" s="21" t="s">
        <v>5657</v>
      </c>
      <c r="B1196" s="209" t="s">
        <v>2865</v>
      </c>
      <c r="C1196" s="214">
        <v>8</v>
      </c>
      <c r="D1196" s="215">
        <v>8000</v>
      </c>
      <c r="E1196" s="215">
        <v>2000</v>
      </c>
      <c r="F1196" s="214">
        <v>11</v>
      </c>
      <c r="G1196" s="217" t="str">
        <f>IF(MID(tab_SATLISTE[[#This Row],[SAT-ID]],2,1)="x","x",LEFT(tab_SATLISTE[[#This Row],[SAT-ID]]))</f>
        <v>3</v>
      </c>
      <c r="H1196" s="679" t="s">
        <v>4286</v>
      </c>
      <c r="I1196" s="680"/>
      <c r="J1196" s="680"/>
      <c r="K1196" s="680"/>
      <c r="L1196" s="681"/>
    </row>
    <row r="1197" spans="1:12" ht="15.95" customHeight="1" x14ac:dyDescent="0.25">
      <c r="A1197" s="21" t="s">
        <v>5658</v>
      </c>
      <c r="B1197" s="209" t="s">
        <v>2846</v>
      </c>
      <c r="C1197" s="214">
        <v>21</v>
      </c>
      <c r="D1197" s="215">
        <v>21000</v>
      </c>
      <c r="E1197" s="215">
        <v>5250</v>
      </c>
      <c r="F1197" s="214">
        <v>33</v>
      </c>
      <c r="G1197" s="217" t="str">
        <f>IF(MID(tab_SATLISTE[[#This Row],[SAT-ID]],2,1)="x","x",LEFT(tab_SATLISTE[[#This Row],[SAT-ID]]))</f>
        <v>3</v>
      </c>
      <c r="H1197" s="679" t="s">
        <v>4286</v>
      </c>
      <c r="I1197" s="680"/>
      <c r="J1197" s="680"/>
      <c r="K1197" s="680"/>
      <c r="L1197" s="681"/>
    </row>
    <row r="1198" spans="1:12" ht="15.95" customHeight="1" x14ac:dyDescent="0.25">
      <c r="A1198" s="21" t="s">
        <v>5659</v>
      </c>
      <c r="B1198" s="209" t="s">
        <v>2845</v>
      </c>
      <c r="C1198" s="214">
        <v>12</v>
      </c>
      <c r="D1198" s="215">
        <v>12000</v>
      </c>
      <c r="E1198" s="215">
        <v>3000</v>
      </c>
      <c r="F1198" s="214">
        <v>18</v>
      </c>
      <c r="G1198" s="217" t="str">
        <f>IF(MID(tab_SATLISTE[[#This Row],[SAT-ID]],2,1)="x","x",LEFT(tab_SATLISTE[[#This Row],[SAT-ID]]))</f>
        <v>3</v>
      </c>
      <c r="H1198" s="679" t="s">
        <v>4286</v>
      </c>
      <c r="I1198" s="680"/>
      <c r="J1198" s="680"/>
      <c r="K1198" s="680"/>
      <c r="L1198" s="681"/>
    </row>
    <row r="1199" spans="1:12" ht="15.95" customHeight="1" x14ac:dyDescent="0.25">
      <c r="A1199" s="21" t="s">
        <v>5660</v>
      </c>
      <c r="B1199" s="209" t="s">
        <v>2939</v>
      </c>
      <c r="C1199" s="214">
        <v>1</v>
      </c>
      <c r="D1199" s="215">
        <v>1000</v>
      </c>
      <c r="E1199" s="215">
        <v>250</v>
      </c>
      <c r="F1199" s="214">
        <v>2</v>
      </c>
      <c r="G1199" s="217" t="str">
        <f>IF(MID(tab_SATLISTE[[#This Row],[SAT-ID]],2,1)="x","x",LEFT(tab_SATLISTE[[#This Row],[SAT-ID]]))</f>
        <v>3</v>
      </c>
      <c r="H1199" s="679" t="s">
        <v>4286</v>
      </c>
      <c r="I1199" s="680"/>
      <c r="J1199" s="680"/>
      <c r="K1199" s="680"/>
      <c r="L1199" s="681"/>
    </row>
    <row r="1200" spans="1:12" ht="15.95" customHeight="1" x14ac:dyDescent="0.25">
      <c r="A1200" s="21" t="s">
        <v>5661</v>
      </c>
      <c r="B1200" s="209" t="s">
        <v>2822</v>
      </c>
      <c r="C1200" s="214">
        <v>3</v>
      </c>
      <c r="D1200" s="215">
        <v>3000</v>
      </c>
      <c r="E1200" s="215">
        <v>750</v>
      </c>
      <c r="F1200" s="214">
        <v>4</v>
      </c>
      <c r="G1200" s="217" t="str">
        <f>IF(MID(tab_SATLISTE[[#This Row],[SAT-ID]],2,1)="x","x",LEFT(tab_SATLISTE[[#This Row],[SAT-ID]]))</f>
        <v>3</v>
      </c>
      <c r="H1200" s="679" t="s">
        <v>4286</v>
      </c>
      <c r="I1200" s="680"/>
      <c r="J1200" s="680"/>
      <c r="K1200" s="680"/>
      <c r="L1200" s="681"/>
    </row>
    <row r="1201" spans="1:12" ht="15.95" customHeight="1" x14ac:dyDescent="0.25">
      <c r="A1201" s="21" t="s">
        <v>5662</v>
      </c>
      <c r="B1201" s="209" t="s">
        <v>2887</v>
      </c>
      <c r="C1201" s="214">
        <v>11</v>
      </c>
      <c r="D1201" s="215">
        <v>11000</v>
      </c>
      <c r="E1201" s="215">
        <v>2750</v>
      </c>
      <c r="F1201" s="214">
        <v>17</v>
      </c>
      <c r="G1201" s="217" t="str">
        <f>IF(MID(tab_SATLISTE[[#This Row],[SAT-ID]],2,1)="x","x",LEFT(tab_SATLISTE[[#This Row],[SAT-ID]]))</f>
        <v>3</v>
      </c>
      <c r="H1201" s="679" t="s">
        <v>4286</v>
      </c>
      <c r="I1201" s="680"/>
      <c r="J1201" s="680"/>
      <c r="K1201" s="680"/>
      <c r="L1201" s="681"/>
    </row>
    <row r="1202" spans="1:12" ht="15.95" customHeight="1" x14ac:dyDescent="0.25">
      <c r="A1202" s="21" t="s">
        <v>5663</v>
      </c>
      <c r="B1202" s="209" t="s">
        <v>2894</v>
      </c>
      <c r="C1202" s="214">
        <v>8</v>
      </c>
      <c r="D1202" s="215">
        <v>8000</v>
      </c>
      <c r="E1202" s="215">
        <v>2000</v>
      </c>
      <c r="F1202" s="214">
        <v>13</v>
      </c>
      <c r="G1202" s="217" t="str">
        <f>IF(MID(tab_SATLISTE[[#This Row],[SAT-ID]],2,1)="x","x",LEFT(tab_SATLISTE[[#This Row],[SAT-ID]]))</f>
        <v>3</v>
      </c>
      <c r="H1202" s="679" t="s">
        <v>4286</v>
      </c>
      <c r="I1202" s="680"/>
      <c r="J1202" s="680"/>
      <c r="K1202" s="680"/>
      <c r="L1202" s="681"/>
    </row>
    <row r="1203" spans="1:12" ht="15.95" customHeight="1" x14ac:dyDescent="0.25">
      <c r="A1203" s="21" t="s">
        <v>5664</v>
      </c>
      <c r="B1203" s="209" t="s">
        <v>2895</v>
      </c>
      <c r="C1203" s="214">
        <v>3</v>
      </c>
      <c r="D1203" s="215">
        <v>3000</v>
      </c>
      <c r="E1203" s="215">
        <v>750</v>
      </c>
      <c r="F1203" s="214">
        <v>4</v>
      </c>
      <c r="G1203" s="217" t="str">
        <f>IF(MID(tab_SATLISTE[[#This Row],[SAT-ID]],2,1)="x","x",LEFT(tab_SATLISTE[[#This Row],[SAT-ID]]))</f>
        <v>3</v>
      </c>
      <c r="H1203" s="679" t="s">
        <v>4286</v>
      </c>
      <c r="I1203" s="680"/>
      <c r="J1203" s="680"/>
      <c r="K1203" s="680"/>
      <c r="L1203" s="681"/>
    </row>
    <row r="1204" spans="1:12" ht="15.95" customHeight="1" x14ac:dyDescent="0.25">
      <c r="A1204" s="21" t="s">
        <v>5665</v>
      </c>
      <c r="B1204" s="209" t="s">
        <v>2873</v>
      </c>
      <c r="C1204" s="214">
        <v>14</v>
      </c>
      <c r="D1204" s="215">
        <v>14000</v>
      </c>
      <c r="E1204" s="215">
        <v>3500</v>
      </c>
      <c r="F1204" s="214">
        <v>19</v>
      </c>
      <c r="G1204" s="217" t="str">
        <f>IF(MID(tab_SATLISTE[[#This Row],[SAT-ID]],2,1)="x","x",LEFT(tab_SATLISTE[[#This Row],[SAT-ID]]))</f>
        <v>3</v>
      </c>
      <c r="H1204" s="679" t="s">
        <v>4286</v>
      </c>
      <c r="I1204" s="680"/>
      <c r="J1204" s="680"/>
      <c r="K1204" s="680"/>
      <c r="L1204" s="681"/>
    </row>
    <row r="1205" spans="1:12" ht="15.95" customHeight="1" x14ac:dyDescent="0.25">
      <c r="A1205" s="21" t="s">
        <v>5666</v>
      </c>
      <c r="B1205" s="209" t="s">
        <v>2774</v>
      </c>
      <c r="C1205" s="214">
        <v>5</v>
      </c>
      <c r="D1205" s="215">
        <v>5000</v>
      </c>
      <c r="E1205" s="215">
        <v>1250</v>
      </c>
      <c r="F1205" s="214">
        <v>8</v>
      </c>
      <c r="G1205" s="217" t="str">
        <f>IF(MID(tab_SATLISTE[[#This Row],[SAT-ID]],2,1)="x","x",LEFT(tab_SATLISTE[[#This Row],[SAT-ID]]))</f>
        <v>3</v>
      </c>
      <c r="H1205" s="679" t="s">
        <v>4286</v>
      </c>
      <c r="I1205" s="680"/>
      <c r="J1205" s="680"/>
      <c r="K1205" s="680"/>
      <c r="L1205" s="681"/>
    </row>
    <row r="1206" spans="1:12" ht="15.95" customHeight="1" x14ac:dyDescent="0.25">
      <c r="A1206" s="21" t="s">
        <v>5667</v>
      </c>
      <c r="B1206" s="209" t="s">
        <v>2840</v>
      </c>
      <c r="C1206" s="214">
        <v>9</v>
      </c>
      <c r="D1206" s="215">
        <v>9000</v>
      </c>
      <c r="E1206" s="215">
        <v>2250</v>
      </c>
      <c r="F1206" s="214">
        <v>13</v>
      </c>
      <c r="G1206" s="217" t="str">
        <f>IF(MID(tab_SATLISTE[[#This Row],[SAT-ID]],2,1)="x","x",LEFT(tab_SATLISTE[[#This Row],[SAT-ID]]))</f>
        <v>3</v>
      </c>
      <c r="H1206" s="679" t="s">
        <v>4286</v>
      </c>
      <c r="I1206" s="680"/>
      <c r="J1206" s="680"/>
      <c r="K1206" s="680"/>
      <c r="L1206" s="681"/>
    </row>
    <row r="1207" spans="1:12" ht="15.95" customHeight="1" x14ac:dyDescent="0.25">
      <c r="A1207" s="21" t="s">
        <v>5668</v>
      </c>
      <c r="B1207" s="209" t="s">
        <v>2763</v>
      </c>
      <c r="C1207" s="214">
        <v>11</v>
      </c>
      <c r="D1207" s="215">
        <v>11000</v>
      </c>
      <c r="E1207" s="215">
        <v>2750</v>
      </c>
      <c r="F1207" s="214">
        <v>15</v>
      </c>
      <c r="G1207" s="217" t="str">
        <f>IF(MID(tab_SATLISTE[[#This Row],[SAT-ID]],2,1)="x","x",LEFT(tab_SATLISTE[[#This Row],[SAT-ID]]))</f>
        <v>3</v>
      </c>
      <c r="H1207" s="679" t="s">
        <v>4286</v>
      </c>
      <c r="I1207" s="680"/>
      <c r="J1207" s="680"/>
      <c r="K1207" s="680"/>
      <c r="L1207" s="681"/>
    </row>
    <row r="1208" spans="1:12" ht="15.95" customHeight="1" x14ac:dyDescent="0.25">
      <c r="A1208" s="21" t="s">
        <v>5669</v>
      </c>
      <c r="B1208" s="209" t="s">
        <v>2940</v>
      </c>
      <c r="C1208" s="214">
        <v>6</v>
      </c>
      <c r="D1208" s="215">
        <v>6000</v>
      </c>
      <c r="E1208" s="215">
        <v>1500</v>
      </c>
      <c r="F1208" s="214">
        <v>9</v>
      </c>
      <c r="G1208" s="217" t="str">
        <f>IF(MID(tab_SATLISTE[[#This Row],[SAT-ID]],2,1)="x","x",LEFT(tab_SATLISTE[[#This Row],[SAT-ID]]))</f>
        <v>3</v>
      </c>
      <c r="H1208" s="679" t="s">
        <v>4286</v>
      </c>
      <c r="I1208" s="680"/>
      <c r="J1208" s="680"/>
      <c r="K1208" s="680"/>
      <c r="L1208" s="681"/>
    </row>
    <row r="1209" spans="1:12" ht="15.95" customHeight="1" x14ac:dyDescent="0.25">
      <c r="A1209" s="21" t="s">
        <v>5670</v>
      </c>
      <c r="B1209" s="209" t="s">
        <v>2792</v>
      </c>
      <c r="C1209" s="214">
        <v>7</v>
      </c>
      <c r="D1209" s="215">
        <v>7000</v>
      </c>
      <c r="E1209" s="215">
        <v>1750</v>
      </c>
      <c r="F1209" s="214">
        <v>10</v>
      </c>
      <c r="G1209" s="217" t="str">
        <f>IF(MID(tab_SATLISTE[[#This Row],[SAT-ID]],2,1)="x","x",LEFT(tab_SATLISTE[[#This Row],[SAT-ID]]))</f>
        <v>3</v>
      </c>
      <c r="H1209" s="679" t="s">
        <v>4286</v>
      </c>
      <c r="I1209" s="680"/>
      <c r="J1209" s="680"/>
      <c r="K1209" s="680"/>
      <c r="L1209" s="681"/>
    </row>
    <row r="1210" spans="1:12" ht="15.95" customHeight="1" x14ac:dyDescent="0.25">
      <c r="A1210" s="21" t="s">
        <v>5671</v>
      </c>
      <c r="B1210" s="209" t="s">
        <v>2743</v>
      </c>
      <c r="C1210" s="214">
        <v>10</v>
      </c>
      <c r="D1210" s="215">
        <v>10000</v>
      </c>
      <c r="E1210" s="215">
        <v>2500</v>
      </c>
      <c r="F1210" s="214">
        <v>16</v>
      </c>
      <c r="G1210" s="217" t="str">
        <f>IF(MID(tab_SATLISTE[[#This Row],[SAT-ID]],2,1)="x","x",LEFT(tab_SATLISTE[[#This Row],[SAT-ID]]))</f>
        <v>3</v>
      </c>
      <c r="H1210" s="679" t="s">
        <v>4286</v>
      </c>
      <c r="I1210" s="680"/>
      <c r="J1210" s="680"/>
      <c r="K1210" s="680"/>
      <c r="L1210" s="681"/>
    </row>
    <row r="1211" spans="1:12" ht="15.95" customHeight="1" x14ac:dyDescent="0.25">
      <c r="A1211" s="21" t="s">
        <v>5672</v>
      </c>
      <c r="B1211" s="209" t="s">
        <v>2847</v>
      </c>
      <c r="C1211" s="214">
        <v>18</v>
      </c>
      <c r="D1211" s="215">
        <v>18000</v>
      </c>
      <c r="E1211" s="215">
        <v>4500</v>
      </c>
      <c r="F1211" s="214">
        <v>27</v>
      </c>
      <c r="G1211" s="217" t="str">
        <f>IF(MID(tab_SATLISTE[[#This Row],[SAT-ID]],2,1)="x","x",LEFT(tab_SATLISTE[[#This Row],[SAT-ID]]))</f>
        <v>3</v>
      </c>
      <c r="H1211" s="679" t="s">
        <v>4286</v>
      </c>
      <c r="I1211" s="680"/>
      <c r="J1211" s="680"/>
      <c r="K1211" s="680"/>
      <c r="L1211" s="681"/>
    </row>
    <row r="1212" spans="1:12" ht="15.95" customHeight="1" x14ac:dyDescent="0.25">
      <c r="A1212" s="21" t="s">
        <v>5673</v>
      </c>
      <c r="B1212" s="209" t="s">
        <v>2768</v>
      </c>
      <c r="C1212" s="214">
        <v>12</v>
      </c>
      <c r="D1212" s="215">
        <v>12000</v>
      </c>
      <c r="E1212" s="215">
        <v>3000</v>
      </c>
      <c r="F1212" s="214">
        <v>17</v>
      </c>
      <c r="G1212" s="217" t="str">
        <f>IF(MID(tab_SATLISTE[[#This Row],[SAT-ID]],2,1)="x","x",LEFT(tab_SATLISTE[[#This Row],[SAT-ID]]))</f>
        <v>3</v>
      </c>
      <c r="H1212" s="679" t="s">
        <v>4286</v>
      </c>
      <c r="I1212" s="680"/>
      <c r="J1212" s="680"/>
      <c r="K1212" s="680"/>
      <c r="L1212" s="681"/>
    </row>
    <row r="1213" spans="1:12" ht="15.95" customHeight="1" x14ac:dyDescent="0.25">
      <c r="A1213" s="21" t="s">
        <v>5674</v>
      </c>
      <c r="B1213" s="209" t="s">
        <v>2866</v>
      </c>
      <c r="C1213" s="214">
        <v>4</v>
      </c>
      <c r="D1213" s="215">
        <v>4000</v>
      </c>
      <c r="E1213" s="215">
        <v>1000</v>
      </c>
      <c r="F1213" s="214">
        <v>5</v>
      </c>
      <c r="G1213" s="217" t="str">
        <f>IF(MID(tab_SATLISTE[[#This Row],[SAT-ID]],2,1)="x","x",LEFT(tab_SATLISTE[[#This Row],[SAT-ID]]))</f>
        <v>3</v>
      </c>
      <c r="H1213" s="679" t="s">
        <v>4286</v>
      </c>
      <c r="I1213" s="680"/>
      <c r="J1213" s="680"/>
      <c r="K1213" s="680"/>
      <c r="L1213" s="681"/>
    </row>
    <row r="1214" spans="1:12" ht="15.95" customHeight="1" x14ac:dyDescent="0.25">
      <c r="A1214" s="21" t="s">
        <v>5675</v>
      </c>
      <c r="B1214" s="209" t="s">
        <v>2848</v>
      </c>
      <c r="C1214" s="214">
        <v>7</v>
      </c>
      <c r="D1214" s="215">
        <v>7000</v>
      </c>
      <c r="E1214" s="215">
        <v>1750</v>
      </c>
      <c r="F1214" s="214">
        <v>11</v>
      </c>
      <c r="G1214" s="217" t="str">
        <f>IF(MID(tab_SATLISTE[[#This Row],[SAT-ID]],2,1)="x","x",LEFT(tab_SATLISTE[[#This Row],[SAT-ID]]))</f>
        <v>3</v>
      </c>
      <c r="H1214" s="679" t="s">
        <v>4286</v>
      </c>
      <c r="I1214" s="680"/>
      <c r="J1214" s="680"/>
      <c r="K1214" s="680"/>
      <c r="L1214" s="681"/>
    </row>
    <row r="1215" spans="1:12" ht="15.95" customHeight="1" x14ac:dyDescent="0.25">
      <c r="A1215" s="21" t="s">
        <v>5676</v>
      </c>
      <c r="B1215" s="209" t="s">
        <v>3970</v>
      </c>
      <c r="C1215" s="214">
        <v>19</v>
      </c>
      <c r="D1215" s="215">
        <v>19000</v>
      </c>
      <c r="E1215" s="215">
        <v>4750</v>
      </c>
      <c r="F1215" s="214">
        <v>27</v>
      </c>
      <c r="G1215" s="217" t="str">
        <f>IF(MID(tab_SATLISTE[[#This Row],[SAT-ID]],2,1)="x","x",LEFT(tab_SATLISTE[[#This Row],[SAT-ID]]))</f>
        <v>3</v>
      </c>
      <c r="H1215" s="679" t="s">
        <v>4286</v>
      </c>
      <c r="I1215" s="680"/>
      <c r="J1215" s="680"/>
      <c r="K1215" s="680"/>
      <c r="L1215" s="681"/>
    </row>
    <row r="1216" spans="1:12" ht="15.95" customHeight="1" x14ac:dyDescent="0.25">
      <c r="A1216" s="21" t="s">
        <v>5677</v>
      </c>
      <c r="B1216" s="209" t="s">
        <v>864</v>
      </c>
      <c r="C1216" s="214">
        <v>1002</v>
      </c>
      <c r="D1216" s="215">
        <v>1002000</v>
      </c>
      <c r="E1216" s="215">
        <v>250500</v>
      </c>
      <c r="F1216" s="214">
        <v>1542</v>
      </c>
      <c r="G1216" s="217" t="str">
        <f>IF(MID(tab_SATLISTE[[#This Row],[SAT-ID]],2,1)="x","x",LEFT(tab_SATLISTE[[#This Row],[SAT-ID]]))</f>
        <v>3</v>
      </c>
      <c r="H1216" s="679" t="s">
        <v>4286</v>
      </c>
      <c r="I1216" s="680"/>
      <c r="J1216" s="680"/>
      <c r="K1216" s="680"/>
      <c r="L1216" s="681"/>
    </row>
    <row r="1217" spans="1:12" ht="15.95" customHeight="1" x14ac:dyDescent="0.25">
      <c r="A1217" s="21" t="s">
        <v>5678</v>
      </c>
      <c r="B1217" s="209" t="s">
        <v>174</v>
      </c>
      <c r="C1217" s="214">
        <v>307</v>
      </c>
      <c r="D1217" s="215">
        <v>307000</v>
      </c>
      <c r="E1217" s="215">
        <v>76750</v>
      </c>
      <c r="F1217" s="214">
        <v>472</v>
      </c>
      <c r="G1217" s="217" t="str">
        <f>IF(MID(tab_SATLISTE[[#This Row],[SAT-ID]],2,1)="x","x",LEFT(tab_SATLISTE[[#This Row],[SAT-ID]]))</f>
        <v>3</v>
      </c>
      <c r="H1217" s="679" t="s">
        <v>4286</v>
      </c>
      <c r="I1217" s="680"/>
      <c r="J1217" s="680"/>
      <c r="K1217" s="680"/>
      <c r="L1217" s="681"/>
    </row>
    <row r="1218" spans="1:12" ht="15.95" customHeight="1" x14ac:dyDescent="0.25">
      <c r="A1218" s="21" t="s">
        <v>5679</v>
      </c>
      <c r="B1218" s="209" t="s">
        <v>2826</v>
      </c>
      <c r="C1218" s="214">
        <v>47</v>
      </c>
      <c r="D1218" s="215">
        <v>47000</v>
      </c>
      <c r="E1218" s="215">
        <v>11750</v>
      </c>
      <c r="F1218" s="214">
        <v>73</v>
      </c>
      <c r="G1218" s="217" t="str">
        <f>IF(MID(tab_SATLISTE[[#This Row],[SAT-ID]],2,1)="x","x",LEFT(tab_SATLISTE[[#This Row],[SAT-ID]]))</f>
        <v>3</v>
      </c>
      <c r="H1218" s="679" t="s">
        <v>4286</v>
      </c>
      <c r="I1218" s="680"/>
      <c r="J1218" s="680"/>
      <c r="K1218" s="680"/>
      <c r="L1218" s="681"/>
    </row>
    <row r="1219" spans="1:12" ht="15.95" customHeight="1" x14ac:dyDescent="0.25">
      <c r="A1219" s="21" t="s">
        <v>5680</v>
      </c>
      <c r="B1219" s="209" t="s">
        <v>2823</v>
      </c>
      <c r="C1219" s="214">
        <v>3</v>
      </c>
      <c r="D1219" s="215">
        <v>3000</v>
      </c>
      <c r="E1219" s="215">
        <v>750</v>
      </c>
      <c r="F1219" s="214">
        <v>4</v>
      </c>
      <c r="G1219" s="217" t="str">
        <f>IF(MID(tab_SATLISTE[[#This Row],[SAT-ID]],2,1)="x","x",LEFT(tab_SATLISTE[[#This Row],[SAT-ID]]))</f>
        <v>3</v>
      </c>
      <c r="H1219" s="679" t="s">
        <v>4286</v>
      </c>
      <c r="I1219" s="680"/>
      <c r="J1219" s="680"/>
      <c r="K1219" s="680"/>
      <c r="L1219" s="681"/>
    </row>
    <row r="1220" spans="1:12" ht="15.95" customHeight="1" x14ac:dyDescent="0.25">
      <c r="A1220" s="21" t="s">
        <v>5681</v>
      </c>
      <c r="B1220" s="209" t="s">
        <v>2793</v>
      </c>
      <c r="C1220" s="214">
        <v>9</v>
      </c>
      <c r="D1220" s="215">
        <v>9000</v>
      </c>
      <c r="E1220" s="215">
        <v>2250</v>
      </c>
      <c r="F1220" s="214">
        <v>12</v>
      </c>
      <c r="G1220" s="217" t="str">
        <f>IF(MID(tab_SATLISTE[[#This Row],[SAT-ID]],2,1)="x","x",LEFT(tab_SATLISTE[[#This Row],[SAT-ID]]))</f>
        <v>3</v>
      </c>
      <c r="H1220" s="679" t="s">
        <v>4286</v>
      </c>
      <c r="I1220" s="680"/>
      <c r="J1220" s="680"/>
      <c r="K1220" s="680"/>
      <c r="L1220" s="681"/>
    </row>
    <row r="1221" spans="1:12" ht="15.95" customHeight="1" x14ac:dyDescent="0.25">
      <c r="A1221" s="21" t="s">
        <v>5682</v>
      </c>
      <c r="B1221" s="209" t="s">
        <v>2824</v>
      </c>
      <c r="C1221" s="214">
        <v>5</v>
      </c>
      <c r="D1221" s="215">
        <v>5000</v>
      </c>
      <c r="E1221" s="215">
        <v>1250</v>
      </c>
      <c r="F1221" s="214">
        <v>7</v>
      </c>
      <c r="G1221" s="217" t="str">
        <f>IF(MID(tab_SATLISTE[[#This Row],[SAT-ID]],2,1)="x","x",LEFT(tab_SATLISTE[[#This Row],[SAT-ID]]))</f>
        <v>3</v>
      </c>
      <c r="H1221" s="679" t="s">
        <v>4286</v>
      </c>
      <c r="I1221" s="680"/>
      <c r="J1221" s="680"/>
      <c r="K1221" s="680"/>
      <c r="L1221" s="681"/>
    </row>
    <row r="1222" spans="1:12" ht="15.95" customHeight="1" x14ac:dyDescent="0.25">
      <c r="A1222" s="21" t="s">
        <v>5683</v>
      </c>
      <c r="B1222" s="209" t="s">
        <v>2753</v>
      </c>
      <c r="C1222" s="214">
        <v>49</v>
      </c>
      <c r="D1222" s="215">
        <v>49000</v>
      </c>
      <c r="E1222" s="215">
        <v>12250</v>
      </c>
      <c r="F1222" s="214">
        <v>69</v>
      </c>
      <c r="G1222" s="217" t="str">
        <f>IF(MID(tab_SATLISTE[[#This Row],[SAT-ID]],2,1)="x","x",LEFT(tab_SATLISTE[[#This Row],[SAT-ID]]))</f>
        <v>3</v>
      </c>
      <c r="H1222" s="679" t="s">
        <v>4286</v>
      </c>
      <c r="I1222" s="680"/>
      <c r="J1222" s="680"/>
      <c r="K1222" s="680"/>
      <c r="L1222" s="681"/>
    </row>
    <row r="1223" spans="1:12" ht="15.95" customHeight="1" x14ac:dyDescent="0.25">
      <c r="A1223" s="21" t="s">
        <v>5684</v>
      </c>
      <c r="B1223" s="209" t="s">
        <v>2757</v>
      </c>
      <c r="C1223" s="214">
        <v>4</v>
      </c>
      <c r="D1223" s="215">
        <v>4000</v>
      </c>
      <c r="E1223" s="215">
        <v>1000</v>
      </c>
      <c r="F1223" s="214">
        <v>6</v>
      </c>
      <c r="G1223" s="217" t="str">
        <f>IF(MID(tab_SATLISTE[[#This Row],[SAT-ID]],2,1)="x","x",LEFT(tab_SATLISTE[[#This Row],[SAT-ID]]))</f>
        <v>3</v>
      </c>
      <c r="H1223" s="679" t="s">
        <v>4286</v>
      </c>
      <c r="I1223" s="680"/>
      <c r="J1223" s="680"/>
      <c r="K1223" s="680"/>
      <c r="L1223" s="681"/>
    </row>
    <row r="1224" spans="1:12" ht="15.95" customHeight="1" x14ac:dyDescent="0.25">
      <c r="A1224" s="21" t="s">
        <v>5685</v>
      </c>
      <c r="B1224" s="209" t="s">
        <v>2828</v>
      </c>
      <c r="C1224" s="214">
        <v>4</v>
      </c>
      <c r="D1224" s="215">
        <v>4000</v>
      </c>
      <c r="E1224" s="215">
        <v>1000</v>
      </c>
      <c r="F1224" s="214">
        <v>5</v>
      </c>
      <c r="G1224" s="217" t="str">
        <f>IF(MID(tab_SATLISTE[[#This Row],[SAT-ID]],2,1)="x","x",LEFT(tab_SATLISTE[[#This Row],[SAT-ID]]))</f>
        <v>3</v>
      </c>
      <c r="H1224" s="679" t="s">
        <v>4286</v>
      </c>
      <c r="I1224" s="680"/>
      <c r="J1224" s="680"/>
      <c r="K1224" s="680"/>
      <c r="L1224" s="681"/>
    </row>
    <row r="1225" spans="1:12" ht="15.95" customHeight="1" x14ac:dyDescent="0.25">
      <c r="A1225" s="21" t="s">
        <v>5686</v>
      </c>
      <c r="B1225" s="209" t="s">
        <v>2801</v>
      </c>
      <c r="C1225" s="214">
        <v>16</v>
      </c>
      <c r="D1225" s="215">
        <v>16000</v>
      </c>
      <c r="E1225" s="215">
        <v>4000</v>
      </c>
      <c r="F1225" s="214">
        <v>24</v>
      </c>
      <c r="G1225" s="217" t="str">
        <f>IF(MID(tab_SATLISTE[[#This Row],[SAT-ID]],2,1)="x","x",LEFT(tab_SATLISTE[[#This Row],[SAT-ID]]))</f>
        <v>3</v>
      </c>
      <c r="H1225" s="679" t="s">
        <v>4286</v>
      </c>
      <c r="I1225" s="680"/>
      <c r="J1225" s="680"/>
      <c r="K1225" s="680"/>
      <c r="L1225" s="681"/>
    </row>
    <row r="1226" spans="1:12" ht="15.95" customHeight="1" x14ac:dyDescent="0.25">
      <c r="A1226" s="21" t="s">
        <v>5687</v>
      </c>
      <c r="B1226" s="209" t="s">
        <v>2867</v>
      </c>
      <c r="C1226" s="214">
        <v>5</v>
      </c>
      <c r="D1226" s="215">
        <v>5000</v>
      </c>
      <c r="E1226" s="215">
        <v>1250</v>
      </c>
      <c r="F1226" s="214">
        <v>7</v>
      </c>
      <c r="G1226" s="217" t="str">
        <f>IF(MID(tab_SATLISTE[[#This Row],[SAT-ID]],2,1)="x","x",LEFT(tab_SATLISTE[[#This Row],[SAT-ID]]))</f>
        <v>3</v>
      </c>
      <c r="H1226" s="679" t="s">
        <v>4286</v>
      </c>
      <c r="I1226" s="680"/>
      <c r="J1226" s="680"/>
      <c r="K1226" s="680"/>
      <c r="L1226" s="681"/>
    </row>
    <row r="1227" spans="1:12" ht="15.95" customHeight="1" x14ac:dyDescent="0.25">
      <c r="A1227" s="21" t="s">
        <v>5688</v>
      </c>
      <c r="B1227" s="209" t="s">
        <v>2868</v>
      </c>
      <c r="C1227" s="214">
        <v>4</v>
      </c>
      <c r="D1227" s="215">
        <v>4000</v>
      </c>
      <c r="E1227" s="215">
        <v>1000</v>
      </c>
      <c r="F1227" s="214">
        <v>5</v>
      </c>
      <c r="G1227" s="217" t="str">
        <f>IF(MID(tab_SATLISTE[[#This Row],[SAT-ID]],2,1)="x","x",LEFT(tab_SATLISTE[[#This Row],[SAT-ID]]))</f>
        <v>3</v>
      </c>
      <c r="H1227" s="679" t="s">
        <v>4286</v>
      </c>
      <c r="I1227" s="680"/>
      <c r="J1227" s="680"/>
      <c r="K1227" s="680"/>
      <c r="L1227" s="681"/>
    </row>
    <row r="1228" spans="1:12" ht="15.95" customHeight="1" x14ac:dyDescent="0.25">
      <c r="A1228" s="21" t="s">
        <v>5689</v>
      </c>
      <c r="B1228" s="209" t="s">
        <v>2918</v>
      </c>
      <c r="C1228" s="214">
        <v>1</v>
      </c>
      <c r="D1228" s="215">
        <v>1000</v>
      </c>
      <c r="E1228" s="215">
        <v>250</v>
      </c>
      <c r="F1228" s="214">
        <v>2</v>
      </c>
      <c r="G1228" s="217" t="str">
        <f>IF(MID(tab_SATLISTE[[#This Row],[SAT-ID]],2,1)="x","x",LEFT(tab_SATLISTE[[#This Row],[SAT-ID]]))</f>
        <v>3</v>
      </c>
      <c r="H1228" s="679" t="s">
        <v>4286</v>
      </c>
      <c r="I1228" s="680"/>
      <c r="J1228" s="680"/>
      <c r="K1228" s="680"/>
      <c r="L1228" s="681"/>
    </row>
    <row r="1229" spans="1:12" ht="15.95" customHeight="1" x14ac:dyDescent="0.25">
      <c r="A1229" s="21" t="s">
        <v>5690</v>
      </c>
      <c r="B1229" s="209" t="s">
        <v>2917</v>
      </c>
      <c r="C1229" s="214">
        <v>4</v>
      </c>
      <c r="D1229" s="215">
        <v>4000</v>
      </c>
      <c r="E1229" s="215">
        <v>1000</v>
      </c>
      <c r="F1229" s="214">
        <v>5</v>
      </c>
      <c r="G1229" s="217" t="str">
        <f>IF(MID(tab_SATLISTE[[#This Row],[SAT-ID]],2,1)="x","x",LEFT(tab_SATLISTE[[#This Row],[SAT-ID]]))</f>
        <v>3</v>
      </c>
      <c r="H1229" s="679" t="s">
        <v>4286</v>
      </c>
      <c r="I1229" s="680"/>
      <c r="J1229" s="680"/>
      <c r="K1229" s="680"/>
      <c r="L1229" s="681"/>
    </row>
    <row r="1230" spans="1:12" ht="15.95" customHeight="1" x14ac:dyDescent="0.25">
      <c r="A1230" s="21" t="s">
        <v>5691</v>
      </c>
      <c r="B1230" s="209" t="s">
        <v>2794</v>
      </c>
      <c r="C1230" s="214">
        <v>4</v>
      </c>
      <c r="D1230" s="215">
        <v>4000</v>
      </c>
      <c r="E1230" s="215">
        <v>1000</v>
      </c>
      <c r="F1230" s="214">
        <v>6</v>
      </c>
      <c r="G1230" s="217" t="str">
        <f>IF(MID(tab_SATLISTE[[#This Row],[SAT-ID]],2,1)="x","x",LEFT(tab_SATLISTE[[#This Row],[SAT-ID]]))</f>
        <v>3</v>
      </c>
      <c r="H1230" s="679" t="s">
        <v>4286</v>
      </c>
      <c r="I1230" s="680"/>
      <c r="J1230" s="680"/>
      <c r="K1230" s="680"/>
      <c r="L1230" s="681"/>
    </row>
    <row r="1231" spans="1:12" ht="15.95" customHeight="1" x14ac:dyDescent="0.25">
      <c r="A1231" s="21" t="s">
        <v>5692</v>
      </c>
      <c r="B1231" s="209" t="s">
        <v>2749</v>
      </c>
      <c r="C1231" s="214">
        <v>11</v>
      </c>
      <c r="D1231" s="215">
        <v>11000</v>
      </c>
      <c r="E1231" s="215">
        <v>2750</v>
      </c>
      <c r="F1231" s="214">
        <v>16</v>
      </c>
      <c r="G1231" s="217" t="str">
        <f>IF(MID(tab_SATLISTE[[#This Row],[SAT-ID]],2,1)="x","x",LEFT(tab_SATLISTE[[#This Row],[SAT-ID]]))</f>
        <v>3</v>
      </c>
      <c r="H1231" s="679" t="s">
        <v>4286</v>
      </c>
      <c r="I1231" s="680"/>
      <c r="J1231" s="680"/>
      <c r="K1231" s="680"/>
      <c r="L1231" s="681"/>
    </row>
    <row r="1232" spans="1:12" ht="15.95" customHeight="1" x14ac:dyDescent="0.25">
      <c r="A1232" s="21" t="s">
        <v>5693</v>
      </c>
      <c r="B1232" s="209" t="s">
        <v>2919</v>
      </c>
      <c r="C1232" s="214">
        <v>4</v>
      </c>
      <c r="D1232" s="215">
        <v>4000</v>
      </c>
      <c r="E1232" s="215">
        <v>1000</v>
      </c>
      <c r="F1232" s="214">
        <v>6</v>
      </c>
      <c r="G1232" s="217" t="str">
        <f>IF(MID(tab_SATLISTE[[#This Row],[SAT-ID]],2,1)="x","x",LEFT(tab_SATLISTE[[#This Row],[SAT-ID]]))</f>
        <v>3</v>
      </c>
      <c r="H1232" s="679" t="s">
        <v>4286</v>
      </c>
      <c r="I1232" s="680"/>
      <c r="J1232" s="680"/>
      <c r="K1232" s="680"/>
      <c r="L1232" s="681"/>
    </row>
    <row r="1233" spans="1:12" ht="15.95" customHeight="1" x14ac:dyDescent="0.25">
      <c r="A1233" s="21" t="s">
        <v>5694</v>
      </c>
      <c r="B1233" s="209" t="s">
        <v>2829</v>
      </c>
      <c r="C1233" s="214">
        <v>4</v>
      </c>
      <c r="D1233" s="215">
        <v>4000</v>
      </c>
      <c r="E1233" s="215">
        <v>1000</v>
      </c>
      <c r="F1233" s="214">
        <v>5</v>
      </c>
      <c r="G1233" s="217" t="str">
        <f>IF(MID(tab_SATLISTE[[#This Row],[SAT-ID]],2,1)="x","x",LEFT(tab_SATLISTE[[#This Row],[SAT-ID]]))</f>
        <v>3</v>
      </c>
      <c r="H1233" s="679" t="s">
        <v>4286</v>
      </c>
      <c r="I1233" s="680"/>
      <c r="J1233" s="680"/>
      <c r="K1233" s="680"/>
      <c r="L1233" s="681"/>
    </row>
    <row r="1234" spans="1:12" ht="15.95" customHeight="1" x14ac:dyDescent="0.25">
      <c r="A1234" s="21" t="s">
        <v>5695</v>
      </c>
      <c r="B1234" s="209" t="s">
        <v>2830</v>
      </c>
      <c r="C1234" s="214">
        <v>4</v>
      </c>
      <c r="D1234" s="215">
        <v>4000</v>
      </c>
      <c r="E1234" s="215">
        <v>1000</v>
      </c>
      <c r="F1234" s="214">
        <v>6</v>
      </c>
      <c r="G1234" s="217" t="str">
        <f>IF(MID(tab_SATLISTE[[#This Row],[SAT-ID]],2,1)="x","x",LEFT(tab_SATLISTE[[#This Row],[SAT-ID]]))</f>
        <v>3</v>
      </c>
      <c r="H1234" s="679" t="s">
        <v>4286</v>
      </c>
      <c r="I1234" s="680"/>
      <c r="J1234" s="680"/>
      <c r="K1234" s="680"/>
      <c r="L1234" s="681"/>
    </row>
    <row r="1235" spans="1:12" ht="15.95" customHeight="1" x14ac:dyDescent="0.25">
      <c r="A1235" s="21" t="s">
        <v>5696</v>
      </c>
      <c r="B1235" s="209" t="s">
        <v>2884</v>
      </c>
      <c r="C1235" s="214">
        <v>83</v>
      </c>
      <c r="D1235" s="215">
        <v>83000</v>
      </c>
      <c r="E1235" s="215">
        <v>20750</v>
      </c>
      <c r="F1235" s="214">
        <v>116</v>
      </c>
      <c r="G1235" s="217" t="str">
        <f>IF(MID(tab_SATLISTE[[#This Row],[SAT-ID]],2,1)="x","x",LEFT(tab_SATLISTE[[#This Row],[SAT-ID]]))</f>
        <v>3</v>
      </c>
      <c r="H1235" s="679" t="s">
        <v>4286</v>
      </c>
      <c r="I1235" s="680"/>
      <c r="J1235" s="680"/>
      <c r="K1235" s="680"/>
      <c r="L1235" s="681"/>
    </row>
    <row r="1236" spans="1:12" ht="15.95" customHeight="1" x14ac:dyDescent="0.25">
      <c r="A1236" s="21" t="s">
        <v>5697</v>
      </c>
      <c r="B1236" s="209" t="s">
        <v>169</v>
      </c>
      <c r="C1236" s="214">
        <v>533</v>
      </c>
      <c r="D1236" s="215">
        <v>533000</v>
      </c>
      <c r="E1236" s="215">
        <v>133250</v>
      </c>
      <c r="F1236" s="214">
        <v>745</v>
      </c>
      <c r="G1236" s="217" t="str">
        <f>IF(MID(tab_SATLISTE[[#This Row],[SAT-ID]],2,1)="x","x",LEFT(tab_SATLISTE[[#This Row],[SAT-ID]]))</f>
        <v>3</v>
      </c>
      <c r="H1236" s="679" t="s">
        <v>4286</v>
      </c>
      <c r="I1236" s="680"/>
      <c r="J1236" s="680"/>
      <c r="K1236" s="680"/>
      <c r="L1236" s="681"/>
    </row>
    <row r="1237" spans="1:12" ht="15.95" customHeight="1" x14ac:dyDescent="0.25">
      <c r="A1237" s="21" t="s">
        <v>5698</v>
      </c>
      <c r="B1237" s="209" t="s">
        <v>2859</v>
      </c>
      <c r="C1237" s="214">
        <v>24</v>
      </c>
      <c r="D1237" s="215">
        <v>24000</v>
      </c>
      <c r="E1237" s="215">
        <v>6000</v>
      </c>
      <c r="F1237" s="214">
        <v>33</v>
      </c>
      <c r="G1237" s="217" t="str">
        <f>IF(MID(tab_SATLISTE[[#This Row],[SAT-ID]],2,1)="x","x",LEFT(tab_SATLISTE[[#This Row],[SAT-ID]]))</f>
        <v>3</v>
      </c>
      <c r="H1237" s="679" t="s">
        <v>4286</v>
      </c>
      <c r="I1237" s="680"/>
      <c r="J1237" s="680"/>
      <c r="K1237" s="680"/>
      <c r="L1237" s="681"/>
    </row>
    <row r="1238" spans="1:12" ht="15.95" customHeight="1" x14ac:dyDescent="0.25">
      <c r="A1238" s="21" t="s">
        <v>5699</v>
      </c>
      <c r="B1238" s="209" t="s">
        <v>2920</v>
      </c>
      <c r="C1238" s="214">
        <v>2</v>
      </c>
      <c r="D1238" s="215">
        <v>2000</v>
      </c>
      <c r="E1238" s="215">
        <v>500</v>
      </c>
      <c r="F1238" s="214">
        <v>3</v>
      </c>
      <c r="G1238" s="217" t="str">
        <f>IF(MID(tab_SATLISTE[[#This Row],[SAT-ID]],2,1)="x","x",LEFT(tab_SATLISTE[[#This Row],[SAT-ID]]))</f>
        <v>3</v>
      </c>
      <c r="H1238" s="679" t="s">
        <v>4286</v>
      </c>
      <c r="I1238" s="680"/>
      <c r="J1238" s="680"/>
      <c r="K1238" s="680"/>
      <c r="L1238" s="681"/>
    </row>
    <row r="1239" spans="1:12" ht="15.95" customHeight="1" x14ac:dyDescent="0.25">
      <c r="A1239" s="21" t="s">
        <v>5700</v>
      </c>
      <c r="B1239" s="209" t="s">
        <v>2849</v>
      </c>
      <c r="C1239" s="214">
        <v>5</v>
      </c>
      <c r="D1239" s="215">
        <v>5000</v>
      </c>
      <c r="E1239" s="215">
        <v>1250</v>
      </c>
      <c r="F1239" s="214">
        <v>7</v>
      </c>
      <c r="G1239" s="217" t="str">
        <f>IF(MID(tab_SATLISTE[[#This Row],[SAT-ID]],2,1)="x","x",LEFT(tab_SATLISTE[[#This Row],[SAT-ID]]))</f>
        <v>3</v>
      </c>
      <c r="H1239" s="679" t="s">
        <v>4286</v>
      </c>
      <c r="I1239" s="680"/>
      <c r="J1239" s="680"/>
      <c r="K1239" s="680"/>
      <c r="L1239" s="681"/>
    </row>
    <row r="1240" spans="1:12" ht="15.95" customHeight="1" x14ac:dyDescent="0.25">
      <c r="A1240" s="21" t="s">
        <v>5701</v>
      </c>
      <c r="B1240" s="209" t="s">
        <v>2783</v>
      </c>
      <c r="C1240" s="214">
        <v>12</v>
      </c>
      <c r="D1240" s="215">
        <v>12000</v>
      </c>
      <c r="E1240" s="215">
        <v>3000</v>
      </c>
      <c r="F1240" s="214">
        <v>19</v>
      </c>
      <c r="G1240" s="217" t="str">
        <f>IF(MID(tab_SATLISTE[[#This Row],[SAT-ID]],2,1)="x","x",LEFT(tab_SATLISTE[[#This Row],[SAT-ID]]))</f>
        <v>3</v>
      </c>
      <c r="H1240" s="679" t="s">
        <v>4286</v>
      </c>
      <c r="I1240" s="680"/>
      <c r="J1240" s="680"/>
      <c r="K1240" s="680"/>
      <c r="L1240" s="681"/>
    </row>
    <row r="1241" spans="1:12" ht="15.95" customHeight="1" x14ac:dyDescent="0.25">
      <c r="A1241" s="21" t="s">
        <v>5702</v>
      </c>
      <c r="B1241" s="209" t="s">
        <v>2896</v>
      </c>
      <c r="C1241" s="214">
        <v>13</v>
      </c>
      <c r="D1241" s="215">
        <v>13000</v>
      </c>
      <c r="E1241" s="215">
        <v>3250</v>
      </c>
      <c r="F1241" s="214">
        <v>20</v>
      </c>
      <c r="G1241" s="217" t="str">
        <f>IF(MID(tab_SATLISTE[[#This Row],[SAT-ID]],2,1)="x","x",LEFT(tab_SATLISTE[[#This Row],[SAT-ID]]))</f>
        <v>3</v>
      </c>
      <c r="H1241" s="679" t="s">
        <v>4286</v>
      </c>
      <c r="I1241" s="680"/>
      <c r="J1241" s="680"/>
      <c r="K1241" s="680"/>
      <c r="L1241" s="681"/>
    </row>
    <row r="1242" spans="1:12" ht="15.95" customHeight="1" x14ac:dyDescent="0.25">
      <c r="A1242" s="21" t="s">
        <v>5703</v>
      </c>
      <c r="B1242" s="209" t="s">
        <v>2754</v>
      </c>
      <c r="C1242" s="214">
        <v>6</v>
      </c>
      <c r="D1242" s="215">
        <v>6000</v>
      </c>
      <c r="E1242" s="215">
        <v>1500</v>
      </c>
      <c r="F1242" s="214">
        <v>9</v>
      </c>
      <c r="G1242" s="217" t="str">
        <f>IF(MID(tab_SATLISTE[[#This Row],[SAT-ID]],2,1)="x","x",LEFT(tab_SATLISTE[[#This Row],[SAT-ID]]))</f>
        <v>3</v>
      </c>
      <c r="H1242" s="679" t="s">
        <v>4286</v>
      </c>
      <c r="I1242" s="680"/>
      <c r="J1242" s="680"/>
      <c r="K1242" s="680"/>
      <c r="L1242" s="681"/>
    </row>
    <row r="1243" spans="1:12" ht="15.95" customHeight="1" x14ac:dyDescent="0.25">
      <c r="A1243" s="21" t="s">
        <v>5704</v>
      </c>
      <c r="B1243" s="209" t="s">
        <v>2921</v>
      </c>
      <c r="C1243" s="214">
        <v>1</v>
      </c>
      <c r="D1243" s="215">
        <v>1000</v>
      </c>
      <c r="E1243" s="215">
        <v>250</v>
      </c>
      <c r="F1243" s="214">
        <v>2</v>
      </c>
      <c r="G1243" s="217" t="str">
        <f>IF(MID(tab_SATLISTE[[#This Row],[SAT-ID]],2,1)="x","x",LEFT(tab_SATLISTE[[#This Row],[SAT-ID]]))</f>
        <v>3</v>
      </c>
      <c r="H1243" s="679" t="s">
        <v>4286</v>
      </c>
      <c r="I1243" s="680"/>
      <c r="J1243" s="680"/>
      <c r="K1243" s="680"/>
      <c r="L1243" s="681"/>
    </row>
    <row r="1244" spans="1:12" ht="15.95" customHeight="1" x14ac:dyDescent="0.25">
      <c r="A1244" s="21" t="s">
        <v>5705</v>
      </c>
      <c r="B1244" s="209" t="s">
        <v>2796</v>
      </c>
      <c r="C1244" s="214">
        <v>62</v>
      </c>
      <c r="D1244" s="215">
        <v>62000</v>
      </c>
      <c r="E1244" s="215">
        <v>15500</v>
      </c>
      <c r="F1244" s="214">
        <v>87</v>
      </c>
      <c r="G1244" s="217" t="str">
        <f>IF(MID(tab_SATLISTE[[#This Row],[SAT-ID]],2,1)="x","x",LEFT(tab_SATLISTE[[#This Row],[SAT-ID]]))</f>
        <v>3</v>
      </c>
      <c r="H1244" s="679" t="s">
        <v>4286</v>
      </c>
      <c r="I1244" s="680"/>
      <c r="J1244" s="680"/>
      <c r="K1244" s="680"/>
      <c r="L1244" s="681"/>
    </row>
    <row r="1245" spans="1:12" ht="15.95" customHeight="1" x14ac:dyDescent="0.25">
      <c r="A1245" s="21" t="s">
        <v>5706</v>
      </c>
      <c r="B1245" s="209" t="s">
        <v>2897</v>
      </c>
      <c r="C1245" s="214">
        <v>6</v>
      </c>
      <c r="D1245" s="215">
        <v>6000</v>
      </c>
      <c r="E1245" s="215">
        <v>1500</v>
      </c>
      <c r="F1245" s="214">
        <v>9</v>
      </c>
      <c r="G1245" s="217" t="str">
        <f>IF(MID(tab_SATLISTE[[#This Row],[SAT-ID]],2,1)="x","x",LEFT(tab_SATLISTE[[#This Row],[SAT-ID]]))</f>
        <v>3</v>
      </c>
      <c r="H1245" s="679" t="s">
        <v>4286</v>
      </c>
      <c r="I1245" s="680"/>
      <c r="J1245" s="680"/>
      <c r="K1245" s="680"/>
      <c r="L1245" s="681"/>
    </row>
    <row r="1246" spans="1:12" ht="15.95" customHeight="1" x14ac:dyDescent="0.25">
      <c r="A1246" s="21" t="s">
        <v>5707</v>
      </c>
      <c r="B1246" s="209" t="s">
        <v>2869</v>
      </c>
      <c r="C1246" s="214">
        <v>2</v>
      </c>
      <c r="D1246" s="215">
        <v>2000</v>
      </c>
      <c r="E1246" s="215">
        <v>500</v>
      </c>
      <c r="F1246" s="214">
        <v>3</v>
      </c>
      <c r="G1246" s="217" t="str">
        <f>IF(MID(tab_SATLISTE[[#This Row],[SAT-ID]],2,1)="x","x",LEFT(tab_SATLISTE[[#This Row],[SAT-ID]]))</f>
        <v>3</v>
      </c>
      <c r="H1246" s="679" t="s">
        <v>4286</v>
      </c>
      <c r="I1246" s="680"/>
      <c r="J1246" s="680"/>
      <c r="K1246" s="680"/>
      <c r="L1246" s="681"/>
    </row>
    <row r="1247" spans="1:12" ht="15.95" customHeight="1" x14ac:dyDescent="0.25">
      <c r="A1247" s="21" t="s">
        <v>5708</v>
      </c>
      <c r="B1247" s="209" t="s">
        <v>2898</v>
      </c>
      <c r="C1247" s="214">
        <v>14</v>
      </c>
      <c r="D1247" s="215">
        <v>14000</v>
      </c>
      <c r="E1247" s="215">
        <v>3500</v>
      </c>
      <c r="F1247" s="214">
        <v>21</v>
      </c>
      <c r="G1247" s="217" t="str">
        <f>IF(MID(tab_SATLISTE[[#This Row],[SAT-ID]],2,1)="x","x",LEFT(tab_SATLISTE[[#This Row],[SAT-ID]]))</f>
        <v>3</v>
      </c>
      <c r="H1247" s="679" t="s">
        <v>4286</v>
      </c>
      <c r="I1247" s="680"/>
      <c r="J1247" s="680"/>
      <c r="K1247" s="680"/>
      <c r="L1247" s="681"/>
    </row>
    <row r="1248" spans="1:12" ht="15.95" customHeight="1" x14ac:dyDescent="0.25">
      <c r="A1248" s="21" t="s">
        <v>5709</v>
      </c>
      <c r="B1248" s="209" t="s">
        <v>2820</v>
      </c>
      <c r="C1248" s="214">
        <v>26</v>
      </c>
      <c r="D1248" s="215">
        <v>26000</v>
      </c>
      <c r="E1248" s="215">
        <v>6500</v>
      </c>
      <c r="F1248" s="214">
        <v>37</v>
      </c>
      <c r="G1248" s="217" t="str">
        <f>IF(MID(tab_SATLISTE[[#This Row],[SAT-ID]],2,1)="x","x",LEFT(tab_SATLISTE[[#This Row],[SAT-ID]]))</f>
        <v>3</v>
      </c>
      <c r="H1248" s="679" t="s">
        <v>4286</v>
      </c>
      <c r="I1248" s="680"/>
      <c r="J1248" s="680"/>
      <c r="K1248" s="680"/>
      <c r="L1248" s="681"/>
    </row>
    <row r="1249" spans="1:12" ht="15.95" customHeight="1" x14ac:dyDescent="0.25">
      <c r="A1249" s="21" t="s">
        <v>5710</v>
      </c>
      <c r="B1249" s="209" t="s">
        <v>2922</v>
      </c>
      <c r="C1249" s="214">
        <v>3</v>
      </c>
      <c r="D1249" s="215">
        <v>3000</v>
      </c>
      <c r="E1249" s="215">
        <v>750</v>
      </c>
      <c r="F1249" s="214">
        <v>4</v>
      </c>
      <c r="G1249" s="217" t="str">
        <f>IF(MID(tab_SATLISTE[[#This Row],[SAT-ID]],2,1)="x","x",LEFT(tab_SATLISTE[[#This Row],[SAT-ID]]))</f>
        <v>3</v>
      </c>
      <c r="H1249" s="679" t="s">
        <v>4286</v>
      </c>
      <c r="I1249" s="680"/>
      <c r="J1249" s="680"/>
      <c r="K1249" s="680"/>
      <c r="L1249" s="681"/>
    </row>
    <row r="1250" spans="1:12" ht="15.95" customHeight="1" x14ac:dyDescent="0.25">
      <c r="A1250" s="21" t="s">
        <v>5711</v>
      </c>
      <c r="B1250" s="209" t="s">
        <v>2899</v>
      </c>
      <c r="C1250" s="214">
        <v>5</v>
      </c>
      <c r="D1250" s="215">
        <v>5000</v>
      </c>
      <c r="E1250" s="215">
        <v>1250</v>
      </c>
      <c r="F1250" s="214">
        <v>8</v>
      </c>
      <c r="G1250" s="217" t="str">
        <f>IF(MID(tab_SATLISTE[[#This Row],[SAT-ID]],2,1)="x","x",LEFT(tab_SATLISTE[[#This Row],[SAT-ID]]))</f>
        <v>3</v>
      </c>
      <c r="H1250" s="679" t="s">
        <v>4286</v>
      </c>
      <c r="I1250" s="680"/>
      <c r="J1250" s="680"/>
      <c r="K1250" s="680"/>
      <c r="L1250" s="681"/>
    </row>
    <row r="1251" spans="1:12" ht="15.95" customHeight="1" x14ac:dyDescent="0.25">
      <c r="A1251" s="21" t="s">
        <v>5712</v>
      </c>
      <c r="B1251" s="209" t="s">
        <v>2758</v>
      </c>
      <c r="C1251" s="214">
        <v>4</v>
      </c>
      <c r="D1251" s="215">
        <v>4000</v>
      </c>
      <c r="E1251" s="215">
        <v>1000</v>
      </c>
      <c r="F1251" s="214">
        <v>6</v>
      </c>
      <c r="G1251" s="217" t="str">
        <f>IF(MID(tab_SATLISTE[[#This Row],[SAT-ID]],2,1)="x","x",LEFT(tab_SATLISTE[[#This Row],[SAT-ID]]))</f>
        <v>3</v>
      </c>
      <c r="H1251" s="679" t="s">
        <v>4286</v>
      </c>
      <c r="I1251" s="680"/>
      <c r="J1251" s="680"/>
      <c r="K1251" s="680"/>
      <c r="L1251" s="681"/>
    </row>
    <row r="1252" spans="1:12" ht="15.95" customHeight="1" x14ac:dyDescent="0.25">
      <c r="A1252" s="21" t="s">
        <v>5713</v>
      </c>
      <c r="B1252" s="209" t="s">
        <v>167</v>
      </c>
      <c r="C1252" s="214">
        <v>183</v>
      </c>
      <c r="D1252" s="215">
        <v>183000</v>
      </c>
      <c r="E1252" s="215">
        <v>45750</v>
      </c>
      <c r="F1252" s="214">
        <v>256</v>
      </c>
      <c r="G1252" s="217" t="str">
        <f>IF(MID(tab_SATLISTE[[#This Row],[SAT-ID]],2,1)="x","x",LEFT(tab_SATLISTE[[#This Row],[SAT-ID]]))</f>
        <v>3</v>
      </c>
      <c r="H1252" s="679" t="s">
        <v>4286</v>
      </c>
      <c r="I1252" s="680"/>
      <c r="J1252" s="680"/>
      <c r="K1252" s="680"/>
      <c r="L1252" s="681"/>
    </row>
    <row r="1253" spans="1:12" ht="15.95" customHeight="1" x14ac:dyDescent="0.25">
      <c r="A1253" s="21" t="s">
        <v>5714</v>
      </c>
      <c r="B1253" s="209" t="s">
        <v>2941</v>
      </c>
      <c r="C1253" s="214">
        <v>29</v>
      </c>
      <c r="D1253" s="215">
        <v>29000</v>
      </c>
      <c r="E1253" s="215">
        <v>7250</v>
      </c>
      <c r="F1253" s="214">
        <v>40</v>
      </c>
      <c r="G1253" s="217" t="str">
        <f>IF(MID(tab_SATLISTE[[#This Row],[SAT-ID]],2,1)="x","x",LEFT(tab_SATLISTE[[#This Row],[SAT-ID]]))</f>
        <v>3</v>
      </c>
      <c r="H1253" s="679" t="s">
        <v>4286</v>
      </c>
      <c r="I1253" s="680"/>
      <c r="J1253" s="680"/>
      <c r="K1253" s="680"/>
      <c r="L1253" s="681"/>
    </row>
    <row r="1254" spans="1:12" ht="15.95" customHeight="1" x14ac:dyDescent="0.25">
      <c r="A1254" s="21" t="s">
        <v>5715</v>
      </c>
      <c r="B1254" s="209" t="s">
        <v>2831</v>
      </c>
      <c r="C1254" s="214">
        <v>8</v>
      </c>
      <c r="D1254" s="215">
        <v>8000</v>
      </c>
      <c r="E1254" s="215">
        <v>2000</v>
      </c>
      <c r="F1254" s="214">
        <v>11</v>
      </c>
      <c r="G1254" s="217" t="str">
        <f>IF(MID(tab_SATLISTE[[#This Row],[SAT-ID]],2,1)="x","x",LEFT(tab_SATLISTE[[#This Row],[SAT-ID]]))</f>
        <v>3</v>
      </c>
      <c r="H1254" s="679" t="s">
        <v>4286</v>
      </c>
      <c r="I1254" s="680"/>
      <c r="J1254" s="680"/>
      <c r="K1254" s="680"/>
      <c r="L1254" s="681"/>
    </row>
    <row r="1255" spans="1:12" ht="15.95" customHeight="1" x14ac:dyDescent="0.25">
      <c r="A1255" s="21" t="s">
        <v>5716</v>
      </c>
      <c r="B1255" s="209" t="s">
        <v>2923</v>
      </c>
      <c r="C1255" s="214">
        <v>1</v>
      </c>
      <c r="D1255" s="215">
        <v>1000</v>
      </c>
      <c r="E1255" s="215">
        <v>250</v>
      </c>
      <c r="F1255" s="214">
        <v>2</v>
      </c>
      <c r="G1255" s="217" t="str">
        <f>IF(MID(tab_SATLISTE[[#This Row],[SAT-ID]],2,1)="x","x",LEFT(tab_SATLISTE[[#This Row],[SAT-ID]]))</f>
        <v>3</v>
      </c>
      <c r="H1255" s="679" t="s">
        <v>4286</v>
      </c>
      <c r="I1255" s="680"/>
      <c r="J1255" s="680"/>
      <c r="K1255" s="680"/>
      <c r="L1255" s="681"/>
    </row>
    <row r="1256" spans="1:12" ht="15.95" customHeight="1" x14ac:dyDescent="0.25">
      <c r="A1256" s="21" t="s">
        <v>5717</v>
      </c>
      <c r="B1256" s="209" t="s">
        <v>2744</v>
      </c>
      <c r="C1256" s="214">
        <v>17</v>
      </c>
      <c r="D1256" s="215">
        <v>17000</v>
      </c>
      <c r="E1256" s="215">
        <v>4250</v>
      </c>
      <c r="F1256" s="214">
        <v>24</v>
      </c>
      <c r="G1256" s="217" t="str">
        <f>IF(MID(tab_SATLISTE[[#This Row],[SAT-ID]],2,1)="x","x",LEFT(tab_SATLISTE[[#This Row],[SAT-ID]]))</f>
        <v>3</v>
      </c>
      <c r="H1256" s="679" t="s">
        <v>4286</v>
      </c>
      <c r="I1256" s="680"/>
      <c r="J1256" s="680"/>
      <c r="K1256" s="680"/>
      <c r="L1256" s="681"/>
    </row>
    <row r="1257" spans="1:12" ht="15.95" customHeight="1" x14ac:dyDescent="0.25">
      <c r="A1257" s="21" t="s">
        <v>5718</v>
      </c>
      <c r="B1257" s="209" t="s">
        <v>2784</v>
      </c>
      <c r="C1257" s="214">
        <v>14</v>
      </c>
      <c r="D1257" s="215">
        <v>14000</v>
      </c>
      <c r="E1257" s="215">
        <v>3500</v>
      </c>
      <c r="F1257" s="214">
        <v>21</v>
      </c>
      <c r="G1257" s="217" t="str">
        <f>IF(MID(tab_SATLISTE[[#This Row],[SAT-ID]],2,1)="x","x",LEFT(tab_SATLISTE[[#This Row],[SAT-ID]]))</f>
        <v>3</v>
      </c>
      <c r="H1257" s="679" t="s">
        <v>4286</v>
      </c>
      <c r="I1257" s="680"/>
      <c r="J1257" s="680"/>
      <c r="K1257" s="680"/>
      <c r="L1257" s="681"/>
    </row>
    <row r="1258" spans="1:12" ht="15.95" customHeight="1" x14ac:dyDescent="0.25">
      <c r="A1258" s="21" t="s">
        <v>5719</v>
      </c>
      <c r="B1258" s="209" t="s">
        <v>2750</v>
      </c>
      <c r="C1258" s="214">
        <v>13</v>
      </c>
      <c r="D1258" s="215">
        <v>13000</v>
      </c>
      <c r="E1258" s="215">
        <v>3250</v>
      </c>
      <c r="F1258" s="214">
        <v>18</v>
      </c>
      <c r="G1258" s="217" t="str">
        <f>IF(MID(tab_SATLISTE[[#This Row],[SAT-ID]],2,1)="x","x",LEFT(tab_SATLISTE[[#This Row],[SAT-ID]]))</f>
        <v>3</v>
      </c>
      <c r="H1258" s="679" t="s">
        <v>4286</v>
      </c>
      <c r="I1258" s="680"/>
      <c r="J1258" s="680"/>
      <c r="K1258" s="680"/>
      <c r="L1258" s="681"/>
    </row>
    <row r="1259" spans="1:12" ht="15.95" customHeight="1" x14ac:dyDescent="0.25">
      <c r="A1259" s="21" t="s">
        <v>5720</v>
      </c>
      <c r="B1259" s="209" t="s">
        <v>2870</v>
      </c>
      <c r="C1259" s="214">
        <v>37</v>
      </c>
      <c r="D1259" s="215">
        <v>37000</v>
      </c>
      <c r="E1259" s="215">
        <v>9250</v>
      </c>
      <c r="F1259" s="214">
        <v>52</v>
      </c>
      <c r="G1259" s="217" t="str">
        <f>IF(MID(tab_SATLISTE[[#This Row],[SAT-ID]],2,1)="x","x",LEFT(tab_SATLISTE[[#This Row],[SAT-ID]]))</f>
        <v>3</v>
      </c>
      <c r="H1259" s="679" t="s">
        <v>4286</v>
      </c>
      <c r="I1259" s="680"/>
      <c r="J1259" s="680"/>
      <c r="K1259" s="680"/>
      <c r="L1259" s="681"/>
    </row>
    <row r="1260" spans="1:12" ht="15.95" customHeight="1" x14ac:dyDescent="0.25">
      <c r="A1260" s="21" t="s">
        <v>5721</v>
      </c>
      <c r="B1260" s="209" t="s">
        <v>2876</v>
      </c>
      <c r="C1260" s="214">
        <v>16</v>
      </c>
      <c r="D1260" s="215">
        <v>16000</v>
      </c>
      <c r="E1260" s="215">
        <v>4000</v>
      </c>
      <c r="F1260" s="214">
        <v>23</v>
      </c>
      <c r="G1260" s="217" t="str">
        <f>IF(MID(tab_SATLISTE[[#This Row],[SAT-ID]],2,1)="x","x",LEFT(tab_SATLISTE[[#This Row],[SAT-ID]]))</f>
        <v>3</v>
      </c>
      <c r="H1260" s="679" t="s">
        <v>4286</v>
      </c>
      <c r="I1260" s="680"/>
      <c r="J1260" s="680"/>
      <c r="K1260" s="680"/>
      <c r="L1260" s="681"/>
    </row>
    <row r="1261" spans="1:12" ht="15.95" customHeight="1" x14ac:dyDescent="0.25">
      <c r="A1261" s="21" t="s">
        <v>5722</v>
      </c>
      <c r="B1261" s="209" t="s">
        <v>2833</v>
      </c>
      <c r="C1261" s="214">
        <v>7</v>
      </c>
      <c r="D1261" s="215">
        <v>7000</v>
      </c>
      <c r="E1261" s="215">
        <v>1750</v>
      </c>
      <c r="F1261" s="214">
        <v>10</v>
      </c>
      <c r="G1261" s="217" t="str">
        <f>IF(MID(tab_SATLISTE[[#This Row],[SAT-ID]],2,1)="x","x",LEFT(tab_SATLISTE[[#This Row],[SAT-ID]]))</f>
        <v>3</v>
      </c>
      <c r="H1261" s="679" t="s">
        <v>4286</v>
      </c>
      <c r="I1261" s="680"/>
      <c r="J1261" s="680"/>
      <c r="K1261" s="680"/>
      <c r="L1261" s="681"/>
    </row>
    <row r="1262" spans="1:12" ht="15.95" customHeight="1" x14ac:dyDescent="0.25">
      <c r="A1262" s="21" t="s">
        <v>5723</v>
      </c>
      <c r="B1262" s="209" t="s">
        <v>2871</v>
      </c>
      <c r="C1262" s="214">
        <v>1</v>
      </c>
      <c r="D1262" s="215">
        <v>1000</v>
      </c>
      <c r="E1262" s="215">
        <v>250</v>
      </c>
      <c r="F1262" s="214">
        <v>2</v>
      </c>
      <c r="G1262" s="217" t="str">
        <f>IF(MID(tab_SATLISTE[[#This Row],[SAT-ID]],2,1)="x","x",LEFT(tab_SATLISTE[[#This Row],[SAT-ID]]))</f>
        <v>3</v>
      </c>
      <c r="H1262" s="679" t="s">
        <v>4286</v>
      </c>
      <c r="I1262" s="680"/>
      <c r="J1262" s="680"/>
      <c r="K1262" s="680"/>
      <c r="L1262" s="681"/>
    </row>
    <row r="1263" spans="1:12" ht="15.95" customHeight="1" x14ac:dyDescent="0.25">
      <c r="A1263" s="21" t="s">
        <v>5724</v>
      </c>
      <c r="B1263" s="209" t="s">
        <v>2755</v>
      </c>
      <c r="C1263" s="214">
        <v>4</v>
      </c>
      <c r="D1263" s="215">
        <v>4000</v>
      </c>
      <c r="E1263" s="215">
        <v>1000</v>
      </c>
      <c r="F1263" s="214">
        <v>6</v>
      </c>
      <c r="G1263" s="217" t="str">
        <f>IF(MID(tab_SATLISTE[[#This Row],[SAT-ID]],2,1)="x","x",LEFT(tab_SATLISTE[[#This Row],[SAT-ID]]))</f>
        <v>3</v>
      </c>
      <c r="H1263" s="679" t="s">
        <v>4286</v>
      </c>
      <c r="I1263" s="680"/>
      <c r="J1263" s="680"/>
      <c r="K1263" s="680"/>
      <c r="L1263" s="681"/>
    </row>
    <row r="1264" spans="1:12" ht="15.95" customHeight="1" x14ac:dyDescent="0.25">
      <c r="A1264" s="21" t="s">
        <v>5725</v>
      </c>
      <c r="B1264" s="209" t="s">
        <v>2756</v>
      </c>
      <c r="C1264" s="214">
        <v>12</v>
      </c>
      <c r="D1264" s="215">
        <v>12000</v>
      </c>
      <c r="E1264" s="215">
        <v>3000</v>
      </c>
      <c r="F1264" s="214">
        <v>17</v>
      </c>
      <c r="G1264" s="217" t="str">
        <f>IF(MID(tab_SATLISTE[[#This Row],[SAT-ID]],2,1)="x","x",LEFT(tab_SATLISTE[[#This Row],[SAT-ID]]))</f>
        <v>3</v>
      </c>
      <c r="H1264" s="679" t="s">
        <v>4286</v>
      </c>
      <c r="I1264" s="680"/>
      <c r="J1264" s="680"/>
      <c r="K1264" s="680"/>
      <c r="L1264" s="681"/>
    </row>
    <row r="1265" spans="1:12" ht="15.95" customHeight="1" x14ac:dyDescent="0.25">
      <c r="A1265" s="21" t="s">
        <v>5726</v>
      </c>
      <c r="B1265" s="209" t="s">
        <v>2838</v>
      </c>
      <c r="C1265" s="214">
        <v>7</v>
      </c>
      <c r="D1265" s="215">
        <v>7000</v>
      </c>
      <c r="E1265" s="215">
        <v>1750</v>
      </c>
      <c r="F1265" s="214">
        <v>10</v>
      </c>
      <c r="G1265" s="217" t="str">
        <f>IF(MID(tab_SATLISTE[[#This Row],[SAT-ID]],2,1)="x","x",LEFT(tab_SATLISTE[[#This Row],[SAT-ID]]))</f>
        <v>3</v>
      </c>
      <c r="H1265" s="679" t="s">
        <v>4286</v>
      </c>
      <c r="I1265" s="680"/>
      <c r="J1265" s="680"/>
      <c r="K1265" s="680"/>
      <c r="L1265" s="681"/>
    </row>
    <row r="1266" spans="1:12" ht="15.95" customHeight="1" x14ac:dyDescent="0.25">
      <c r="A1266" s="21" t="s">
        <v>5727</v>
      </c>
      <c r="B1266" s="209" t="s">
        <v>2814</v>
      </c>
      <c r="C1266" s="214">
        <v>26</v>
      </c>
      <c r="D1266" s="215">
        <v>26000</v>
      </c>
      <c r="E1266" s="215">
        <v>6500</v>
      </c>
      <c r="F1266" s="214">
        <v>37</v>
      </c>
      <c r="G1266" s="217" t="str">
        <f>IF(MID(tab_SATLISTE[[#This Row],[SAT-ID]],2,1)="x","x",LEFT(tab_SATLISTE[[#This Row],[SAT-ID]]))</f>
        <v>3</v>
      </c>
      <c r="H1266" s="679" t="s">
        <v>4286</v>
      </c>
      <c r="I1266" s="680"/>
      <c r="J1266" s="680"/>
      <c r="K1266" s="680"/>
      <c r="L1266" s="681"/>
    </row>
    <row r="1267" spans="1:12" ht="15.95" customHeight="1" x14ac:dyDescent="0.25">
      <c r="A1267" s="21" t="s">
        <v>5728</v>
      </c>
      <c r="B1267" s="209" t="s">
        <v>2944</v>
      </c>
      <c r="C1267" s="214">
        <v>11</v>
      </c>
      <c r="D1267" s="215">
        <v>11000</v>
      </c>
      <c r="E1267" s="215">
        <v>2750</v>
      </c>
      <c r="F1267" s="214">
        <v>16</v>
      </c>
      <c r="G1267" s="217" t="str">
        <f>IF(MID(tab_SATLISTE[[#This Row],[SAT-ID]],2,1)="x","x",LEFT(tab_SATLISTE[[#This Row],[SAT-ID]]))</f>
        <v>3</v>
      </c>
      <c r="H1267" s="679" t="s">
        <v>4286</v>
      </c>
      <c r="I1267" s="680"/>
      <c r="J1267" s="680"/>
      <c r="K1267" s="680"/>
      <c r="L1267" s="681"/>
    </row>
    <row r="1268" spans="1:12" ht="15.95" customHeight="1" x14ac:dyDescent="0.25">
      <c r="A1268" s="21" t="s">
        <v>5729</v>
      </c>
      <c r="B1268" s="209" t="s">
        <v>2943</v>
      </c>
      <c r="C1268" s="214">
        <v>9</v>
      </c>
      <c r="D1268" s="215">
        <v>9000</v>
      </c>
      <c r="E1268" s="215">
        <v>2250</v>
      </c>
      <c r="F1268" s="214">
        <v>12</v>
      </c>
      <c r="G1268" s="217" t="str">
        <f>IF(MID(tab_SATLISTE[[#This Row],[SAT-ID]],2,1)="x","x",LEFT(tab_SATLISTE[[#This Row],[SAT-ID]]))</f>
        <v>3</v>
      </c>
      <c r="H1268" s="679" t="s">
        <v>4286</v>
      </c>
      <c r="I1268" s="680"/>
      <c r="J1268" s="680"/>
      <c r="K1268" s="680"/>
      <c r="L1268" s="681"/>
    </row>
    <row r="1269" spans="1:12" ht="15.95" customHeight="1" x14ac:dyDescent="0.25">
      <c r="A1269" s="21" t="s">
        <v>5730</v>
      </c>
      <c r="B1269" s="209" t="s">
        <v>2872</v>
      </c>
      <c r="C1269" s="214">
        <v>4</v>
      </c>
      <c r="D1269" s="215">
        <v>4000</v>
      </c>
      <c r="E1269" s="215">
        <v>1000</v>
      </c>
      <c r="F1269" s="214">
        <v>6</v>
      </c>
      <c r="G1269" s="217" t="str">
        <f>IF(MID(tab_SATLISTE[[#This Row],[SAT-ID]],2,1)="x","x",LEFT(tab_SATLISTE[[#This Row],[SAT-ID]]))</f>
        <v>3</v>
      </c>
      <c r="H1269" s="679" t="s">
        <v>4286</v>
      </c>
      <c r="I1269" s="680"/>
      <c r="J1269" s="680"/>
      <c r="K1269" s="680"/>
      <c r="L1269" s="681"/>
    </row>
    <row r="1270" spans="1:12" ht="15.95" customHeight="1" x14ac:dyDescent="0.25">
      <c r="A1270" s="21" t="s">
        <v>5731</v>
      </c>
      <c r="B1270" s="209" t="s">
        <v>817</v>
      </c>
      <c r="C1270" s="214">
        <v>494</v>
      </c>
      <c r="D1270" s="215">
        <v>494000</v>
      </c>
      <c r="E1270" s="215">
        <v>123500</v>
      </c>
      <c r="F1270" s="214">
        <v>691</v>
      </c>
      <c r="G1270" s="217" t="str">
        <f>IF(MID(tab_SATLISTE[[#This Row],[SAT-ID]],2,1)="x","x",LEFT(tab_SATLISTE[[#This Row],[SAT-ID]]))</f>
        <v>3</v>
      </c>
      <c r="H1270" s="679" t="s">
        <v>4286</v>
      </c>
      <c r="I1270" s="680"/>
      <c r="J1270" s="680"/>
      <c r="K1270" s="680"/>
      <c r="L1270" s="681"/>
    </row>
    <row r="1271" spans="1:12" ht="15.95" customHeight="1" x14ac:dyDescent="0.25">
      <c r="A1271" s="21" t="s">
        <v>5732</v>
      </c>
      <c r="B1271" s="209" t="s">
        <v>2809</v>
      </c>
      <c r="C1271" s="214">
        <v>6</v>
      </c>
      <c r="D1271" s="215">
        <v>6000</v>
      </c>
      <c r="E1271" s="215">
        <v>1500</v>
      </c>
      <c r="F1271" s="214">
        <v>8</v>
      </c>
      <c r="G1271" s="217" t="str">
        <f>IF(MID(tab_SATLISTE[[#This Row],[SAT-ID]],2,1)="x","x",LEFT(tab_SATLISTE[[#This Row],[SAT-ID]]))</f>
        <v>3</v>
      </c>
      <c r="H1271" s="679" t="s">
        <v>4286</v>
      </c>
      <c r="I1271" s="680"/>
      <c r="J1271" s="680"/>
      <c r="K1271" s="680"/>
      <c r="L1271" s="681"/>
    </row>
    <row r="1272" spans="1:12" ht="15.95" customHeight="1" x14ac:dyDescent="0.25">
      <c r="A1272" s="21" t="s">
        <v>5733</v>
      </c>
      <c r="B1272" s="209" t="s">
        <v>2850</v>
      </c>
      <c r="C1272" s="214">
        <v>14</v>
      </c>
      <c r="D1272" s="215">
        <v>14000</v>
      </c>
      <c r="E1272" s="215">
        <v>3500</v>
      </c>
      <c r="F1272" s="214">
        <v>20</v>
      </c>
      <c r="G1272" s="217" t="str">
        <f>IF(MID(tab_SATLISTE[[#This Row],[SAT-ID]],2,1)="x","x",LEFT(tab_SATLISTE[[#This Row],[SAT-ID]]))</f>
        <v>3</v>
      </c>
      <c r="H1272" s="679" t="s">
        <v>4286</v>
      </c>
      <c r="I1272" s="680"/>
      <c r="J1272" s="680"/>
      <c r="K1272" s="680"/>
      <c r="L1272" s="681"/>
    </row>
    <row r="1273" spans="1:12" ht="15.95" customHeight="1" x14ac:dyDescent="0.25">
      <c r="A1273" s="21" t="s">
        <v>5734</v>
      </c>
      <c r="B1273" s="209" t="s">
        <v>2888</v>
      </c>
      <c r="C1273" s="214">
        <v>12</v>
      </c>
      <c r="D1273" s="215">
        <v>12000</v>
      </c>
      <c r="E1273" s="215">
        <v>3000</v>
      </c>
      <c r="F1273" s="214">
        <v>19</v>
      </c>
      <c r="G1273" s="217" t="str">
        <f>IF(MID(tab_SATLISTE[[#This Row],[SAT-ID]],2,1)="x","x",LEFT(tab_SATLISTE[[#This Row],[SAT-ID]]))</f>
        <v>3</v>
      </c>
      <c r="H1273" s="679" t="s">
        <v>4286</v>
      </c>
      <c r="I1273" s="680"/>
      <c r="J1273" s="680"/>
      <c r="K1273" s="680"/>
      <c r="L1273" s="681"/>
    </row>
    <row r="1274" spans="1:12" ht="15.95" customHeight="1" x14ac:dyDescent="0.25">
      <c r="A1274" s="21" t="s">
        <v>5735</v>
      </c>
      <c r="B1274" s="209" t="s">
        <v>2900</v>
      </c>
      <c r="C1274" s="214">
        <v>8</v>
      </c>
      <c r="D1274" s="215">
        <v>8000</v>
      </c>
      <c r="E1274" s="215">
        <v>2000</v>
      </c>
      <c r="F1274" s="214">
        <v>12</v>
      </c>
      <c r="G1274" s="217" t="str">
        <f>IF(MID(tab_SATLISTE[[#This Row],[SAT-ID]],2,1)="x","x",LEFT(tab_SATLISTE[[#This Row],[SAT-ID]]))</f>
        <v>3</v>
      </c>
      <c r="H1274" s="679" t="s">
        <v>4286</v>
      </c>
      <c r="I1274" s="680"/>
      <c r="J1274" s="680"/>
      <c r="K1274" s="680"/>
      <c r="L1274" s="681"/>
    </row>
    <row r="1275" spans="1:12" ht="15.95" customHeight="1" x14ac:dyDescent="0.25">
      <c r="A1275" s="21" t="s">
        <v>5736</v>
      </c>
      <c r="B1275" s="209" t="s">
        <v>2852</v>
      </c>
      <c r="C1275" s="214">
        <v>7</v>
      </c>
      <c r="D1275" s="215">
        <v>7000</v>
      </c>
      <c r="E1275" s="215">
        <v>1750</v>
      </c>
      <c r="F1275" s="214">
        <v>10</v>
      </c>
      <c r="G1275" s="217" t="str">
        <f>IF(MID(tab_SATLISTE[[#This Row],[SAT-ID]],2,1)="x","x",LEFT(tab_SATLISTE[[#This Row],[SAT-ID]]))</f>
        <v>3</v>
      </c>
      <c r="H1275" s="679" t="s">
        <v>4286</v>
      </c>
      <c r="I1275" s="680"/>
      <c r="J1275" s="680"/>
      <c r="K1275" s="680"/>
      <c r="L1275" s="681"/>
    </row>
    <row r="1276" spans="1:12" ht="15.95" customHeight="1" x14ac:dyDescent="0.25">
      <c r="A1276" s="21" t="s">
        <v>5737</v>
      </c>
      <c r="B1276" s="209" t="s">
        <v>2945</v>
      </c>
      <c r="C1276" s="214">
        <v>8</v>
      </c>
      <c r="D1276" s="215">
        <v>8000</v>
      </c>
      <c r="E1276" s="215">
        <v>2000</v>
      </c>
      <c r="F1276" s="214">
        <v>11</v>
      </c>
      <c r="G1276" s="217" t="str">
        <f>IF(MID(tab_SATLISTE[[#This Row],[SAT-ID]],2,1)="x","x",LEFT(tab_SATLISTE[[#This Row],[SAT-ID]]))</f>
        <v>3</v>
      </c>
      <c r="H1276" s="679" t="s">
        <v>4286</v>
      </c>
      <c r="I1276" s="680"/>
      <c r="J1276" s="680"/>
      <c r="K1276" s="680"/>
      <c r="L1276" s="681"/>
    </row>
    <row r="1277" spans="1:12" ht="15.95" customHeight="1" x14ac:dyDescent="0.25">
      <c r="A1277" s="21" t="s">
        <v>5738</v>
      </c>
      <c r="B1277" s="209" t="s">
        <v>2946</v>
      </c>
      <c r="C1277" s="214">
        <v>9</v>
      </c>
      <c r="D1277" s="215">
        <v>9000</v>
      </c>
      <c r="E1277" s="215">
        <v>2250</v>
      </c>
      <c r="F1277" s="214">
        <v>12</v>
      </c>
      <c r="G1277" s="217" t="str">
        <f>IF(MID(tab_SATLISTE[[#This Row],[SAT-ID]],2,1)="x","x",LEFT(tab_SATLISTE[[#This Row],[SAT-ID]]))</f>
        <v>3</v>
      </c>
      <c r="H1277" s="679" t="s">
        <v>4286</v>
      </c>
      <c r="I1277" s="680"/>
      <c r="J1277" s="680"/>
      <c r="K1277" s="680"/>
      <c r="L1277" s="681"/>
    </row>
    <row r="1278" spans="1:12" ht="15.95" customHeight="1" x14ac:dyDescent="0.25">
      <c r="A1278" s="21" t="s">
        <v>5739</v>
      </c>
      <c r="B1278" s="209" t="s">
        <v>2770</v>
      </c>
      <c r="C1278" s="214">
        <v>13</v>
      </c>
      <c r="D1278" s="215">
        <v>13000</v>
      </c>
      <c r="E1278" s="215">
        <v>3250</v>
      </c>
      <c r="F1278" s="214">
        <v>18</v>
      </c>
      <c r="G1278" s="217" t="str">
        <f>IF(MID(tab_SATLISTE[[#This Row],[SAT-ID]],2,1)="x","x",LEFT(tab_SATLISTE[[#This Row],[SAT-ID]]))</f>
        <v>3</v>
      </c>
      <c r="H1278" s="679" t="s">
        <v>4286</v>
      </c>
      <c r="I1278" s="680"/>
      <c r="J1278" s="680"/>
      <c r="K1278" s="680"/>
      <c r="L1278" s="681"/>
    </row>
    <row r="1279" spans="1:12" ht="15.95" customHeight="1" x14ac:dyDescent="0.25">
      <c r="A1279" s="21" t="s">
        <v>5740</v>
      </c>
      <c r="B1279" s="209" t="s">
        <v>2925</v>
      </c>
      <c r="C1279" s="214">
        <v>4</v>
      </c>
      <c r="D1279" s="215">
        <v>4000</v>
      </c>
      <c r="E1279" s="215">
        <v>1000</v>
      </c>
      <c r="F1279" s="214">
        <v>5</v>
      </c>
      <c r="G1279" s="217" t="str">
        <f>IF(MID(tab_SATLISTE[[#This Row],[SAT-ID]],2,1)="x","x",LEFT(tab_SATLISTE[[#This Row],[SAT-ID]]))</f>
        <v>3</v>
      </c>
      <c r="H1279" s="679" t="s">
        <v>4286</v>
      </c>
      <c r="I1279" s="680"/>
      <c r="J1279" s="680"/>
      <c r="K1279" s="680"/>
      <c r="L1279" s="681"/>
    </row>
    <row r="1280" spans="1:12" ht="15.95" customHeight="1" x14ac:dyDescent="0.25">
      <c r="A1280" s="21" t="s">
        <v>5741</v>
      </c>
      <c r="B1280" s="209" t="s">
        <v>2902</v>
      </c>
      <c r="C1280" s="214">
        <v>5</v>
      </c>
      <c r="D1280" s="215">
        <v>5000</v>
      </c>
      <c r="E1280" s="215">
        <v>1250</v>
      </c>
      <c r="F1280" s="214">
        <v>7</v>
      </c>
      <c r="G1280" s="217" t="str">
        <f>IF(MID(tab_SATLISTE[[#This Row],[SAT-ID]],2,1)="x","x",LEFT(tab_SATLISTE[[#This Row],[SAT-ID]]))</f>
        <v>3</v>
      </c>
      <c r="H1280" s="679" t="s">
        <v>4286</v>
      </c>
      <c r="I1280" s="680"/>
      <c r="J1280" s="680"/>
      <c r="K1280" s="680"/>
      <c r="L1280" s="681"/>
    </row>
    <row r="1281" spans="1:12" ht="15.95" customHeight="1" x14ac:dyDescent="0.25">
      <c r="A1281" s="21" t="s">
        <v>5742</v>
      </c>
      <c r="B1281" s="209" t="s">
        <v>2804</v>
      </c>
      <c r="C1281" s="214">
        <v>8</v>
      </c>
      <c r="D1281" s="215">
        <v>8000</v>
      </c>
      <c r="E1281" s="215">
        <v>2000</v>
      </c>
      <c r="F1281" s="214">
        <v>13</v>
      </c>
      <c r="G1281" s="217" t="str">
        <f>IF(MID(tab_SATLISTE[[#This Row],[SAT-ID]],2,1)="x","x",LEFT(tab_SATLISTE[[#This Row],[SAT-ID]]))</f>
        <v>3</v>
      </c>
      <c r="H1281" s="679" t="s">
        <v>4286</v>
      </c>
      <c r="I1281" s="680"/>
      <c r="J1281" s="680"/>
      <c r="K1281" s="680"/>
      <c r="L1281" s="681"/>
    </row>
    <row r="1282" spans="1:12" ht="15.95" customHeight="1" x14ac:dyDescent="0.25">
      <c r="A1282" s="21" t="s">
        <v>5743</v>
      </c>
      <c r="B1282" s="209" t="s">
        <v>2901</v>
      </c>
      <c r="C1282" s="214">
        <v>18</v>
      </c>
      <c r="D1282" s="215">
        <v>18000</v>
      </c>
      <c r="E1282" s="215">
        <v>4500</v>
      </c>
      <c r="F1282" s="214">
        <v>27</v>
      </c>
      <c r="G1282" s="217" t="str">
        <f>IF(MID(tab_SATLISTE[[#This Row],[SAT-ID]],2,1)="x","x",LEFT(tab_SATLISTE[[#This Row],[SAT-ID]]))</f>
        <v>3</v>
      </c>
      <c r="H1282" s="679" t="s">
        <v>4286</v>
      </c>
      <c r="I1282" s="680"/>
      <c r="J1282" s="680"/>
      <c r="K1282" s="680"/>
      <c r="L1282" s="681"/>
    </row>
    <row r="1283" spans="1:12" ht="15.95" customHeight="1" x14ac:dyDescent="0.25">
      <c r="A1283" s="21" t="s">
        <v>5744</v>
      </c>
      <c r="B1283" s="209" t="s">
        <v>2827</v>
      </c>
      <c r="C1283" s="214">
        <v>8</v>
      </c>
      <c r="D1283" s="215">
        <v>8000</v>
      </c>
      <c r="E1283" s="215">
        <v>2000</v>
      </c>
      <c r="F1283" s="214">
        <v>12</v>
      </c>
      <c r="G1283" s="217" t="str">
        <f>IF(MID(tab_SATLISTE[[#This Row],[SAT-ID]],2,1)="x","x",LEFT(tab_SATLISTE[[#This Row],[SAT-ID]]))</f>
        <v>3</v>
      </c>
      <c r="H1283" s="679" t="s">
        <v>4286</v>
      </c>
      <c r="I1283" s="680"/>
      <c r="J1283" s="680"/>
      <c r="K1283" s="680"/>
      <c r="L1283" s="681"/>
    </row>
    <row r="1284" spans="1:12" ht="15.95" customHeight="1" x14ac:dyDescent="0.25">
      <c r="A1284" s="21" t="s">
        <v>5745</v>
      </c>
      <c r="B1284" s="209" t="s">
        <v>2832</v>
      </c>
      <c r="C1284" s="214">
        <v>4</v>
      </c>
      <c r="D1284" s="215">
        <v>4000</v>
      </c>
      <c r="E1284" s="215">
        <v>1000</v>
      </c>
      <c r="F1284" s="214">
        <v>6</v>
      </c>
      <c r="G1284" s="217" t="str">
        <f>IF(MID(tab_SATLISTE[[#This Row],[SAT-ID]],2,1)="x","x",LEFT(tab_SATLISTE[[#This Row],[SAT-ID]]))</f>
        <v>3</v>
      </c>
      <c r="H1284" s="679" t="s">
        <v>4286</v>
      </c>
      <c r="I1284" s="680"/>
      <c r="J1284" s="680"/>
      <c r="K1284" s="680"/>
      <c r="L1284" s="681"/>
    </row>
    <row r="1285" spans="1:12" ht="15.95" customHeight="1" x14ac:dyDescent="0.25">
      <c r="A1285" s="22" t="s">
        <v>5748</v>
      </c>
      <c r="B1285" s="211" t="s">
        <v>1090</v>
      </c>
      <c r="C1285" s="214">
        <v>27</v>
      </c>
      <c r="D1285" s="215">
        <v>27000</v>
      </c>
      <c r="E1285" s="215">
        <v>6750</v>
      </c>
      <c r="F1285" s="214">
        <v>42</v>
      </c>
      <c r="G1285" s="217" t="str">
        <f>IF(MID(tab_SATLISTE[[#This Row],[SAT-ID]],2,1)="x","x",LEFT(tab_SATLISTE[[#This Row],[SAT-ID]]))</f>
        <v>3</v>
      </c>
      <c r="H1285" s="679" t="s">
        <v>4286</v>
      </c>
      <c r="I1285" s="680"/>
      <c r="J1285" s="680"/>
      <c r="K1285" s="680"/>
      <c r="L1285" s="681"/>
    </row>
    <row r="1286" spans="1:12" ht="15.95" customHeight="1" x14ac:dyDescent="0.25">
      <c r="A1286" s="22" t="s">
        <v>5749</v>
      </c>
      <c r="B1286" s="211" t="s">
        <v>3890</v>
      </c>
      <c r="C1286" s="214">
        <v>20</v>
      </c>
      <c r="D1286" s="215">
        <v>20000</v>
      </c>
      <c r="E1286" s="215">
        <v>5000</v>
      </c>
      <c r="F1286" s="214">
        <v>30</v>
      </c>
      <c r="G1286" s="217" t="str">
        <f>IF(MID(tab_SATLISTE[[#This Row],[SAT-ID]],2,1)="x","x",LEFT(tab_SATLISTE[[#This Row],[SAT-ID]]))</f>
        <v>3</v>
      </c>
      <c r="H1286" s="676" t="s">
        <v>4287</v>
      </c>
      <c r="I1286" s="677"/>
      <c r="J1286" s="677"/>
      <c r="K1286" s="677"/>
      <c r="L1286" s="678"/>
    </row>
    <row r="1287" spans="1:12" ht="15.95" customHeight="1" x14ac:dyDescent="0.25">
      <c r="A1287" s="22" t="s">
        <v>5750</v>
      </c>
      <c r="B1287" s="211" t="s">
        <v>555</v>
      </c>
      <c r="C1287" s="214">
        <v>6</v>
      </c>
      <c r="D1287" s="215">
        <v>6000</v>
      </c>
      <c r="E1287" s="215">
        <v>1500</v>
      </c>
      <c r="F1287" s="214">
        <v>8</v>
      </c>
      <c r="G1287" s="217" t="str">
        <f>IF(MID(tab_SATLISTE[[#This Row],[SAT-ID]],2,1)="x","x",LEFT(tab_SATLISTE[[#This Row],[SAT-ID]]))</f>
        <v>3</v>
      </c>
      <c r="H1287" s="676" t="s">
        <v>4287</v>
      </c>
      <c r="I1287" s="677"/>
      <c r="J1287" s="677"/>
      <c r="K1287" s="677"/>
      <c r="L1287" s="678"/>
    </row>
    <row r="1288" spans="1:12" ht="15.95" customHeight="1" x14ac:dyDescent="0.25">
      <c r="A1288" s="22" t="s">
        <v>5751</v>
      </c>
      <c r="B1288" s="211" t="s">
        <v>529</v>
      </c>
      <c r="C1288" s="214">
        <v>9</v>
      </c>
      <c r="D1288" s="215">
        <v>9000</v>
      </c>
      <c r="E1288" s="215">
        <v>2250</v>
      </c>
      <c r="F1288" s="214">
        <v>13</v>
      </c>
      <c r="G1288" s="217" t="str">
        <f>IF(MID(tab_SATLISTE[[#This Row],[SAT-ID]],2,1)="x","x",LEFT(tab_SATLISTE[[#This Row],[SAT-ID]]))</f>
        <v>3</v>
      </c>
      <c r="H1288" s="676" t="s">
        <v>4287</v>
      </c>
      <c r="I1288" s="677"/>
      <c r="J1288" s="677"/>
      <c r="K1288" s="677"/>
      <c r="L1288" s="678"/>
    </row>
    <row r="1289" spans="1:12" ht="15.95" customHeight="1" x14ac:dyDescent="0.25">
      <c r="A1289" s="22" t="s">
        <v>5752</v>
      </c>
      <c r="B1289" s="211" t="s">
        <v>524</v>
      </c>
      <c r="C1289" s="214">
        <v>12</v>
      </c>
      <c r="D1289" s="215">
        <v>12000</v>
      </c>
      <c r="E1289" s="215">
        <v>3000</v>
      </c>
      <c r="F1289" s="214">
        <v>18</v>
      </c>
      <c r="G1289" s="217" t="str">
        <f>IF(MID(tab_SATLISTE[[#This Row],[SAT-ID]],2,1)="x","x",LEFT(tab_SATLISTE[[#This Row],[SAT-ID]]))</f>
        <v>3</v>
      </c>
      <c r="H1289" s="676" t="s">
        <v>4287</v>
      </c>
      <c r="I1289" s="677"/>
      <c r="J1289" s="677"/>
      <c r="K1289" s="677"/>
      <c r="L1289" s="678"/>
    </row>
    <row r="1290" spans="1:12" ht="15.95" customHeight="1" x14ac:dyDescent="0.25">
      <c r="A1290" s="22" t="s">
        <v>5753</v>
      </c>
      <c r="B1290" s="211" t="s">
        <v>110</v>
      </c>
      <c r="C1290" s="214">
        <v>42</v>
      </c>
      <c r="D1290" s="215">
        <v>42000</v>
      </c>
      <c r="E1290" s="215">
        <v>10500</v>
      </c>
      <c r="F1290" s="214">
        <v>60</v>
      </c>
      <c r="G1290" s="217" t="str">
        <f>IF(MID(tab_SATLISTE[[#This Row],[SAT-ID]],2,1)="x","x",LEFT(tab_SATLISTE[[#This Row],[SAT-ID]]))</f>
        <v>3</v>
      </c>
      <c r="H1290" s="676" t="s">
        <v>4287</v>
      </c>
      <c r="I1290" s="677"/>
      <c r="J1290" s="677"/>
      <c r="K1290" s="677"/>
      <c r="L1290" s="678"/>
    </row>
    <row r="1291" spans="1:12" ht="15.95" customHeight="1" x14ac:dyDescent="0.25">
      <c r="A1291" s="22" t="s">
        <v>5754</v>
      </c>
      <c r="B1291" s="211" t="s">
        <v>107</v>
      </c>
      <c r="C1291" s="214">
        <v>11</v>
      </c>
      <c r="D1291" s="215">
        <v>11000</v>
      </c>
      <c r="E1291" s="215">
        <v>2750</v>
      </c>
      <c r="F1291" s="214">
        <v>17</v>
      </c>
      <c r="G1291" s="217" t="str">
        <f>IF(MID(tab_SATLISTE[[#This Row],[SAT-ID]],2,1)="x","x",LEFT(tab_SATLISTE[[#This Row],[SAT-ID]]))</f>
        <v>3</v>
      </c>
      <c r="H1291" s="676" t="s">
        <v>4287</v>
      </c>
      <c r="I1291" s="677"/>
      <c r="J1291" s="677"/>
      <c r="K1291" s="677"/>
      <c r="L1291" s="678"/>
    </row>
    <row r="1292" spans="1:12" ht="15.95" customHeight="1" x14ac:dyDescent="0.25">
      <c r="A1292" s="22" t="s">
        <v>5755</v>
      </c>
      <c r="B1292" s="211" t="s">
        <v>4379</v>
      </c>
      <c r="C1292" s="214">
        <v>15</v>
      </c>
      <c r="D1292" s="215">
        <v>15000</v>
      </c>
      <c r="E1292" s="215">
        <v>3750</v>
      </c>
      <c r="F1292" s="214">
        <v>21</v>
      </c>
      <c r="G1292" s="217" t="str">
        <f>IF(MID(tab_SATLISTE[[#This Row],[SAT-ID]],2,1)="x","x",LEFT(tab_SATLISTE[[#This Row],[SAT-ID]]))</f>
        <v>3</v>
      </c>
      <c r="H1292" s="676" t="s">
        <v>4287</v>
      </c>
      <c r="I1292" s="677"/>
      <c r="J1292" s="677"/>
      <c r="K1292" s="677"/>
      <c r="L1292" s="678"/>
    </row>
    <row r="1293" spans="1:12" ht="15.95" customHeight="1" x14ac:dyDescent="0.25">
      <c r="A1293" s="22" t="s">
        <v>5756</v>
      </c>
      <c r="B1293" s="211" t="s">
        <v>542</v>
      </c>
      <c r="C1293" s="214">
        <v>15</v>
      </c>
      <c r="D1293" s="215">
        <v>15000</v>
      </c>
      <c r="E1293" s="215">
        <v>3750</v>
      </c>
      <c r="F1293" s="214">
        <v>23</v>
      </c>
      <c r="G1293" s="217" t="str">
        <f>IF(MID(tab_SATLISTE[[#This Row],[SAT-ID]],2,1)="x","x",LEFT(tab_SATLISTE[[#This Row],[SAT-ID]]))</f>
        <v>3</v>
      </c>
      <c r="H1293" s="676" t="s">
        <v>4287</v>
      </c>
      <c r="I1293" s="677"/>
      <c r="J1293" s="677"/>
      <c r="K1293" s="677"/>
      <c r="L1293" s="678"/>
    </row>
    <row r="1294" spans="1:12" ht="15.95" customHeight="1" x14ac:dyDescent="0.25">
      <c r="A1294" s="22" t="s">
        <v>5757</v>
      </c>
      <c r="B1294" s="211" t="s">
        <v>1225</v>
      </c>
      <c r="C1294" s="214">
        <v>21</v>
      </c>
      <c r="D1294" s="215">
        <v>21000</v>
      </c>
      <c r="E1294" s="215">
        <v>5250</v>
      </c>
      <c r="F1294" s="214">
        <v>32</v>
      </c>
      <c r="G1294" s="217" t="str">
        <f>IF(MID(tab_SATLISTE[[#This Row],[SAT-ID]],2,1)="x","x",LEFT(tab_SATLISTE[[#This Row],[SAT-ID]]))</f>
        <v>3</v>
      </c>
      <c r="H1294" s="676" t="s">
        <v>4287</v>
      </c>
      <c r="I1294" s="677"/>
      <c r="J1294" s="677"/>
      <c r="K1294" s="677"/>
      <c r="L1294" s="678"/>
    </row>
    <row r="1295" spans="1:12" ht="15.95" customHeight="1" x14ac:dyDescent="0.25">
      <c r="A1295" s="22" t="s">
        <v>5758</v>
      </c>
      <c r="B1295" s="211" t="s">
        <v>482</v>
      </c>
      <c r="C1295" s="214">
        <v>62</v>
      </c>
      <c r="D1295" s="215">
        <v>62000</v>
      </c>
      <c r="E1295" s="215">
        <v>15500</v>
      </c>
      <c r="F1295" s="214">
        <v>92</v>
      </c>
      <c r="G1295" s="217" t="str">
        <f>IF(MID(tab_SATLISTE[[#This Row],[SAT-ID]],2,1)="x","x",LEFT(tab_SATLISTE[[#This Row],[SAT-ID]]))</f>
        <v>3</v>
      </c>
      <c r="H1295" s="676" t="s">
        <v>4287</v>
      </c>
      <c r="I1295" s="677"/>
      <c r="J1295" s="677"/>
      <c r="K1295" s="677"/>
      <c r="L1295" s="678"/>
    </row>
    <row r="1296" spans="1:12" ht="15.95" customHeight="1" x14ac:dyDescent="0.25">
      <c r="A1296" s="22" t="s">
        <v>5759</v>
      </c>
      <c r="B1296" s="211" t="s">
        <v>518</v>
      </c>
      <c r="C1296" s="214">
        <v>38</v>
      </c>
      <c r="D1296" s="215">
        <v>38000</v>
      </c>
      <c r="E1296" s="215">
        <v>9500</v>
      </c>
      <c r="F1296" s="214">
        <v>59</v>
      </c>
      <c r="G1296" s="217" t="str">
        <f>IF(MID(tab_SATLISTE[[#This Row],[SAT-ID]],2,1)="x","x",LEFT(tab_SATLISTE[[#This Row],[SAT-ID]]))</f>
        <v>3</v>
      </c>
      <c r="H1296" s="676" t="s">
        <v>4287</v>
      </c>
      <c r="I1296" s="677"/>
      <c r="J1296" s="677"/>
      <c r="K1296" s="677"/>
      <c r="L1296" s="678"/>
    </row>
    <row r="1297" spans="1:12" ht="15.95" customHeight="1" x14ac:dyDescent="0.25">
      <c r="A1297" s="22" t="s">
        <v>5760</v>
      </c>
      <c r="B1297" s="211" t="s">
        <v>516</v>
      </c>
      <c r="C1297" s="214">
        <v>46</v>
      </c>
      <c r="D1297" s="215">
        <v>46000</v>
      </c>
      <c r="E1297" s="215">
        <v>11500</v>
      </c>
      <c r="F1297" s="214">
        <v>64</v>
      </c>
      <c r="G1297" s="217" t="str">
        <f>IF(MID(tab_SATLISTE[[#This Row],[SAT-ID]],2,1)="x","x",LEFT(tab_SATLISTE[[#This Row],[SAT-ID]]))</f>
        <v>3</v>
      </c>
      <c r="H1297" s="676" t="s">
        <v>4287</v>
      </c>
      <c r="I1297" s="677"/>
      <c r="J1297" s="677"/>
      <c r="K1297" s="677"/>
      <c r="L1297" s="678"/>
    </row>
    <row r="1298" spans="1:12" ht="15.95" customHeight="1" x14ac:dyDescent="0.25">
      <c r="A1298" s="22" t="s">
        <v>5761</v>
      </c>
      <c r="B1298" s="211" t="s">
        <v>514</v>
      </c>
      <c r="C1298" s="214">
        <v>10</v>
      </c>
      <c r="D1298" s="215">
        <v>10000</v>
      </c>
      <c r="E1298" s="215">
        <v>2500</v>
      </c>
      <c r="F1298" s="214">
        <v>15</v>
      </c>
      <c r="G1298" s="217" t="str">
        <f>IF(MID(tab_SATLISTE[[#This Row],[SAT-ID]],2,1)="x","x",LEFT(tab_SATLISTE[[#This Row],[SAT-ID]]))</f>
        <v>3</v>
      </c>
      <c r="H1298" s="676" t="s">
        <v>4287</v>
      </c>
      <c r="I1298" s="677"/>
      <c r="J1298" s="677"/>
      <c r="K1298" s="677"/>
      <c r="L1298" s="678"/>
    </row>
    <row r="1299" spans="1:12" ht="15.95" customHeight="1" x14ac:dyDescent="0.25">
      <c r="A1299" s="22" t="s">
        <v>5762</v>
      </c>
      <c r="B1299" s="211" t="s">
        <v>1619</v>
      </c>
      <c r="C1299" s="214">
        <v>9</v>
      </c>
      <c r="D1299" s="215">
        <v>9000</v>
      </c>
      <c r="E1299" s="215">
        <v>2250</v>
      </c>
      <c r="F1299" s="214">
        <v>14</v>
      </c>
      <c r="G1299" s="217" t="str">
        <f>IF(MID(tab_SATLISTE[[#This Row],[SAT-ID]],2,1)="x","x",LEFT(tab_SATLISTE[[#This Row],[SAT-ID]]))</f>
        <v>3</v>
      </c>
      <c r="H1299" s="676" t="s">
        <v>4287</v>
      </c>
      <c r="I1299" s="677"/>
      <c r="J1299" s="677"/>
      <c r="K1299" s="677"/>
      <c r="L1299" s="678"/>
    </row>
    <row r="1300" spans="1:12" ht="15.95" customHeight="1" x14ac:dyDescent="0.25">
      <c r="A1300" s="22" t="s">
        <v>5763</v>
      </c>
      <c r="B1300" s="211" t="s">
        <v>795</v>
      </c>
      <c r="C1300" s="214">
        <v>8</v>
      </c>
      <c r="D1300" s="215">
        <v>8000</v>
      </c>
      <c r="E1300" s="215">
        <v>2000</v>
      </c>
      <c r="F1300" s="214">
        <v>13</v>
      </c>
      <c r="G1300" s="217" t="str">
        <f>IF(MID(tab_SATLISTE[[#This Row],[SAT-ID]],2,1)="x","x",LEFT(tab_SATLISTE[[#This Row],[SAT-ID]]))</f>
        <v>3</v>
      </c>
      <c r="H1300" s="676" t="s">
        <v>4287</v>
      </c>
      <c r="I1300" s="677"/>
      <c r="J1300" s="677"/>
      <c r="K1300" s="677"/>
      <c r="L1300" s="678"/>
    </row>
    <row r="1301" spans="1:12" ht="15.95" customHeight="1" x14ac:dyDescent="0.25">
      <c r="A1301" s="22" t="s">
        <v>5764</v>
      </c>
      <c r="B1301" s="211" t="s">
        <v>1927</v>
      </c>
      <c r="C1301" s="214">
        <v>2</v>
      </c>
      <c r="D1301" s="215">
        <v>2000</v>
      </c>
      <c r="E1301" s="215">
        <v>500</v>
      </c>
      <c r="F1301" s="214">
        <v>3</v>
      </c>
      <c r="G1301" s="217" t="str">
        <f>IF(MID(tab_SATLISTE[[#This Row],[SAT-ID]],2,1)="x","x",LEFT(tab_SATLISTE[[#This Row],[SAT-ID]]))</f>
        <v>3</v>
      </c>
      <c r="H1301" s="676" t="s">
        <v>4287</v>
      </c>
      <c r="I1301" s="677"/>
      <c r="J1301" s="677"/>
      <c r="K1301" s="677"/>
      <c r="L1301" s="678"/>
    </row>
    <row r="1302" spans="1:12" ht="15.95" customHeight="1" x14ac:dyDescent="0.25">
      <c r="A1302" s="22" t="s">
        <v>5765</v>
      </c>
      <c r="B1302" s="211" t="s">
        <v>53</v>
      </c>
      <c r="C1302" s="214">
        <v>11</v>
      </c>
      <c r="D1302" s="215">
        <v>11000</v>
      </c>
      <c r="E1302" s="215">
        <v>2750</v>
      </c>
      <c r="F1302" s="214">
        <v>17</v>
      </c>
      <c r="G1302" s="217" t="str">
        <f>IF(MID(tab_SATLISTE[[#This Row],[SAT-ID]],2,1)="x","x",LEFT(tab_SATLISTE[[#This Row],[SAT-ID]]))</f>
        <v>3</v>
      </c>
      <c r="H1302" s="676" t="s">
        <v>4287</v>
      </c>
      <c r="I1302" s="677"/>
      <c r="J1302" s="677"/>
      <c r="K1302" s="677"/>
      <c r="L1302" s="678"/>
    </row>
    <row r="1303" spans="1:12" ht="15.95" customHeight="1" x14ac:dyDescent="0.25">
      <c r="A1303" s="22" t="s">
        <v>5766</v>
      </c>
      <c r="B1303" s="211" t="s">
        <v>1284</v>
      </c>
      <c r="C1303" s="214">
        <v>21</v>
      </c>
      <c r="D1303" s="215">
        <v>21000</v>
      </c>
      <c r="E1303" s="215">
        <v>5250</v>
      </c>
      <c r="F1303" s="214">
        <v>29</v>
      </c>
      <c r="G1303" s="217" t="str">
        <f>IF(MID(tab_SATLISTE[[#This Row],[SAT-ID]],2,1)="x","x",LEFT(tab_SATLISTE[[#This Row],[SAT-ID]]))</f>
        <v>3</v>
      </c>
      <c r="H1303" s="676" t="s">
        <v>4287</v>
      </c>
      <c r="I1303" s="677"/>
      <c r="J1303" s="677"/>
      <c r="K1303" s="677"/>
      <c r="L1303" s="678"/>
    </row>
    <row r="1304" spans="1:12" ht="15.95" customHeight="1" x14ac:dyDescent="0.25">
      <c r="A1304" s="22" t="s">
        <v>5767</v>
      </c>
      <c r="B1304" s="211" t="s">
        <v>4038</v>
      </c>
      <c r="C1304" s="214">
        <v>11</v>
      </c>
      <c r="D1304" s="215">
        <v>11000</v>
      </c>
      <c r="E1304" s="215">
        <v>2750</v>
      </c>
      <c r="F1304" s="214">
        <v>17</v>
      </c>
      <c r="G1304" s="217" t="str">
        <f>IF(MID(tab_SATLISTE[[#This Row],[SAT-ID]],2,1)="x","x",LEFT(tab_SATLISTE[[#This Row],[SAT-ID]]))</f>
        <v>3</v>
      </c>
      <c r="H1304" s="676" t="s">
        <v>4287</v>
      </c>
      <c r="I1304" s="677"/>
      <c r="J1304" s="677"/>
      <c r="K1304" s="677"/>
      <c r="L1304" s="678"/>
    </row>
    <row r="1305" spans="1:12" ht="15.95" customHeight="1" x14ac:dyDescent="0.25">
      <c r="A1305" s="22" t="s">
        <v>5768</v>
      </c>
      <c r="B1305" s="211" t="s">
        <v>526</v>
      </c>
      <c r="C1305" s="214">
        <v>11</v>
      </c>
      <c r="D1305" s="215">
        <v>11000</v>
      </c>
      <c r="E1305" s="215">
        <v>2750</v>
      </c>
      <c r="F1305" s="214">
        <v>16</v>
      </c>
      <c r="G1305" s="217" t="str">
        <f>IF(MID(tab_SATLISTE[[#This Row],[SAT-ID]],2,1)="x","x",LEFT(tab_SATLISTE[[#This Row],[SAT-ID]]))</f>
        <v>3</v>
      </c>
      <c r="H1305" s="676" t="s">
        <v>4287</v>
      </c>
      <c r="I1305" s="677"/>
      <c r="J1305" s="677"/>
      <c r="K1305" s="677"/>
      <c r="L1305" s="678"/>
    </row>
    <row r="1306" spans="1:12" ht="15.95" customHeight="1" x14ac:dyDescent="0.25">
      <c r="A1306" s="22" t="s">
        <v>5769</v>
      </c>
      <c r="B1306" s="211" t="s">
        <v>993</v>
      </c>
      <c r="C1306" s="214">
        <v>129</v>
      </c>
      <c r="D1306" s="215">
        <v>129000</v>
      </c>
      <c r="E1306" s="215">
        <v>32250</v>
      </c>
      <c r="F1306" s="214">
        <v>193</v>
      </c>
      <c r="G1306" s="217" t="str">
        <f>IF(MID(tab_SATLISTE[[#This Row],[SAT-ID]],2,1)="x","x",LEFT(tab_SATLISTE[[#This Row],[SAT-ID]]))</f>
        <v>3</v>
      </c>
      <c r="H1306" s="676" t="s">
        <v>4287</v>
      </c>
      <c r="I1306" s="677"/>
      <c r="J1306" s="677"/>
      <c r="K1306" s="677"/>
      <c r="L1306" s="678"/>
    </row>
    <row r="1307" spans="1:12" ht="15.95" customHeight="1" x14ac:dyDescent="0.25">
      <c r="A1307" s="22" t="s">
        <v>5770</v>
      </c>
      <c r="B1307" s="211" t="s">
        <v>538</v>
      </c>
      <c r="C1307" s="214">
        <v>32</v>
      </c>
      <c r="D1307" s="215">
        <v>32000</v>
      </c>
      <c r="E1307" s="215">
        <v>8000</v>
      </c>
      <c r="F1307" s="214">
        <v>45</v>
      </c>
      <c r="G1307" s="217" t="str">
        <f>IF(MID(tab_SATLISTE[[#This Row],[SAT-ID]],2,1)="x","x",LEFT(tab_SATLISTE[[#This Row],[SAT-ID]]))</f>
        <v>3</v>
      </c>
      <c r="H1307" s="676" t="s">
        <v>4287</v>
      </c>
      <c r="I1307" s="677"/>
      <c r="J1307" s="677"/>
      <c r="K1307" s="677"/>
      <c r="L1307" s="678"/>
    </row>
    <row r="1308" spans="1:12" ht="15.95" customHeight="1" x14ac:dyDescent="0.25">
      <c r="A1308" s="22" t="s">
        <v>5771</v>
      </c>
      <c r="B1308" s="211" t="s">
        <v>546</v>
      </c>
      <c r="C1308" s="214">
        <v>14</v>
      </c>
      <c r="D1308" s="215">
        <v>14000</v>
      </c>
      <c r="E1308" s="215">
        <v>3500</v>
      </c>
      <c r="F1308" s="214">
        <v>20</v>
      </c>
      <c r="G1308" s="217" t="str">
        <f>IF(MID(tab_SATLISTE[[#This Row],[SAT-ID]],2,1)="x","x",LEFT(tab_SATLISTE[[#This Row],[SAT-ID]]))</f>
        <v>3</v>
      </c>
      <c r="H1308" s="676" t="s">
        <v>4287</v>
      </c>
      <c r="I1308" s="677"/>
      <c r="J1308" s="677"/>
      <c r="K1308" s="677"/>
      <c r="L1308" s="678"/>
    </row>
    <row r="1309" spans="1:12" ht="15.95" customHeight="1" x14ac:dyDescent="0.25">
      <c r="A1309" s="22" t="s">
        <v>5772</v>
      </c>
      <c r="B1309" s="211" t="s">
        <v>1067</v>
      </c>
      <c r="C1309" s="214">
        <v>16</v>
      </c>
      <c r="D1309" s="215">
        <v>16000</v>
      </c>
      <c r="E1309" s="215">
        <v>4000</v>
      </c>
      <c r="F1309" s="214">
        <v>24</v>
      </c>
      <c r="G1309" s="217" t="str">
        <f>IF(MID(tab_SATLISTE[[#This Row],[SAT-ID]],2,1)="x","x",LEFT(tab_SATLISTE[[#This Row],[SAT-ID]]))</f>
        <v>3</v>
      </c>
      <c r="H1309" s="676" t="s">
        <v>4287</v>
      </c>
      <c r="I1309" s="677"/>
      <c r="J1309" s="677"/>
      <c r="K1309" s="677"/>
      <c r="L1309" s="678"/>
    </row>
    <row r="1310" spans="1:12" ht="15.95" customHeight="1" x14ac:dyDescent="0.25">
      <c r="A1310" s="22" t="s">
        <v>5774</v>
      </c>
      <c r="B1310" s="211" t="s">
        <v>4376</v>
      </c>
      <c r="C1310" s="214">
        <v>27</v>
      </c>
      <c r="D1310" s="215">
        <v>27000</v>
      </c>
      <c r="E1310" s="215">
        <v>6750</v>
      </c>
      <c r="F1310" s="214">
        <v>38</v>
      </c>
      <c r="G1310" s="217" t="str">
        <f>IF(MID(tab_SATLISTE[[#This Row],[SAT-ID]],2,1)="x","x",LEFT(tab_SATLISTE[[#This Row],[SAT-ID]]))</f>
        <v>3</v>
      </c>
      <c r="H1310" s="676" t="s">
        <v>4287</v>
      </c>
      <c r="I1310" s="677"/>
      <c r="J1310" s="677"/>
      <c r="K1310" s="677"/>
      <c r="L1310" s="678"/>
    </row>
    <row r="1311" spans="1:12" ht="15.95" customHeight="1" x14ac:dyDescent="0.25">
      <c r="A1311" s="22" t="s">
        <v>5773</v>
      </c>
      <c r="B1311" s="211" t="s">
        <v>1287</v>
      </c>
      <c r="C1311" s="214">
        <v>14</v>
      </c>
      <c r="D1311" s="215">
        <v>14000</v>
      </c>
      <c r="E1311" s="215">
        <v>3500</v>
      </c>
      <c r="F1311" s="214">
        <v>22</v>
      </c>
      <c r="G1311" s="217" t="str">
        <f>IF(MID(tab_SATLISTE[[#This Row],[SAT-ID]],2,1)="x","x",LEFT(tab_SATLISTE[[#This Row],[SAT-ID]]))</f>
        <v>3</v>
      </c>
      <c r="H1311" s="676" t="s">
        <v>4287</v>
      </c>
      <c r="I1311" s="677"/>
      <c r="J1311" s="677"/>
      <c r="K1311" s="677"/>
      <c r="L1311" s="678"/>
    </row>
    <row r="1312" spans="1:12" ht="15.95" customHeight="1" x14ac:dyDescent="0.25">
      <c r="A1312" s="22" t="s">
        <v>5775</v>
      </c>
      <c r="B1312" s="211" t="s">
        <v>1293</v>
      </c>
      <c r="C1312" s="214">
        <v>9</v>
      </c>
      <c r="D1312" s="215">
        <v>9000</v>
      </c>
      <c r="E1312" s="215">
        <v>2250</v>
      </c>
      <c r="F1312" s="214">
        <v>13</v>
      </c>
      <c r="G1312" s="217" t="str">
        <f>IF(MID(tab_SATLISTE[[#This Row],[SAT-ID]],2,1)="x","x",LEFT(tab_SATLISTE[[#This Row],[SAT-ID]]))</f>
        <v>3</v>
      </c>
      <c r="H1312" s="676" t="s">
        <v>4287</v>
      </c>
      <c r="I1312" s="677"/>
      <c r="J1312" s="677"/>
      <c r="K1312" s="677"/>
      <c r="L1312" s="678"/>
    </row>
    <row r="1313" spans="1:12" ht="15.95" customHeight="1" x14ac:dyDescent="0.25">
      <c r="A1313" s="22" t="s">
        <v>5776</v>
      </c>
      <c r="B1313" s="211" t="s">
        <v>520</v>
      </c>
      <c r="C1313" s="214">
        <v>6</v>
      </c>
      <c r="D1313" s="215">
        <v>6000</v>
      </c>
      <c r="E1313" s="215">
        <v>1500</v>
      </c>
      <c r="F1313" s="214">
        <v>9</v>
      </c>
      <c r="G1313" s="217" t="str">
        <f>IF(MID(tab_SATLISTE[[#This Row],[SAT-ID]],2,1)="x","x",LEFT(tab_SATLISTE[[#This Row],[SAT-ID]]))</f>
        <v>3</v>
      </c>
      <c r="H1313" s="676" t="s">
        <v>4287</v>
      </c>
      <c r="I1313" s="677"/>
      <c r="J1313" s="677"/>
      <c r="K1313" s="677"/>
      <c r="L1313" s="678"/>
    </row>
    <row r="1314" spans="1:12" ht="15.95" customHeight="1" x14ac:dyDescent="0.25">
      <c r="A1314" s="22" t="s">
        <v>5777</v>
      </c>
      <c r="B1314" s="211" t="s">
        <v>1931</v>
      </c>
      <c r="C1314" s="214">
        <v>9</v>
      </c>
      <c r="D1314" s="215">
        <v>9000</v>
      </c>
      <c r="E1314" s="215">
        <v>2250</v>
      </c>
      <c r="F1314" s="214">
        <v>12</v>
      </c>
      <c r="G1314" s="217" t="str">
        <f>IF(MID(tab_SATLISTE[[#This Row],[SAT-ID]],2,1)="x","x",LEFT(tab_SATLISTE[[#This Row],[SAT-ID]]))</f>
        <v>3</v>
      </c>
      <c r="H1314" s="676" t="s">
        <v>4287</v>
      </c>
      <c r="I1314" s="677"/>
      <c r="J1314" s="677"/>
      <c r="K1314" s="677"/>
      <c r="L1314" s="678"/>
    </row>
    <row r="1315" spans="1:12" ht="15.95" customHeight="1" x14ac:dyDescent="0.25">
      <c r="A1315" s="22" t="s">
        <v>5789</v>
      </c>
      <c r="B1315" s="211" t="s">
        <v>7033</v>
      </c>
      <c r="C1315" s="214">
        <v>30</v>
      </c>
      <c r="D1315" s="215">
        <v>30000</v>
      </c>
      <c r="E1315" s="215">
        <v>7500</v>
      </c>
      <c r="F1315" s="214">
        <v>46</v>
      </c>
      <c r="G1315" s="217" t="str">
        <f>IF(MID(tab_SATLISTE[[#This Row],[SAT-ID]],2,1)="x","x",LEFT(tab_SATLISTE[[#This Row],[SAT-ID]]))</f>
        <v>3</v>
      </c>
      <c r="H1315" s="676" t="s">
        <v>4287</v>
      </c>
      <c r="I1315" s="677"/>
      <c r="J1315" s="677"/>
      <c r="K1315" s="677"/>
      <c r="L1315" s="678"/>
    </row>
    <row r="1316" spans="1:12" ht="15.95" customHeight="1" x14ac:dyDescent="0.25">
      <c r="A1316" s="22" t="s">
        <v>5778</v>
      </c>
      <c r="B1316" s="211" t="s">
        <v>1929</v>
      </c>
      <c r="C1316" s="214">
        <v>3</v>
      </c>
      <c r="D1316" s="215">
        <v>3000</v>
      </c>
      <c r="E1316" s="215">
        <v>750</v>
      </c>
      <c r="F1316" s="214">
        <v>5</v>
      </c>
      <c r="G1316" s="217" t="str">
        <f>IF(MID(tab_SATLISTE[[#This Row],[SAT-ID]],2,1)="x","x",LEFT(tab_SATLISTE[[#This Row],[SAT-ID]]))</f>
        <v>3</v>
      </c>
      <c r="H1316" s="676" t="s">
        <v>4287</v>
      </c>
      <c r="I1316" s="677"/>
      <c r="J1316" s="677"/>
      <c r="K1316" s="677"/>
      <c r="L1316" s="678"/>
    </row>
    <row r="1317" spans="1:12" ht="15.95" customHeight="1" x14ac:dyDescent="0.25">
      <c r="A1317" s="22" t="s">
        <v>5779</v>
      </c>
      <c r="B1317" s="211" t="s">
        <v>1912</v>
      </c>
      <c r="C1317" s="214">
        <v>1</v>
      </c>
      <c r="D1317" s="215">
        <v>1000</v>
      </c>
      <c r="E1317" s="215">
        <v>250</v>
      </c>
      <c r="F1317" s="214">
        <v>1</v>
      </c>
      <c r="G1317" s="217" t="str">
        <f>IF(MID(tab_SATLISTE[[#This Row],[SAT-ID]],2,1)="x","x",LEFT(tab_SATLISTE[[#This Row],[SAT-ID]]))</f>
        <v>3</v>
      </c>
      <c r="H1317" s="676" t="s">
        <v>4287</v>
      </c>
      <c r="I1317" s="677"/>
      <c r="J1317" s="677"/>
      <c r="K1317" s="677"/>
      <c r="L1317" s="678"/>
    </row>
    <row r="1318" spans="1:12" ht="15.95" customHeight="1" x14ac:dyDescent="0.25">
      <c r="A1318" s="22" t="s">
        <v>5780</v>
      </c>
      <c r="B1318" s="211" t="s">
        <v>1925</v>
      </c>
      <c r="C1318" s="214">
        <v>3</v>
      </c>
      <c r="D1318" s="215">
        <v>3000</v>
      </c>
      <c r="E1318" s="215">
        <v>750</v>
      </c>
      <c r="F1318" s="214">
        <v>5</v>
      </c>
      <c r="G1318" s="217" t="str">
        <f>IF(MID(tab_SATLISTE[[#This Row],[SAT-ID]],2,1)="x","x",LEFT(tab_SATLISTE[[#This Row],[SAT-ID]]))</f>
        <v>3</v>
      </c>
      <c r="H1318" s="676" t="s">
        <v>4287</v>
      </c>
      <c r="I1318" s="677"/>
      <c r="J1318" s="677"/>
      <c r="K1318" s="677"/>
      <c r="L1318" s="678"/>
    </row>
    <row r="1319" spans="1:12" ht="15.95" customHeight="1" x14ac:dyDescent="0.25">
      <c r="A1319" s="22" t="s">
        <v>5781</v>
      </c>
      <c r="B1319" s="211" t="s">
        <v>1923</v>
      </c>
      <c r="C1319" s="214">
        <v>7</v>
      </c>
      <c r="D1319" s="215">
        <v>7000</v>
      </c>
      <c r="E1319" s="215">
        <v>1750</v>
      </c>
      <c r="F1319" s="214">
        <v>10</v>
      </c>
      <c r="G1319" s="217" t="str">
        <f>IF(MID(tab_SATLISTE[[#This Row],[SAT-ID]],2,1)="x","x",LEFT(tab_SATLISTE[[#This Row],[SAT-ID]]))</f>
        <v>3</v>
      </c>
      <c r="H1319" s="676" t="s">
        <v>4287</v>
      </c>
      <c r="I1319" s="677"/>
      <c r="J1319" s="677"/>
      <c r="K1319" s="677"/>
      <c r="L1319" s="678"/>
    </row>
    <row r="1320" spans="1:12" ht="15.95" customHeight="1" x14ac:dyDescent="0.25">
      <c r="A1320" s="22" t="s">
        <v>5782</v>
      </c>
      <c r="B1320" s="211" t="s">
        <v>832</v>
      </c>
      <c r="C1320" s="214">
        <v>10</v>
      </c>
      <c r="D1320" s="215">
        <v>10000</v>
      </c>
      <c r="E1320" s="215">
        <v>2500</v>
      </c>
      <c r="F1320" s="214">
        <v>16</v>
      </c>
      <c r="G1320" s="217" t="str">
        <f>IF(MID(tab_SATLISTE[[#This Row],[SAT-ID]],2,1)="x","x",LEFT(tab_SATLISTE[[#This Row],[SAT-ID]]))</f>
        <v>3</v>
      </c>
      <c r="H1320" s="676" t="s">
        <v>4287</v>
      </c>
      <c r="I1320" s="677"/>
      <c r="J1320" s="677"/>
      <c r="K1320" s="677"/>
      <c r="L1320" s="678"/>
    </row>
    <row r="1321" spans="1:12" ht="15.95" customHeight="1" x14ac:dyDescent="0.25">
      <c r="A1321" s="22" t="s">
        <v>5783</v>
      </c>
      <c r="B1321" s="211" t="s">
        <v>550</v>
      </c>
      <c r="C1321" s="214">
        <v>18</v>
      </c>
      <c r="D1321" s="215">
        <v>18000</v>
      </c>
      <c r="E1321" s="215">
        <v>4500</v>
      </c>
      <c r="F1321" s="214">
        <v>28</v>
      </c>
      <c r="G1321" s="217" t="str">
        <f>IF(MID(tab_SATLISTE[[#This Row],[SAT-ID]],2,1)="x","x",LEFT(tab_SATLISTE[[#This Row],[SAT-ID]]))</f>
        <v>3</v>
      </c>
      <c r="H1321" s="676" t="s">
        <v>4287</v>
      </c>
      <c r="I1321" s="677"/>
      <c r="J1321" s="677"/>
      <c r="K1321" s="677"/>
      <c r="L1321" s="678"/>
    </row>
    <row r="1322" spans="1:12" ht="15.95" customHeight="1" x14ac:dyDescent="0.25">
      <c r="A1322" s="22" t="s">
        <v>5784</v>
      </c>
      <c r="B1322" s="211" t="s">
        <v>3791</v>
      </c>
      <c r="C1322" s="214">
        <v>4</v>
      </c>
      <c r="D1322" s="215">
        <v>4000</v>
      </c>
      <c r="E1322" s="215">
        <v>1000</v>
      </c>
      <c r="F1322" s="214">
        <v>5</v>
      </c>
      <c r="G1322" s="217" t="str">
        <f>IF(MID(tab_SATLISTE[[#This Row],[SAT-ID]],2,1)="x","x",LEFT(tab_SATLISTE[[#This Row],[SAT-ID]]))</f>
        <v>3</v>
      </c>
      <c r="H1322" s="676" t="s">
        <v>4287</v>
      </c>
      <c r="I1322" s="677"/>
      <c r="J1322" s="677"/>
      <c r="K1322" s="677"/>
      <c r="L1322" s="678"/>
    </row>
    <row r="1323" spans="1:12" ht="15.95" customHeight="1" x14ac:dyDescent="0.25">
      <c r="A1323" s="22" t="s">
        <v>5785</v>
      </c>
      <c r="B1323" s="211" t="s">
        <v>532</v>
      </c>
      <c r="C1323" s="214">
        <v>9</v>
      </c>
      <c r="D1323" s="215">
        <v>9000</v>
      </c>
      <c r="E1323" s="215">
        <v>2250</v>
      </c>
      <c r="F1323" s="214">
        <v>13</v>
      </c>
      <c r="G1323" s="217" t="str">
        <f>IF(MID(tab_SATLISTE[[#This Row],[SAT-ID]],2,1)="x","x",LEFT(tab_SATLISTE[[#This Row],[SAT-ID]]))</f>
        <v>3</v>
      </c>
      <c r="H1323" s="676" t="s">
        <v>4287</v>
      </c>
      <c r="I1323" s="677"/>
      <c r="J1323" s="677"/>
      <c r="K1323" s="677"/>
      <c r="L1323" s="678"/>
    </row>
    <row r="1324" spans="1:12" ht="15.95" customHeight="1" x14ac:dyDescent="0.25">
      <c r="A1324" s="22" t="s">
        <v>5786</v>
      </c>
      <c r="B1324" s="211" t="s">
        <v>559</v>
      </c>
      <c r="C1324" s="214">
        <v>66</v>
      </c>
      <c r="D1324" s="215">
        <v>66000</v>
      </c>
      <c r="E1324" s="215">
        <v>16500</v>
      </c>
      <c r="F1324" s="214">
        <v>101</v>
      </c>
      <c r="G1324" s="217" t="str">
        <f>IF(MID(tab_SATLISTE[[#This Row],[SAT-ID]],2,1)="x","x",LEFT(tab_SATLISTE[[#This Row],[SAT-ID]]))</f>
        <v>3</v>
      </c>
      <c r="H1324" s="676" t="s">
        <v>4287</v>
      </c>
      <c r="I1324" s="677"/>
      <c r="J1324" s="677"/>
      <c r="K1324" s="677"/>
      <c r="L1324" s="678"/>
    </row>
    <row r="1325" spans="1:12" ht="15.95" customHeight="1" x14ac:dyDescent="0.25">
      <c r="A1325" s="22" t="s">
        <v>5787</v>
      </c>
      <c r="B1325" s="211" t="s">
        <v>1166</v>
      </c>
      <c r="C1325" s="214">
        <v>14</v>
      </c>
      <c r="D1325" s="215">
        <v>14000</v>
      </c>
      <c r="E1325" s="215">
        <v>3500</v>
      </c>
      <c r="F1325" s="214">
        <v>22</v>
      </c>
      <c r="G1325" s="217" t="str">
        <f>IF(MID(tab_SATLISTE[[#This Row],[SAT-ID]],2,1)="x","x",LEFT(tab_SATLISTE[[#This Row],[SAT-ID]]))</f>
        <v>3</v>
      </c>
      <c r="H1325" s="676" t="s">
        <v>4287</v>
      </c>
      <c r="I1325" s="677"/>
      <c r="J1325" s="677"/>
      <c r="K1325" s="677"/>
      <c r="L1325" s="678"/>
    </row>
    <row r="1326" spans="1:12" ht="15.95" customHeight="1" x14ac:dyDescent="0.25">
      <c r="A1326" s="22" t="s">
        <v>5788</v>
      </c>
      <c r="B1326" s="211" t="s">
        <v>1168</v>
      </c>
      <c r="C1326" s="214">
        <v>89</v>
      </c>
      <c r="D1326" s="215">
        <v>89000</v>
      </c>
      <c r="E1326" s="215">
        <v>22250</v>
      </c>
      <c r="F1326" s="214">
        <v>137</v>
      </c>
      <c r="G1326" s="217" t="str">
        <f>IF(MID(tab_SATLISTE[[#This Row],[SAT-ID]],2,1)="x","x",LEFT(tab_SATLISTE[[#This Row],[SAT-ID]]))</f>
        <v>3</v>
      </c>
      <c r="H1326" s="676" t="s">
        <v>4287</v>
      </c>
      <c r="I1326" s="677"/>
      <c r="J1326" s="677"/>
      <c r="K1326" s="677"/>
      <c r="L1326" s="678"/>
    </row>
    <row r="1327" spans="1:12" ht="15.95" customHeight="1" x14ac:dyDescent="0.25">
      <c r="A1327" s="22" t="s">
        <v>5790</v>
      </c>
      <c r="B1327" s="211" t="s">
        <v>7034</v>
      </c>
      <c r="C1327" s="214">
        <v>13</v>
      </c>
      <c r="D1327" s="215">
        <v>13000</v>
      </c>
      <c r="E1327" s="215">
        <v>3250</v>
      </c>
      <c r="F1327" s="214">
        <v>20</v>
      </c>
      <c r="G1327" s="217" t="str">
        <f>IF(MID(tab_SATLISTE[[#This Row],[SAT-ID]],2,1)="x","x",LEFT(tab_SATLISTE[[#This Row],[SAT-ID]]))</f>
        <v>3</v>
      </c>
      <c r="H1327" s="676" t="s">
        <v>4287</v>
      </c>
      <c r="I1327" s="677"/>
      <c r="J1327" s="677"/>
      <c r="K1327" s="677"/>
      <c r="L1327" s="678"/>
    </row>
    <row r="1328" spans="1:12" ht="15.95" customHeight="1" x14ac:dyDescent="0.25">
      <c r="A1328" s="22" t="s">
        <v>5791</v>
      </c>
      <c r="B1328" s="211" t="s">
        <v>4375</v>
      </c>
      <c r="C1328" s="214">
        <v>10</v>
      </c>
      <c r="D1328" s="215">
        <v>10000</v>
      </c>
      <c r="E1328" s="215">
        <v>2500</v>
      </c>
      <c r="F1328" s="214">
        <v>14</v>
      </c>
      <c r="G1328" s="217" t="str">
        <f>IF(MID(tab_SATLISTE[[#This Row],[SAT-ID]],2,1)="x","x",LEFT(tab_SATLISTE[[#This Row],[SAT-ID]]))</f>
        <v>3</v>
      </c>
      <c r="H1328" s="676" t="s">
        <v>4287</v>
      </c>
      <c r="I1328" s="677"/>
      <c r="J1328" s="677"/>
      <c r="K1328" s="677"/>
      <c r="L1328" s="678"/>
    </row>
    <row r="1329" spans="1:12" ht="15.95" customHeight="1" x14ac:dyDescent="0.25">
      <c r="A1329" s="22" t="s">
        <v>5792</v>
      </c>
      <c r="B1329" s="211" t="s">
        <v>1000</v>
      </c>
      <c r="C1329" s="214">
        <v>56</v>
      </c>
      <c r="D1329" s="215">
        <v>56000</v>
      </c>
      <c r="E1329" s="215">
        <v>14000</v>
      </c>
      <c r="F1329" s="214">
        <v>79</v>
      </c>
      <c r="G1329" s="217" t="str">
        <f>IF(MID(tab_SATLISTE[[#This Row],[SAT-ID]],2,1)="x","x",LEFT(tab_SATLISTE[[#This Row],[SAT-ID]]))</f>
        <v>3</v>
      </c>
      <c r="H1329" s="676" t="s">
        <v>4287</v>
      </c>
      <c r="I1329" s="677"/>
      <c r="J1329" s="677"/>
      <c r="K1329" s="677"/>
      <c r="L1329" s="678"/>
    </row>
    <row r="1330" spans="1:12" ht="15.95" customHeight="1" x14ac:dyDescent="0.25">
      <c r="A1330" s="22" t="s">
        <v>5793</v>
      </c>
      <c r="B1330" s="211" t="s">
        <v>1785</v>
      </c>
      <c r="C1330" s="214">
        <v>196</v>
      </c>
      <c r="D1330" s="215">
        <v>196000</v>
      </c>
      <c r="E1330" s="215">
        <v>49000</v>
      </c>
      <c r="F1330" s="214">
        <v>287</v>
      </c>
      <c r="G1330" s="217" t="str">
        <f>IF(MID(tab_SATLISTE[[#This Row],[SAT-ID]],2,1)="x","x",LEFT(tab_SATLISTE[[#This Row],[SAT-ID]]))</f>
        <v>3</v>
      </c>
      <c r="H1330" s="676" t="s">
        <v>4287</v>
      </c>
      <c r="I1330" s="677"/>
      <c r="J1330" s="677"/>
      <c r="K1330" s="677"/>
      <c r="L1330" s="678"/>
    </row>
    <row r="1331" spans="1:12" ht="15.95" customHeight="1" x14ac:dyDescent="0.25">
      <c r="A1331" s="22" t="s">
        <v>5794</v>
      </c>
      <c r="B1331" s="211" t="s">
        <v>1255</v>
      </c>
      <c r="C1331" s="214">
        <v>9</v>
      </c>
      <c r="D1331" s="215">
        <v>9000</v>
      </c>
      <c r="E1331" s="215">
        <v>2250</v>
      </c>
      <c r="F1331" s="214">
        <v>14</v>
      </c>
      <c r="G1331" s="217" t="str">
        <f>IF(MID(tab_SATLISTE[[#This Row],[SAT-ID]],2,1)="x","x",LEFT(tab_SATLISTE[[#This Row],[SAT-ID]]))</f>
        <v>3</v>
      </c>
      <c r="H1331" s="676" t="s">
        <v>4287</v>
      </c>
      <c r="I1331" s="677"/>
      <c r="J1331" s="677"/>
      <c r="K1331" s="677"/>
      <c r="L1331" s="678"/>
    </row>
    <row r="1332" spans="1:12" ht="15.95" customHeight="1" x14ac:dyDescent="0.25">
      <c r="A1332" s="22" t="s">
        <v>5795</v>
      </c>
      <c r="B1332" s="211" t="s">
        <v>1873</v>
      </c>
      <c r="C1332" s="214">
        <v>12</v>
      </c>
      <c r="D1332" s="215">
        <v>12000</v>
      </c>
      <c r="E1332" s="215">
        <v>3000</v>
      </c>
      <c r="F1332" s="214">
        <v>18</v>
      </c>
      <c r="G1332" s="217" t="str">
        <f>IF(MID(tab_SATLISTE[[#This Row],[SAT-ID]],2,1)="x","x",LEFT(tab_SATLISTE[[#This Row],[SAT-ID]]))</f>
        <v>3</v>
      </c>
      <c r="H1332" s="676" t="s">
        <v>4287</v>
      </c>
      <c r="I1332" s="677"/>
      <c r="J1332" s="677"/>
      <c r="K1332" s="677"/>
      <c r="L1332" s="678"/>
    </row>
    <row r="1333" spans="1:12" ht="15.95" customHeight="1" x14ac:dyDescent="0.25">
      <c r="A1333" s="22" t="s">
        <v>5796</v>
      </c>
      <c r="B1333" s="211" t="s">
        <v>1792</v>
      </c>
      <c r="C1333" s="214">
        <v>40</v>
      </c>
      <c r="D1333" s="215">
        <v>40000</v>
      </c>
      <c r="E1333" s="215">
        <v>10000</v>
      </c>
      <c r="F1333" s="214">
        <v>62</v>
      </c>
      <c r="G1333" s="217" t="str">
        <f>IF(MID(tab_SATLISTE[[#This Row],[SAT-ID]],2,1)="x","x",LEFT(tab_SATLISTE[[#This Row],[SAT-ID]]))</f>
        <v>3</v>
      </c>
      <c r="H1333" s="676" t="s">
        <v>4287</v>
      </c>
      <c r="I1333" s="677"/>
      <c r="J1333" s="677"/>
      <c r="K1333" s="677"/>
      <c r="L1333" s="678"/>
    </row>
    <row r="1334" spans="1:12" ht="15.95" customHeight="1" x14ac:dyDescent="0.25">
      <c r="A1334" s="22" t="s">
        <v>5797</v>
      </c>
      <c r="B1334" s="211" t="s">
        <v>1790</v>
      </c>
      <c r="C1334" s="214">
        <v>8</v>
      </c>
      <c r="D1334" s="215">
        <v>8000</v>
      </c>
      <c r="E1334" s="215">
        <v>2000</v>
      </c>
      <c r="F1334" s="214">
        <v>12</v>
      </c>
      <c r="G1334" s="217" t="str">
        <f>IF(MID(tab_SATLISTE[[#This Row],[SAT-ID]],2,1)="x","x",LEFT(tab_SATLISTE[[#This Row],[SAT-ID]]))</f>
        <v>3</v>
      </c>
      <c r="H1334" s="676" t="s">
        <v>4287</v>
      </c>
      <c r="I1334" s="677"/>
      <c r="J1334" s="677"/>
      <c r="K1334" s="677"/>
      <c r="L1334" s="678"/>
    </row>
    <row r="1335" spans="1:12" ht="15.95" customHeight="1" x14ac:dyDescent="0.25">
      <c r="A1335" s="22" t="s">
        <v>5798</v>
      </c>
      <c r="B1335" s="211" t="s">
        <v>128</v>
      </c>
      <c r="C1335" s="214">
        <v>42</v>
      </c>
      <c r="D1335" s="215">
        <v>42000</v>
      </c>
      <c r="E1335" s="215">
        <v>10500</v>
      </c>
      <c r="F1335" s="214">
        <v>60</v>
      </c>
      <c r="G1335" s="217" t="str">
        <f>IF(MID(tab_SATLISTE[[#This Row],[SAT-ID]],2,1)="x","x",LEFT(tab_SATLISTE[[#This Row],[SAT-ID]]))</f>
        <v>3</v>
      </c>
      <c r="H1335" s="676" t="s">
        <v>4287</v>
      </c>
      <c r="I1335" s="677"/>
      <c r="J1335" s="677"/>
      <c r="K1335" s="677"/>
      <c r="L1335" s="678"/>
    </row>
    <row r="1336" spans="1:12" ht="15.95" customHeight="1" x14ac:dyDescent="0.25">
      <c r="A1336" s="22" t="s">
        <v>5799</v>
      </c>
      <c r="B1336" s="211" t="s">
        <v>4043</v>
      </c>
      <c r="C1336" s="214">
        <v>15</v>
      </c>
      <c r="D1336" s="215">
        <v>15000</v>
      </c>
      <c r="E1336" s="215">
        <v>3750</v>
      </c>
      <c r="F1336" s="214">
        <v>21</v>
      </c>
      <c r="G1336" s="217" t="str">
        <f>IF(MID(tab_SATLISTE[[#This Row],[SAT-ID]],2,1)="x","x",LEFT(tab_SATLISTE[[#This Row],[SAT-ID]]))</f>
        <v>3</v>
      </c>
      <c r="H1336" s="676" t="s">
        <v>4287</v>
      </c>
      <c r="I1336" s="677"/>
      <c r="J1336" s="677"/>
      <c r="K1336" s="677"/>
      <c r="L1336" s="678"/>
    </row>
    <row r="1337" spans="1:12" ht="15.95" customHeight="1" x14ac:dyDescent="0.25">
      <c r="A1337" s="21" t="s">
        <v>5800</v>
      </c>
      <c r="B1337" s="209" t="s">
        <v>3032</v>
      </c>
      <c r="C1337" s="214">
        <v>7</v>
      </c>
      <c r="D1337" s="215">
        <v>7000</v>
      </c>
      <c r="E1337" s="215">
        <v>1750</v>
      </c>
      <c r="F1337" s="214">
        <v>10</v>
      </c>
      <c r="G1337" s="217" t="str">
        <f>IF(MID(tab_SATLISTE[[#This Row],[SAT-ID]],2,1)="x","x",LEFT(tab_SATLISTE[[#This Row],[SAT-ID]]))</f>
        <v>4</v>
      </c>
      <c r="H1337" s="676" t="s">
        <v>4287</v>
      </c>
      <c r="I1337" s="677"/>
      <c r="J1337" s="677"/>
      <c r="K1337" s="677"/>
      <c r="L1337" s="678"/>
    </row>
    <row r="1338" spans="1:12" ht="15.95" customHeight="1" x14ac:dyDescent="0.25">
      <c r="A1338" s="21" t="s">
        <v>5801</v>
      </c>
      <c r="B1338" s="209" t="s">
        <v>3006</v>
      </c>
      <c r="C1338" s="214">
        <v>4</v>
      </c>
      <c r="D1338" s="215">
        <v>4000</v>
      </c>
      <c r="E1338" s="215">
        <v>1000</v>
      </c>
      <c r="F1338" s="214">
        <v>5</v>
      </c>
      <c r="G1338" s="217" t="str">
        <f>IF(MID(tab_SATLISTE[[#This Row],[SAT-ID]],2,1)="x","x",LEFT(tab_SATLISTE[[#This Row],[SAT-ID]]))</f>
        <v>4</v>
      </c>
      <c r="H1338" s="679" t="s">
        <v>4288</v>
      </c>
      <c r="I1338" s="680"/>
      <c r="J1338" s="680"/>
      <c r="K1338" s="680"/>
      <c r="L1338" s="681"/>
    </row>
    <row r="1339" spans="1:12" ht="15.95" customHeight="1" x14ac:dyDescent="0.25">
      <c r="A1339" s="21" t="s">
        <v>5802</v>
      </c>
      <c r="B1339" s="209" t="s">
        <v>3110</v>
      </c>
      <c r="C1339" s="214">
        <v>9</v>
      </c>
      <c r="D1339" s="215">
        <v>9000</v>
      </c>
      <c r="E1339" s="215">
        <v>2250</v>
      </c>
      <c r="F1339" s="214">
        <v>12</v>
      </c>
      <c r="G1339" s="217" t="str">
        <f>IF(MID(tab_SATLISTE[[#This Row],[SAT-ID]],2,1)="x","x",LEFT(tab_SATLISTE[[#This Row],[SAT-ID]]))</f>
        <v>4</v>
      </c>
      <c r="H1339" s="679" t="s">
        <v>4288</v>
      </c>
      <c r="I1339" s="680"/>
      <c r="J1339" s="680"/>
      <c r="K1339" s="680"/>
      <c r="L1339" s="681"/>
    </row>
    <row r="1340" spans="1:12" ht="15.95" customHeight="1" x14ac:dyDescent="0.25">
      <c r="A1340" s="21" t="s">
        <v>5803</v>
      </c>
      <c r="B1340" s="209" t="s">
        <v>3111</v>
      </c>
      <c r="C1340" s="214">
        <v>16</v>
      </c>
      <c r="D1340" s="215">
        <v>16000</v>
      </c>
      <c r="E1340" s="215">
        <v>4000</v>
      </c>
      <c r="F1340" s="214">
        <v>23</v>
      </c>
      <c r="G1340" s="217" t="str">
        <f>IF(MID(tab_SATLISTE[[#This Row],[SAT-ID]],2,1)="x","x",LEFT(tab_SATLISTE[[#This Row],[SAT-ID]]))</f>
        <v>4</v>
      </c>
      <c r="H1340" s="679" t="s">
        <v>4288</v>
      </c>
      <c r="I1340" s="680"/>
      <c r="J1340" s="680"/>
      <c r="K1340" s="680"/>
      <c r="L1340" s="681"/>
    </row>
    <row r="1341" spans="1:12" ht="15.95" customHeight="1" x14ac:dyDescent="0.25">
      <c r="A1341" s="21" t="s">
        <v>5804</v>
      </c>
      <c r="B1341" s="209" t="s">
        <v>3117</v>
      </c>
      <c r="C1341" s="214">
        <v>8</v>
      </c>
      <c r="D1341" s="215">
        <v>8000</v>
      </c>
      <c r="E1341" s="215">
        <v>2000</v>
      </c>
      <c r="F1341" s="214">
        <v>11</v>
      </c>
      <c r="G1341" s="217" t="str">
        <f>IF(MID(tab_SATLISTE[[#This Row],[SAT-ID]],2,1)="x","x",LEFT(tab_SATLISTE[[#This Row],[SAT-ID]]))</f>
        <v>4</v>
      </c>
      <c r="H1341" s="679" t="s">
        <v>4288</v>
      </c>
      <c r="I1341" s="680"/>
      <c r="J1341" s="680"/>
      <c r="K1341" s="680"/>
      <c r="L1341" s="681"/>
    </row>
    <row r="1342" spans="1:12" ht="15.95" customHeight="1" x14ac:dyDescent="0.25">
      <c r="A1342" s="21" t="s">
        <v>5805</v>
      </c>
      <c r="B1342" s="209" t="s">
        <v>2990</v>
      </c>
      <c r="C1342" s="214">
        <v>6</v>
      </c>
      <c r="D1342" s="215">
        <v>6000</v>
      </c>
      <c r="E1342" s="215">
        <v>1500</v>
      </c>
      <c r="F1342" s="214">
        <v>8</v>
      </c>
      <c r="G1342" s="217" t="str">
        <f>IF(MID(tab_SATLISTE[[#This Row],[SAT-ID]],2,1)="x","x",LEFT(tab_SATLISTE[[#This Row],[SAT-ID]]))</f>
        <v>4</v>
      </c>
      <c r="H1342" s="679" t="s">
        <v>4288</v>
      </c>
      <c r="I1342" s="680"/>
      <c r="J1342" s="680"/>
      <c r="K1342" s="680"/>
      <c r="L1342" s="681"/>
    </row>
    <row r="1343" spans="1:12" ht="15.95" customHeight="1" x14ac:dyDescent="0.25">
      <c r="A1343" s="21" t="s">
        <v>5806</v>
      </c>
      <c r="B1343" s="209" t="s">
        <v>3009</v>
      </c>
      <c r="C1343" s="214">
        <v>13</v>
      </c>
      <c r="D1343" s="215">
        <v>13000</v>
      </c>
      <c r="E1343" s="215">
        <v>3250</v>
      </c>
      <c r="F1343" s="214">
        <v>18</v>
      </c>
      <c r="G1343" s="217" t="str">
        <f>IF(MID(tab_SATLISTE[[#This Row],[SAT-ID]],2,1)="x","x",LEFT(tab_SATLISTE[[#This Row],[SAT-ID]]))</f>
        <v>4</v>
      </c>
      <c r="H1343" s="679" t="s">
        <v>4288</v>
      </c>
      <c r="I1343" s="680"/>
      <c r="J1343" s="680"/>
      <c r="K1343" s="680"/>
      <c r="L1343" s="681"/>
    </row>
    <row r="1344" spans="1:12" ht="15.95" customHeight="1" x14ac:dyDescent="0.25">
      <c r="A1344" s="21" t="s">
        <v>5807</v>
      </c>
      <c r="B1344" s="209" t="s">
        <v>3004</v>
      </c>
      <c r="C1344" s="214">
        <v>15</v>
      </c>
      <c r="D1344" s="215">
        <v>15000</v>
      </c>
      <c r="E1344" s="215">
        <v>3750</v>
      </c>
      <c r="F1344" s="214">
        <v>21</v>
      </c>
      <c r="G1344" s="217" t="str">
        <f>IF(MID(tab_SATLISTE[[#This Row],[SAT-ID]],2,1)="x","x",LEFT(tab_SATLISTE[[#This Row],[SAT-ID]]))</f>
        <v>4</v>
      </c>
      <c r="H1344" s="679" t="s">
        <v>4288</v>
      </c>
      <c r="I1344" s="680"/>
      <c r="J1344" s="680"/>
      <c r="K1344" s="680"/>
      <c r="L1344" s="681"/>
    </row>
    <row r="1345" spans="1:12" ht="15.95" customHeight="1" x14ac:dyDescent="0.25">
      <c r="A1345" s="21" t="s">
        <v>5808</v>
      </c>
      <c r="B1345" s="209" t="s">
        <v>3050</v>
      </c>
      <c r="C1345" s="214">
        <v>26</v>
      </c>
      <c r="D1345" s="215">
        <v>26000</v>
      </c>
      <c r="E1345" s="215">
        <v>6500</v>
      </c>
      <c r="F1345" s="214">
        <v>36</v>
      </c>
      <c r="G1345" s="217" t="str">
        <f>IF(MID(tab_SATLISTE[[#This Row],[SAT-ID]],2,1)="x","x",LEFT(tab_SATLISTE[[#This Row],[SAT-ID]]))</f>
        <v>4</v>
      </c>
      <c r="H1345" s="679" t="s">
        <v>4288</v>
      </c>
      <c r="I1345" s="680"/>
      <c r="J1345" s="680"/>
      <c r="K1345" s="680"/>
      <c r="L1345" s="681"/>
    </row>
    <row r="1346" spans="1:12" ht="15.95" customHeight="1" x14ac:dyDescent="0.25">
      <c r="A1346" s="21" t="s">
        <v>5809</v>
      </c>
      <c r="B1346" s="209" t="s">
        <v>3074</v>
      </c>
      <c r="C1346" s="214">
        <v>6</v>
      </c>
      <c r="D1346" s="215">
        <v>6000</v>
      </c>
      <c r="E1346" s="215">
        <v>1500</v>
      </c>
      <c r="F1346" s="214">
        <v>8</v>
      </c>
      <c r="G1346" s="217" t="str">
        <f>IF(MID(tab_SATLISTE[[#This Row],[SAT-ID]],2,1)="x","x",LEFT(tab_SATLISTE[[#This Row],[SAT-ID]]))</f>
        <v>4</v>
      </c>
      <c r="H1346" s="679" t="s">
        <v>4288</v>
      </c>
      <c r="I1346" s="680"/>
      <c r="J1346" s="680"/>
      <c r="K1346" s="680"/>
      <c r="L1346" s="681"/>
    </row>
    <row r="1347" spans="1:12" ht="15.95" customHeight="1" x14ac:dyDescent="0.25">
      <c r="A1347" s="21" t="s">
        <v>5810</v>
      </c>
      <c r="B1347" s="209" t="s">
        <v>877</v>
      </c>
      <c r="C1347" s="214">
        <v>239</v>
      </c>
      <c r="D1347" s="215">
        <v>239000</v>
      </c>
      <c r="E1347" s="215">
        <v>59750</v>
      </c>
      <c r="F1347" s="214">
        <v>368</v>
      </c>
      <c r="G1347" s="217" t="str">
        <f>IF(MID(tab_SATLISTE[[#This Row],[SAT-ID]],2,1)="x","x",LEFT(tab_SATLISTE[[#This Row],[SAT-ID]]))</f>
        <v>4</v>
      </c>
      <c r="H1347" s="679" t="s">
        <v>4288</v>
      </c>
      <c r="I1347" s="680"/>
      <c r="J1347" s="680"/>
      <c r="K1347" s="680"/>
      <c r="L1347" s="681"/>
    </row>
    <row r="1348" spans="1:12" ht="15.95" customHeight="1" x14ac:dyDescent="0.25">
      <c r="A1348" s="21" t="s">
        <v>5811</v>
      </c>
      <c r="B1348" s="209" t="s">
        <v>3927</v>
      </c>
      <c r="C1348" s="214">
        <v>107</v>
      </c>
      <c r="D1348" s="215">
        <v>107000</v>
      </c>
      <c r="E1348" s="215">
        <v>26750</v>
      </c>
      <c r="F1348" s="214">
        <v>161</v>
      </c>
      <c r="G1348" s="217" t="str">
        <f>IF(MID(tab_SATLISTE[[#This Row],[SAT-ID]],2,1)="x","x",LEFT(tab_SATLISTE[[#This Row],[SAT-ID]]))</f>
        <v>4</v>
      </c>
      <c r="H1348" s="679" t="s">
        <v>4288</v>
      </c>
      <c r="I1348" s="680"/>
      <c r="J1348" s="680"/>
      <c r="K1348" s="680"/>
      <c r="L1348" s="681"/>
    </row>
    <row r="1349" spans="1:12" ht="15.95" customHeight="1" x14ac:dyDescent="0.25">
      <c r="A1349" s="21" t="s">
        <v>5812</v>
      </c>
      <c r="B1349" s="209" t="s">
        <v>2966</v>
      </c>
      <c r="C1349" s="214">
        <v>21</v>
      </c>
      <c r="D1349" s="215">
        <v>21000</v>
      </c>
      <c r="E1349" s="215">
        <v>5250</v>
      </c>
      <c r="F1349" s="214">
        <v>32</v>
      </c>
      <c r="G1349" s="217" t="str">
        <f>IF(MID(tab_SATLISTE[[#This Row],[SAT-ID]],2,1)="x","x",LEFT(tab_SATLISTE[[#This Row],[SAT-ID]]))</f>
        <v>4</v>
      </c>
      <c r="H1349" s="679" t="s">
        <v>4288</v>
      </c>
      <c r="I1349" s="680"/>
      <c r="J1349" s="680"/>
      <c r="K1349" s="680"/>
      <c r="L1349" s="681"/>
    </row>
    <row r="1350" spans="1:12" ht="15.95" customHeight="1" x14ac:dyDescent="0.25">
      <c r="A1350" s="21" t="s">
        <v>5813</v>
      </c>
      <c r="B1350" s="209" t="s">
        <v>898</v>
      </c>
      <c r="C1350" s="214">
        <v>533</v>
      </c>
      <c r="D1350" s="215">
        <v>533000</v>
      </c>
      <c r="E1350" s="215">
        <v>133250</v>
      </c>
      <c r="F1350" s="214">
        <v>745</v>
      </c>
      <c r="G1350" s="217" t="str">
        <f>IF(MID(tab_SATLISTE[[#This Row],[SAT-ID]],2,1)="x","x",LEFT(tab_SATLISTE[[#This Row],[SAT-ID]]))</f>
        <v>4</v>
      </c>
      <c r="H1350" s="679" t="s">
        <v>4288</v>
      </c>
      <c r="I1350" s="680"/>
      <c r="J1350" s="680"/>
      <c r="K1350" s="680"/>
      <c r="L1350" s="681"/>
    </row>
    <row r="1351" spans="1:12" ht="15.95" customHeight="1" x14ac:dyDescent="0.25">
      <c r="A1351" s="21" t="s">
        <v>5814</v>
      </c>
      <c r="B1351" s="209" t="s">
        <v>71</v>
      </c>
      <c r="C1351" s="214">
        <v>129</v>
      </c>
      <c r="D1351" s="215">
        <v>129000</v>
      </c>
      <c r="E1351" s="215">
        <v>32250</v>
      </c>
      <c r="F1351" s="214">
        <v>181</v>
      </c>
      <c r="G1351" s="217" t="str">
        <f>IF(MID(tab_SATLISTE[[#This Row],[SAT-ID]],2,1)="x","x",LEFT(tab_SATLISTE[[#This Row],[SAT-ID]]))</f>
        <v>4</v>
      </c>
      <c r="H1351" s="679" t="s">
        <v>4288</v>
      </c>
      <c r="I1351" s="680"/>
      <c r="J1351" s="680"/>
      <c r="K1351" s="680"/>
      <c r="L1351" s="681"/>
    </row>
    <row r="1352" spans="1:12" ht="15.95" customHeight="1" x14ac:dyDescent="0.25">
      <c r="A1352" s="21" t="s">
        <v>5815</v>
      </c>
      <c r="B1352" s="209" t="s">
        <v>3075</v>
      </c>
      <c r="C1352" s="214">
        <v>3</v>
      </c>
      <c r="D1352" s="215">
        <v>3000</v>
      </c>
      <c r="E1352" s="215">
        <v>750</v>
      </c>
      <c r="F1352" s="214">
        <v>4</v>
      </c>
      <c r="G1352" s="217" t="str">
        <f>IF(MID(tab_SATLISTE[[#This Row],[SAT-ID]],2,1)="x","x",LEFT(tab_SATLISTE[[#This Row],[SAT-ID]]))</f>
        <v>4</v>
      </c>
      <c r="H1352" s="679" t="s">
        <v>4288</v>
      </c>
      <c r="I1352" s="680"/>
      <c r="J1352" s="680"/>
      <c r="K1352" s="680"/>
      <c r="L1352" s="681"/>
    </row>
    <row r="1353" spans="1:12" ht="15.95" customHeight="1" x14ac:dyDescent="0.25">
      <c r="A1353" s="21" t="s">
        <v>5816</v>
      </c>
      <c r="B1353" s="209" t="s">
        <v>822</v>
      </c>
      <c r="C1353" s="214">
        <v>18</v>
      </c>
      <c r="D1353" s="215">
        <v>18000</v>
      </c>
      <c r="E1353" s="215">
        <v>4500</v>
      </c>
      <c r="F1353" s="214">
        <v>25</v>
      </c>
      <c r="G1353" s="217" t="str">
        <f>IF(MID(tab_SATLISTE[[#This Row],[SAT-ID]],2,1)="x","x",LEFT(tab_SATLISTE[[#This Row],[SAT-ID]]))</f>
        <v>4</v>
      </c>
      <c r="H1353" s="679" t="s">
        <v>4288</v>
      </c>
      <c r="I1353" s="680"/>
      <c r="J1353" s="680"/>
      <c r="K1353" s="680"/>
      <c r="L1353" s="681"/>
    </row>
    <row r="1354" spans="1:12" ht="15.95" customHeight="1" x14ac:dyDescent="0.25">
      <c r="A1354" s="21" t="s">
        <v>5817</v>
      </c>
      <c r="B1354" s="209" t="s">
        <v>7035</v>
      </c>
      <c r="C1354" s="214">
        <v>112</v>
      </c>
      <c r="D1354" s="215">
        <v>112000</v>
      </c>
      <c r="E1354" s="215">
        <v>28000</v>
      </c>
      <c r="F1354" s="214">
        <v>172</v>
      </c>
      <c r="G1354" s="217" t="str">
        <f>IF(MID(tab_SATLISTE[[#This Row],[SAT-ID]],2,1)="x","x",LEFT(tab_SATLISTE[[#This Row],[SAT-ID]]))</f>
        <v>4</v>
      </c>
      <c r="H1354" s="679" t="s">
        <v>4288</v>
      </c>
      <c r="I1354" s="680"/>
      <c r="J1354" s="680"/>
      <c r="K1354" s="680"/>
      <c r="L1354" s="681"/>
    </row>
    <row r="1355" spans="1:12" ht="15.95" customHeight="1" x14ac:dyDescent="0.25">
      <c r="A1355" s="21" t="s">
        <v>5818</v>
      </c>
      <c r="B1355" s="209" t="s">
        <v>3010</v>
      </c>
      <c r="C1355" s="214">
        <v>6</v>
      </c>
      <c r="D1355" s="215">
        <v>6000</v>
      </c>
      <c r="E1355" s="215">
        <v>1500</v>
      </c>
      <c r="F1355" s="214">
        <v>9</v>
      </c>
      <c r="G1355" s="217" t="str">
        <f>IF(MID(tab_SATLISTE[[#This Row],[SAT-ID]],2,1)="x","x",LEFT(tab_SATLISTE[[#This Row],[SAT-ID]]))</f>
        <v>4</v>
      </c>
      <c r="H1355" s="679" t="s">
        <v>4288</v>
      </c>
      <c r="I1355" s="680"/>
      <c r="J1355" s="680"/>
      <c r="K1355" s="680"/>
      <c r="L1355" s="681"/>
    </row>
    <row r="1356" spans="1:12" ht="15.95" customHeight="1" x14ac:dyDescent="0.25">
      <c r="A1356" s="21" t="s">
        <v>5819</v>
      </c>
      <c r="B1356" s="209" t="s">
        <v>1556</v>
      </c>
      <c r="C1356" s="214">
        <v>26</v>
      </c>
      <c r="D1356" s="215">
        <v>26000</v>
      </c>
      <c r="E1356" s="215">
        <v>6500</v>
      </c>
      <c r="F1356" s="214">
        <v>37</v>
      </c>
      <c r="G1356" s="217" t="str">
        <f>IF(MID(tab_SATLISTE[[#This Row],[SAT-ID]],2,1)="x","x",LEFT(tab_SATLISTE[[#This Row],[SAT-ID]]))</f>
        <v>4</v>
      </c>
      <c r="H1356" s="679" t="s">
        <v>4288</v>
      </c>
      <c r="I1356" s="680"/>
      <c r="J1356" s="680"/>
      <c r="K1356" s="680"/>
      <c r="L1356" s="681"/>
    </row>
    <row r="1357" spans="1:12" ht="15.95" customHeight="1" x14ac:dyDescent="0.25">
      <c r="A1357" s="21" t="s">
        <v>5820</v>
      </c>
      <c r="B1357" s="209" t="s">
        <v>2994</v>
      </c>
      <c r="C1357" s="214">
        <v>16</v>
      </c>
      <c r="D1357" s="215">
        <v>16000</v>
      </c>
      <c r="E1357" s="215">
        <v>4000</v>
      </c>
      <c r="F1357" s="214">
        <v>22</v>
      </c>
      <c r="G1357" s="217" t="str">
        <f>IF(MID(tab_SATLISTE[[#This Row],[SAT-ID]],2,1)="x","x",LEFT(tab_SATLISTE[[#This Row],[SAT-ID]]))</f>
        <v>4</v>
      </c>
      <c r="H1357" s="679" t="s">
        <v>4288</v>
      </c>
      <c r="I1357" s="680"/>
      <c r="J1357" s="680"/>
      <c r="K1357" s="680"/>
      <c r="L1357" s="681"/>
    </row>
    <row r="1358" spans="1:12" ht="15.95" customHeight="1" x14ac:dyDescent="0.25">
      <c r="A1358" s="21" t="s">
        <v>5821</v>
      </c>
      <c r="B1358" s="209" t="s">
        <v>2947</v>
      </c>
      <c r="C1358" s="214">
        <v>8</v>
      </c>
      <c r="D1358" s="215">
        <v>8000</v>
      </c>
      <c r="E1358" s="215">
        <v>2000</v>
      </c>
      <c r="F1358" s="214">
        <v>11</v>
      </c>
      <c r="G1358" s="217" t="str">
        <f>IF(MID(tab_SATLISTE[[#This Row],[SAT-ID]],2,1)="x","x",LEFT(tab_SATLISTE[[#This Row],[SAT-ID]]))</f>
        <v>4</v>
      </c>
      <c r="H1358" s="679" t="s">
        <v>4288</v>
      </c>
      <c r="I1358" s="680"/>
      <c r="J1358" s="680"/>
      <c r="K1358" s="680"/>
      <c r="L1358" s="681"/>
    </row>
    <row r="1359" spans="1:12" ht="15.95" customHeight="1" x14ac:dyDescent="0.25">
      <c r="A1359" s="21" t="s">
        <v>5822</v>
      </c>
      <c r="B1359" s="209" t="s">
        <v>2976</v>
      </c>
      <c r="C1359" s="214">
        <v>8</v>
      </c>
      <c r="D1359" s="215">
        <v>8000</v>
      </c>
      <c r="E1359" s="215">
        <v>2000</v>
      </c>
      <c r="F1359" s="214">
        <v>11</v>
      </c>
      <c r="G1359" s="217" t="str">
        <f>IF(MID(tab_SATLISTE[[#This Row],[SAT-ID]],2,1)="x","x",LEFT(tab_SATLISTE[[#This Row],[SAT-ID]]))</f>
        <v>4</v>
      </c>
      <c r="H1359" s="679" t="s">
        <v>4288</v>
      </c>
      <c r="I1359" s="680"/>
      <c r="J1359" s="680"/>
      <c r="K1359" s="680"/>
      <c r="L1359" s="681"/>
    </row>
    <row r="1360" spans="1:12" ht="15.95" customHeight="1" x14ac:dyDescent="0.25">
      <c r="A1360" s="21" t="s">
        <v>5823</v>
      </c>
      <c r="B1360" s="209" t="s">
        <v>3011</v>
      </c>
      <c r="C1360" s="214">
        <v>1</v>
      </c>
      <c r="D1360" s="215">
        <v>1000</v>
      </c>
      <c r="E1360" s="215">
        <v>250</v>
      </c>
      <c r="F1360" s="214">
        <v>2</v>
      </c>
      <c r="G1360" s="217" t="str">
        <f>IF(MID(tab_SATLISTE[[#This Row],[SAT-ID]],2,1)="x","x",LEFT(tab_SATLISTE[[#This Row],[SAT-ID]]))</f>
        <v>4</v>
      </c>
      <c r="H1360" s="679" t="s">
        <v>4288</v>
      </c>
      <c r="I1360" s="680"/>
      <c r="J1360" s="680"/>
      <c r="K1360" s="680"/>
      <c r="L1360" s="681"/>
    </row>
    <row r="1361" spans="1:12" ht="15.95" customHeight="1" x14ac:dyDescent="0.25">
      <c r="A1361" s="21" t="s">
        <v>5824</v>
      </c>
      <c r="B1361" s="209" t="s">
        <v>2967</v>
      </c>
      <c r="C1361" s="214">
        <v>10</v>
      </c>
      <c r="D1361" s="215">
        <v>10000</v>
      </c>
      <c r="E1361" s="215">
        <v>2500</v>
      </c>
      <c r="F1361" s="214">
        <v>16</v>
      </c>
      <c r="G1361" s="217" t="str">
        <f>IF(MID(tab_SATLISTE[[#This Row],[SAT-ID]],2,1)="x","x",LEFT(tab_SATLISTE[[#This Row],[SAT-ID]]))</f>
        <v>4</v>
      </c>
      <c r="H1361" s="679" t="s">
        <v>4288</v>
      </c>
      <c r="I1361" s="680"/>
      <c r="J1361" s="680"/>
      <c r="K1361" s="680"/>
      <c r="L1361" s="681"/>
    </row>
    <row r="1362" spans="1:12" ht="15.95" customHeight="1" x14ac:dyDescent="0.25">
      <c r="A1362" s="21" t="s">
        <v>5825</v>
      </c>
      <c r="B1362" s="209" t="s">
        <v>2977</v>
      </c>
      <c r="C1362" s="214">
        <v>10</v>
      </c>
      <c r="D1362" s="215">
        <v>10000</v>
      </c>
      <c r="E1362" s="215">
        <v>2500</v>
      </c>
      <c r="F1362" s="214">
        <v>16</v>
      </c>
      <c r="G1362" s="217" t="str">
        <f>IF(MID(tab_SATLISTE[[#This Row],[SAT-ID]],2,1)="x","x",LEFT(tab_SATLISTE[[#This Row],[SAT-ID]]))</f>
        <v>4</v>
      </c>
      <c r="H1362" s="679" t="s">
        <v>4288</v>
      </c>
      <c r="I1362" s="680"/>
      <c r="J1362" s="680"/>
      <c r="K1362" s="680"/>
      <c r="L1362" s="681"/>
    </row>
    <row r="1363" spans="1:12" ht="15.95" customHeight="1" x14ac:dyDescent="0.25">
      <c r="A1363" s="21" t="s">
        <v>5826</v>
      </c>
      <c r="B1363" s="209" t="s">
        <v>2975</v>
      </c>
      <c r="C1363" s="214">
        <v>21</v>
      </c>
      <c r="D1363" s="215">
        <v>21000</v>
      </c>
      <c r="E1363" s="215">
        <v>5250</v>
      </c>
      <c r="F1363" s="214">
        <v>33</v>
      </c>
      <c r="G1363" s="217" t="str">
        <f>IF(MID(tab_SATLISTE[[#This Row],[SAT-ID]],2,1)="x","x",LEFT(tab_SATLISTE[[#This Row],[SAT-ID]]))</f>
        <v>4</v>
      </c>
      <c r="H1363" s="679" t="s">
        <v>4288</v>
      </c>
      <c r="I1363" s="680"/>
      <c r="J1363" s="680"/>
      <c r="K1363" s="680"/>
      <c r="L1363" s="681"/>
    </row>
    <row r="1364" spans="1:12" ht="15.95" customHeight="1" x14ac:dyDescent="0.25">
      <c r="A1364" s="21" t="s">
        <v>5827</v>
      </c>
      <c r="B1364" s="209" t="s">
        <v>3112</v>
      </c>
      <c r="C1364" s="214">
        <v>7</v>
      </c>
      <c r="D1364" s="215">
        <v>7000</v>
      </c>
      <c r="E1364" s="215">
        <v>1750</v>
      </c>
      <c r="F1364" s="214">
        <v>10</v>
      </c>
      <c r="G1364" s="217" t="str">
        <f>IF(MID(tab_SATLISTE[[#This Row],[SAT-ID]],2,1)="x","x",LEFT(tab_SATLISTE[[#This Row],[SAT-ID]]))</f>
        <v>4</v>
      </c>
      <c r="H1364" s="679" t="s">
        <v>4288</v>
      </c>
      <c r="I1364" s="680"/>
      <c r="J1364" s="680"/>
      <c r="K1364" s="680"/>
      <c r="L1364" s="681"/>
    </row>
    <row r="1365" spans="1:12" ht="15.95" customHeight="1" x14ac:dyDescent="0.25">
      <c r="A1365" s="21" t="s">
        <v>5828</v>
      </c>
      <c r="B1365" s="209" t="s">
        <v>2978</v>
      </c>
      <c r="C1365" s="214">
        <v>3</v>
      </c>
      <c r="D1365" s="215">
        <v>3000</v>
      </c>
      <c r="E1365" s="215">
        <v>750</v>
      </c>
      <c r="F1365" s="214">
        <v>4</v>
      </c>
      <c r="G1365" s="217" t="str">
        <f>IF(MID(tab_SATLISTE[[#This Row],[SAT-ID]],2,1)="x","x",LEFT(tab_SATLISTE[[#This Row],[SAT-ID]]))</f>
        <v>4</v>
      </c>
      <c r="H1365" s="679" t="s">
        <v>4288</v>
      </c>
      <c r="I1365" s="680"/>
      <c r="J1365" s="680"/>
      <c r="K1365" s="680"/>
      <c r="L1365" s="681"/>
    </row>
    <row r="1366" spans="1:12" ht="15.95" customHeight="1" x14ac:dyDescent="0.25">
      <c r="A1366" s="21" t="s">
        <v>5829</v>
      </c>
      <c r="B1366" s="209" t="s">
        <v>2979</v>
      </c>
      <c r="C1366" s="214">
        <v>9</v>
      </c>
      <c r="D1366" s="215">
        <v>9000</v>
      </c>
      <c r="E1366" s="215">
        <v>2250</v>
      </c>
      <c r="F1366" s="214">
        <v>14</v>
      </c>
      <c r="G1366" s="217" t="str">
        <f>IF(MID(tab_SATLISTE[[#This Row],[SAT-ID]],2,1)="x","x",LEFT(tab_SATLISTE[[#This Row],[SAT-ID]]))</f>
        <v>4</v>
      </c>
      <c r="H1366" s="679" t="s">
        <v>4288</v>
      </c>
      <c r="I1366" s="680"/>
      <c r="J1366" s="680"/>
      <c r="K1366" s="680"/>
      <c r="L1366" s="681"/>
    </row>
    <row r="1367" spans="1:12" ht="15.95" customHeight="1" x14ac:dyDescent="0.25">
      <c r="A1367" s="21" t="s">
        <v>5830</v>
      </c>
      <c r="B1367" s="209" t="s">
        <v>884</v>
      </c>
      <c r="C1367" s="214">
        <v>410</v>
      </c>
      <c r="D1367" s="215">
        <v>410000</v>
      </c>
      <c r="E1367" s="215">
        <v>102500</v>
      </c>
      <c r="F1367" s="214">
        <v>574</v>
      </c>
      <c r="G1367" s="217" t="str">
        <f>IF(MID(tab_SATLISTE[[#This Row],[SAT-ID]],2,1)="x","x",LEFT(tab_SATLISTE[[#This Row],[SAT-ID]]))</f>
        <v>4</v>
      </c>
      <c r="H1367" s="679" t="s">
        <v>4288</v>
      </c>
      <c r="I1367" s="680"/>
      <c r="J1367" s="680"/>
      <c r="K1367" s="680"/>
      <c r="L1367" s="681"/>
    </row>
    <row r="1368" spans="1:12" ht="15.95" customHeight="1" x14ac:dyDescent="0.25">
      <c r="A1368" s="21" t="s">
        <v>5831</v>
      </c>
      <c r="B1368" s="209" t="s">
        <v>192</v>
      </c>
      <c r="C1368" s="214">
        <v>123</v>
      </c>
      <c r="D1368" s="215">
        <v>123000</v>
      </c>
      <c r="E1368" s="215">
        <v>30750</v>
      </c>
      <c r="F1368" s="214">
        <v>172</v>
      </c>
      <c r="G1368" s="217" t="str">
        <f>IF(MID(tab_SATLISTE[[#This Row],[SAT-ID]],2,1)="x","x",LEFT(tab_SATLISTE[[#This Row],[SAT-ID]]))</f>
        <v>4</v>
      </c>
      <c r="H1368" s="679" t="s">
        <v>4288</v>
      </c>
      <c r="I1368" s="680"/>
      <c r="J1368" s="680"/>
      <c r="K1368" s="680"/>
      <c r="L1368" s="681"/>
    </row>
    <row r="1369" spans="1:12" ht="15.95" customHeight="1" x14ac:dyDescent="0.25">
      <c r="A1369" s="21" t="s">
        <v>5832</v>
      </c>
      <c r="B1369" s="209" t="s">
        <v>2956</v>
      </c>
      <c r="C1369" s="214">
        <v>11</v>
      </c>
      <c r="D1369" s="215">
        <v>11000</v>
      </c>
      <c r="E1369" s="215">
        <v>2750</v>
      </c>
      <c r="F1369" s="214">
        <v>15</v>
      </c>
      <c r="G1369" s="217" t="str">
        <f>IF(MID(tab_SATLISTE[[#This Row],[SAT-ID]],2,1)="x","x",LEFT(tab_SATLISTE[[#This Row],[SAT-ID]]))</f>
        <v>4</v>
      </c>
      <c r="H1369" s="679" t="s">
        <v>4288</v>
      </c>
      <c r="I1369" s="680"/>
      <c r="J1369" s="680"/>
      <c r="K1369" s="680"/>
      <c r="L1369" s="681"/>
    </row>
    <row r="1370" spans="1:12" ht="15.95" customHeight="1" x14ac:dyDescent="0.25">
      <c r="A1370" s="21" t="s">
        <v>5833</v>
      </c>
      <c r="B1370" s="209" t="s">
        <v>3086</v>
      </c>
      <c r="C1370" s="214">
        <v>8</v>
      </c>
      <c r="D1370" s="215">
        <v>8000</v>
      </c>
      <c r="E1370" s="215">
        <v>2000</v>
      </c>
      <c r="F1370" s="214">
        <v>11</v>
      </c>
      <c r="G1370" s="217" t="str">
        <f>IF(MID(tab_SATLISTE[[#This Row],[SAT-ID]],2,1)="x","x",LEFT(tab_SATLISTE[[#This Row],[SAT-ID]]))</f>
        <v>4</v>
      </c>
      <c r="H1370" s="679" t="s">
        <v>4288</v>
      </c>
      <c r="I1370" s="680"/>
      <c r="J1370" s="680"/>
      <c r="K1370" s="680"/>
      <c r="L1370" s="681"/>
    </row>
    <row r="1371" spans="1:12" ht="15.95" customHeight="1" x14ac:dyDescent="0.25">
      <c r="A1371" s="21" t="s">
        <v>5834</v>
      </c>
      <c r="B1371" s="209" t="s">
        <v>3033</v>
      </c>
      <c r="C1371" s="214">
        <v>11</v>
      </c>
      <c r="D1371" s="215">
        <v>11000</v>
      </c>
      <c r="E1371" s="215">
        <v>2750</v>
      </c>
      <c r="F1371" s="214">
        <v>15</v>
      </c>
      <c r="G1371" s="217" t="str">
        <f>IF(MID(tab_SATLISTE[[#This Row],[SAT-ID]],2,1)="x","x",LEFT(tab_SATLISTE[[#This Row],[SAT-ID]]))</f>
        <v>4</v>
      </c>
      <c r="H1371" s="679" t="s">
        <v>4288</v>
      </c>
      <c r="I1371" s="680"/>
      <c r="J1371" s="680"/>
      <c r="K1371" s="680"/>
      <c r="L1371" s="681"/>
    </row>
    <row r="1372" spans="1:12" ht="15.95" customHeight="1" x14ac:dyDescent="0.25">
      <c r="A1372" s="21" t="s">
        <v>5835</v>
      </c>
      <c r="B1372" s="209" t="s">
        <v>3053</v>
      </c>
      <c r="C1372" s="214">
        <v>8</v>
      </c>
      <c r="D1372" s="215">
        <v>8000</v>
      </c>
      <c r="E1372" s="215">
        <v>2000</v>
      </c>
      <c r="F1372" s="214">
        <v>11</v>
      </c>
      <c r="G1372" s="217" t="str">
        <f>IF(MID(tab_SATLISTE[[#This Row],[SAT-ID]],2,1)="x","x",LEFT(tab_SATLISTE[[#This Row],[SAT-ID]]))</f>
        <v>4</v>
      </c>
      <c r="H1372" s="679" t="s">
        <v>4288</v>
      </c>
      <c r="I1372" s="680"/>
      <c r="J1372" s="680"/>
      <c r="K1372" s="680"/>
      <c r="L1372" s="681"/>
    </row>
    <row r="1373" spans="1:12" ht="15.95" customHeight="1" x14ac:dyDescent="0.25">
      <c r="A1373" s="21" t="s">
        <v>5836</v>
      </c>
      <c r="B1373" s="209" t="s">
        <v>3048</v>
      </c>
      <c r="C1373" s="214">
        <v>9</v>
      </c>
      <c r="D1373" s="215">
        <v>9000</v>
      </c>
      <c r="E1373" s="215">
        <v>2250</v>
      </c>
      <c r="F1373" s="214">
        <v>12</v>
      </c>
      <c r="G1373" s="217" t="str">
        <f>IF(MID(tab_SATLISTE[[#This Row],[SAT-ID]],2,1)="x","x",LEFT(tab_SATLISTE[[#This Row],[SAT-ID]]))</f>
        <v>4</v>
      </c>
      <c r="H1373" s="679" t="s">
        <v>4288</v>
      </c>
      <c r="I1373" s="680"/>
      <c r="J1373" s="680"/>
      <c r="K1373" s="680"/>
      <c r="L1373" s="681"/>
    </row>
    <row r="1374" spans="1:12" ht="15.95" customHeight="1" x14ac:dyDescent="0.25">
      <c r="A1374" s="21" t="s">
        <v>5837</v>
      </c>
      <c r="B1374" s="209" t="s">
        <v>2957</v>
      </c>
      <c r="C1374" s="214">
        <v>29</v>
      </c>
      <c r="D1374" s="215">
        <v>29000</v>
      </c>
      <c r="E1374" s="215">
        <v>7250</v>
      </c>
      <c r="F1374" s="214">
        <v>40</v>
      </c>
      <c r="G1374" s="217" t="str">
        <f>IF(MID(tab_SATLISTE[[#This Row],[SAT-ID]],2,1)="x","x",LEFT(tab_SATLISTE[[#This Row],[SAT-ID]]))</f>
        <v>4</v>
      </c>
      <c r="H1374" s="679" t="s">
        <v>4288</v>
      </c>
      <c r="I1374" s="680"/>
      <c r="J1374" s="680"/>
      <c r="K1374" s="680"/>
      <c r="L1374" s="681"/>
    </row>
    <row r="1375" spans="1:12" ht="15.95" customHeight="1" x14ac:dyDescent="0.25">
      <c r="A1375" s="21" t="s">
        <v>5838</v>
      </c>
      <c r="B1375" s="209" t="s">
        <v>3019</v>
      </c>
      <c r="C1375" s="214">
        <v>14</v>
      </c>
      <c r="D1375" s="215">
        <v>14000</v>
      </c>
      <c r="E1375" s="215">
        <v>3500</v>
      </c>
      <c r="F1375" s="214">
        <v>20</v>
      </c>
      <c r="G1375" s="217" t="str">
        <f>IF(MID(tab_SATLISTE[[#This Row],[SAT-ID]],2,1)="x","x",LEFT(tab_SATLISTE[[#This Row],[SAT-ID]]))</f>
        <v>4</v>
      </c>
      <c r="H1375" s="679" t="s">
        <v>4288</v>
      </c>
      <c r="I1375" s="680"/>
      <c r="J1375" s="680"/>
      <c r="K1375" s="680"/>
      <c r="L1375" s="681"/>
    </row>
    <row r="1376" spans="1:12" ht="15.95" customHeight="1" x14ac:dyDescent="0.25">
      <c r="A1376" s="21" t="s">
        <v>5839</v>
      </c>
      <c r="B1376" s="209" t="s">
        <v>2980</v>
      </c>
      <c r="C1376" s="214">
        <v>3</v>
      </c>
      <c r="D1376" s="215">
        <v>3000</v>
      </c>
      <c r="E1376" s="215">
        <v>750</v>
      </c>
      <c r="F1376" s="214">
        <v>4</v>
      </c>
      <c r="G1376" s="217" t="str">
        <f>IF(MID(tab_SATLISTE[[#This Row],[SAT-ID]],2,1)="x","x",LEFT(tab_SATLISTE[[#This Row],[SAT-ID]]))</f>
        <v>4</v>
      </c>
      <c r="H1376" s="679" t="s">
        <v>4288</v>
      </c>
      <c r="I1376" s="680"/>
      <c r="J1376" s="680"/>
      <c r="K1376" s="680"/>
      <c r="L1376" s="681"/>
    </row>
    <row r="1377" spans="1:12" ht="15.95" customHeight="1" x14ac:dyDescent="0.25">
      <c r="A1377" s="21" t="s">
        <v>5840</v>
      </c>
      <c r="B1377" s="209" t="s">
        <v>2954</v>
      </c>
      <c r="C1377" s="214">
        <v>17</v>
      </c>
      <c r="D1377" s="215">
        <v>17000</v>
      </c>
      <c r="E1377" s="215">
        <v>4250</v>
      </c>
      <c r="F1377" s="214">
        <v>24</v>
      </c>
      <c r="G1377" s="217" t="str">
        <f>IF(MID(tab_SATLISTE[[#This Row],[SAT-ID]],2,1)="x","x",LEFT(tab_SATLISTE[[#This Row],[SAT-ID]]))</f>
        <v>4</v>
      </c>
      <c r="H1377" s="679" t="s">
        <v>4288</v>
      </c>
      <c r="I1377" s="680"/>
      <c r="J1377" s="680"/>
      <c r="K1377" s="680"/>
      <c r="L1377" s="681"/>
    </row>
    <row r="1378" spans="1:12" ht="15.95" customHeight="1" x14ac:dyDescent="0.25">
      <c r="A1378" s="21" t="s">
        <v>5841</v>
      </c>
      <c r="B1378" s="209" t="s">
        <v>3054</v>
      </c>
      <c r="C1378" s="214">
        <v>4</v>
      </c>
      <c r="D1378" s="215">
        <v>4000</v>
      </c>
      <c r="E1378" s="215">
        <v>1000</v>
      </c>
      <c r="F1378" s="214">
        <v>5</v>
      </c>
      <c r="G1378" s="217" t="str">
        <f>IF(MID(tab_SATLISTE[[#This Row],[SAT-ID]],2,1)="x","x",LEFT(tab_SATLISTE[[#This Row],[SAT-ID]]))</f>
        <v>4</v>
      </c>
      <c r="H1378" s="679" t="s">
        <v>4288</v>
      </c>
      <c r="I1378" s="680"/>
      <c r="J1378" s="680"/>
      <c r="K1378" s="680"/>
      <c r="L1378" s="681"/>
    </row>
    <row r="1379" spans="1:12" ht="15.95" customHeight="1" x14ac:dyDescent="0.25">
      <c r="A1379" s="21" t="s">
        <v>5842</v>
      </c>
      <c r="B1379" s="209" t="s">
        <v>2971</v>
      </c>
      <c r="C1379" s="214">
        <v>20</v>
      </c>
      <c r="D1379" s="215">
        <v>20000</v>
      </c>
      <c r="E1379" s="215">
        <v>5000</v>
      </c>
      <c r="F1379" s="214">
        <v>28</v>
      </c>
      <c r="G1379" s="217" t="str">
        <f>IF(MID(tab_SATLISTE[[#This Row],[SAT-ID]],2,1)="x","x",LEFT(tab_SATLISTE[[#This Row],[SAT-ID]]))</f>
        <v>4</v>
      </c>
      <c r="H1379" s="679" t="s">
        <v>4288</v>
      </c>
      <c r="I1379" s="680"/>
      <c r="J1379" s="680"/>
      <c r="K1379" s="680"/>
      <c r="L1379" s="681"/>
    </row>
    <row r="1380" spans="1:12" ht="15.95" customHeight="1" x14ac:dyDescent="0.25">
      <c r="A1380" s="21" t="s">
        <v>5843</v>
      </c>
      <c r="B1380" s="209" t="s">
        <v>3055</v>
      </c>
      <c r="C1380" s="214">
        <v>4</v>
      </c>
      <c r="D1380" s="215">
        <v>4000</v>
      </c>
      <c r="E1380" s="215">
        <v>1000</v>
      </c>
      <c r="F1380" s="214">
        <v>6</v>
      </c>
      <c r="G1380" s="217" t="str">
        <f>IF(MID(tab_SATLISTE[[#This Row],[SAT-ID]],2,1)="x","x",LEFT(tab_SATLISTE[[#This Row],[SAT-ID]]))</f>
        <v>4</v>
      </c>
      <c r="H1380" s="679" t="s">
        <v>4288</v>
      </c>
      <c r="I1380" s="680"/>
      <c r="J1380" s="680"/>
      <c r="K1380" s="680"/>
      <c r="L1380" s="681"/>
    </row>
    <row r="1381" spans="1:12" ht="15.95" customHeight="1" x14ac:dyDescent="0.25">
      <c r="A1381" s="21" t="s">
        <v>5844</v>
      </c>
      <c r="B1381" s="209" t="s">
        <v>3062</v>
      </c>
      <c r="C1381" s="214">
        <v>5</v>
      </c>
      <c r="D1381" s="215">
        <v>5000</v>
      </c>
      <c r="E1381" s="215">
        <v>1250</v>
      </c>
      <c r="F1381" s="214">
        <v>7</v>
      </c>
      <c r="G1381" s="217" t="str">
        <f>IF(MID(tab_SATLISTE[[#This Row],[SAT-ID]],2,1)="x","x",LEFT(tab_SATLISTE[[#This Row],[SAT-ID]]))</f>
        <v>4</v>
      </c>
      <c r="H1381" s="679" t="s">
        <v>4288</v>
      </c>
      <c r="I1381" s="680"/>
      <c r="J1381" s="680"/>
      <c r="K1381" s="680"/>
      <c r="L1381" s="681"/>
    </row>
    <row r="1382" spans="1:12" ht="15.95" customHeight="1" x14ac:dyDescent="0.25">
      <c r="A1382" s="21" t="s">
        <v>5845</v>
      </c>
      <c r="B1382" s="209" t="s">
        <v>3052</v>
      </c>
      <c r="C1382" s="214">
        <v>17</v>
      </c>
      <c r="D1382" s="215">
        <v>17000</v>
      </c>
      <c r="E1382" s="215">
        <v>4250</v>
      </c>
      <c r="F1382" s="214">
        <v>24</v>
      </c>
      <c r="G1382" s="217" t="str">
        <f>IF(MID(tab_SATLISTE[[#This Row],[SAT-ID]],2,1)="x","x",LEFT(tab_SATLISTE[[#This Row],[SAT-ID]]))</f>
        <v>4</v>
      </c>
      <c r="H1382" s="679" t="s">
        <v>4288</v>
      </c>
      <c r="I1382" s="680"/>
      <c r="J1382" s="680"/>
      <c r="K1382" s="680"/>
      <c r="L1382" s="681"/>
    </row>
    <row r="1383" spans="1:12" ht="15.95" customHeight="1" x14ac:dyDescent="0.25">
      <c r="A1383" s="21" t="s">
        <v>5846</v>
      </c>
      <c r="B1383" s="209" t="s">
        <v>3012</v>
      </c>
      <c r="C1383" s="214">
        <v>4</v>
      </c>
      <c r="D1383" s="215">
        <v>4000</v>
      </c>
      <c r="E1383" s="215">
        <v>1000</v>
      </c>
      <c r="F1383" s="214">
        <v>5</v>
      </c>
      <c r="G1383" s="217" t="str">
        <f>IF(MID(tab_SATLISTE[[#This Row],[SAT-ID]],2,1)="x","x",LEFT(tab_SATLISTE[[#This Row],[SAT-ID]]))</f>
        <v>4</v>
      </c>
      <c r="H1383" s="679" t="s">
        <v>4288</v>
      </c>
      <c r="I1383" s="680"/>
      <c r="J1383" s="680"/>
      <c r="K1383" s="680"/>
      <c r="L1383" s="681"/>
    </row>
    <row r="1384" spans="1:12" ht="15.95" customHeight="1" x14ac:dyDescent="0.25">
      <c r="A1384" s="21" t="s">
        <v>5847</v>
      </c>
      <c r="B1384" s="209" t="s">
        <v>2973</v>
      </c>
      <c r="C1384" s="214">
        <v>109</v>
      </c>
      <c r="D1384" s="215">
        <v>109000</v>
      </c>
      <c r="E1384" s="215">
        <v>27250</v>
      </c>
      <c r="F1384" s="214">
        <v>152</v>
      </c>
      <c r="G1384" s="217" t="str">
        <f>IF(MID(tab_SATLISTE[[#This Row],[SAT-ID]],2,1)="x","x",LEFT(tab_SATLISTE[[#This Row],[SAT-ID]]))</f>
        <v>4</v>
      </c>
      <c r="H1384" s="679" t="s">
        <v>4288</v>
      </c>
      <c r="I1384" s="680"/>
      <c r="J1384" s="680"/>
      <c r="K1384" s="680"/>
      <c r="L1384" s="681"/>
    </row>
    <row r="1385" spans="1:12" ht="15.95" customHeight="1" x14ac:dyDescent="0.25">
      <c r="A1385" s="21" t="s">
        <v>5848</v>
      </c>
      <c r="B1385" s="209" t="s">
        <v>194</v>
      </c>
      <c r="C1385" s="214">
        <v>367</v>
      </c>
      <c r="D1385" s="215">
        <v>367000</v>
      </c>
      <c r="E1385" s="215">
        <v>91750</v>
      </c>
      <c r="F1385" s="214">
        <v>513</v>
      </c>
      <c r="G1385" s="217" t="str">
        <f>IF(MID(tab_SATLISTE[[#This Row],[SAT-ID]],2,1)="x","x",LEFT(tab_SATLISTE[[#This Row],[SAT-ID]]))</f>
        <v>4</v>
      </c>
      <c r="H1385" s="679" t="s">
        <v>4288</v>
      </c>
      <c r="I1385" s="680"/>
      <c r="J1385" s="680"/>
      <c r="K1385" s="680"/>
      <c r="L1385" s="681"/>
    </row>
    <row r="1386" spans="1:12" ht="15.95" customHeight="1" x14ac:dyDescent="0.25">
      <c r="A1386" s="21" t="s">
        <v>5849</v>
      </c>
      <c r="B1386" s="209" t="s">
        <v>2981</v>
      </c>
      <c r="C1386" s="214">
        <v>18</v>
      </c>
      <c r="D1386" s="215">
        <v>18000</v>
      </c>
      <c r="E1386" s="215">
        <v>4500</v>
      </c>
      <c r="F1386" s="214">
        <v>28</v>
      </c>
      <c r="G1386" s="217" t="str">
        <f>IF(MID(tab_SATLISTE[[#This Row],[SAT-ID]],2,1)="x","x",LEFT(tab_SATLISTE[[#This Row],[SAT-ID]]))</f>
        <v>4</v>
      </c>
      <c r="H1386" s="679" t="s">
        <v>4288</v>
      </c>
      <c r="I1386" s="680"/>
      <c r="J1386" s="680"/>
      <c r="K1386" s="680"/>
      <c r="L1386" s="681"/>
    </row>
    <row r="1387" spans="1:12" ht="15.95" customHeight="1" x14ac:dyDescent="0.25">
      <c r="A1387" s="21" t="s">
        <v>5850</v>
      </c>
      <c r="B1387" s="209" t="s">
        <v>2993</v>
      </c>
      <c r="C1387" s="214">
        <v>6</v>
      </c>
      <c r="D1387" s="215">
        <v>6000</v>
      </c>
      <c r="E1387" s="215">
        <v>1500</v>
      </c>
      <c r="F1387" s="214">
        <v>8</v>
      </c>
      <c r="G1387" s="217" t="str">
        <f>IF(MID(tab_SATLISTE[[#This Row],[SAT-ID]],2,1)="x","x",LEFT(tab_SATLISTE[[#This Row],[SAT-ID]]))</f>
        <v>4</v>
      </c>
      <c r="H1387" s="679" t="s">
        <v>4288</v>
      </c>
      <c r="I1387" s="680"/>
      <c r="J1387" s="680"/>
      <c r="K1387" s="680"/>
      <c r="L1387" s="681"/>
    </row>
    <row r="1388" spans="1:12" ht="15.95" customHeight="1" x14ac:dyDescent="0.25">
      <c r="A1388" s="21" t="s">
        <v>5851</v>
      </c>
      <c r="B1388" s="209" t="s">
        <v>3076</v>
      </c>
      <c r="C1388" s="214">
        <v>4</v>
      </c>
      <c r="D1388" s="215">
        <v>4000</v>
      </c>
      <c r="E1388" s="215">
        <v>1000</v>
      </c>
      <c r="F1388" s="214">
        <v>6</v>
      </c>
      <c r="G1388" s="217" t="str">
        <f>IF(MID(tab_SATLISTE[[#This Row],[SAT-ID]],2,1)="x","x",LEFT(tab_SATLISTE[[#This Row],[SAT-ID]]))</f>
        <v>4</v>
      </c>
      <c r="H1388" s="679" t="s">
        <v>4288</v>
      </c>
      <c r="I1388" s="680"/>
      <c r="J1388" s="680"/>
      <c r="K1388" s="680"/>
      <c r="L1388" s="681"/>
    </row>
    <row r="1389" spans="1:12" ht="15.95" customHeight="1" x14ac:dyDescent="0.25">
      <c r="A1389" s="21" t="s">
        <v>5852</v>
      </c>
      <c r="B1389" s="209" t="s">
        <v>3013</v>
      </c>
      <c r="C1389" s="214">
        <v>5</v>
      </c>
      <c r="D1389" s="215">
        <v>5000</v>
      </c>
      <c r="E1389" s="215">
        <v>1250</v>
      </c>
      <c r="F1389" s="214">
        <v>7</v>
      </c>
      <c r="G1389" s="217" t="str">
        <f>IF(MID(tab_SATLISTE[[#This Row],[SAT-ID]],2,1)="x","x",LEFT(tab_SATLISTE[[#This Row],[SAT-ID]]))</f>
        <v>4</v>
      </c>
      <c r="H1389" s="679" t="s">
        <v>4288</v>
      </c>
      <c r="I1389" s="680"/>
      <c r="J1389" s="680"/>
      <c r="K1389" s="680"/>
      <c r="L1389" s="681"/>
    </row>
    <row r="1390" spans="1:12" ht="15.95" customHeight="1" x14ac:dyDescent="0.25">
      <c r="A1390" s="21" t="s">
        <v>5853</v>
      </c>
      <c r="B1390" s="209" t="s">
        <v>3002</v>
      </c>
      <c r="C1390" s="214">
        <v>14</v>
      </c>
      <c r="D1390" s="215">
        <v>14000</v>
      </c>
      <c r="E1390" s="215">
        <v>3500</v>
      </c>
      <c r="F1390" s="214">
        <v>19</v>
      </c>
      <c r="G1390" s="217" t="str">
        <f>IF(MID(tab_SATLISTE[[#This Row],[SAT-ID]],2,1)="x","x",LEFT(tab_SATLISTE[[#This Row],[SAT-ID]]))</f>
        <v>4</v>
      </c>
      <c r="H1390" s="679" t="s">
        <v>4288</v>
      </c>
      <c r="I1390" s="680"/>
      <c r="J1390" s="680"/>
      <c r="K1390" s="680"/>
      <c r="L1390" s="681"/>
    </row>
    <row r="1391" spans="1:12" ht="15.95" customHeight="1" x14ac:dyDescent="0.25">
      <c r="A1391" s="21" t="s">
        <v>5854</v>
      </c>
      <c r="B1391" s="209" t="s">
        <v>3072</v>
      </c>
      <c r="C1391" s="214">
        <v>19</v>
      </c>
      <c r="D1391" s="215">
        <v>19000</v>
      </c>
      <c r="E1391" s="215">
        <v>4750</v>
      </c>
      <c r="F1391" s="214">
        <v>27</v>
      </c>
      <c r="G1391" s="217" t="str">
        <f>IF(MID(tab_SATLISTE[[#This Row],[SAT-ID]],2,1)="x","x",LEFT(tab_SATLISTE[[#This Row],[SAT-ID]]))</f>
        <v>4</v>
      </c>
      <c r="H1391" s="679" t="s">
        <v>4288</v>
      </c>
      <c r="I1391" s="680"/>
      <c r="J1391" s="680"/>
      <c r="K1391" s="680"/>
      <c r="L1391" s="681"/>
    </row>
    <row r="1392" spans="1:12" ht="15.95" customHeight="1" x14ac:dyDescent="0.25">
      <c r="A1392" s="21" t="s">
        <v>5855</v>
      </c>
      <c r="B1392" s="209" t="s">
        <v>3056</v>
      </c>
      <c r="C1392" s="214">
        <v>6</v>
      </c>
      <c r="D1392" s="215">
        <v>6000</v>
      </c>
      <c r="E1392" s="215">
        <v>1500</v>
      </c>
      <c r="F1392" s="214">
        <v>8</v>
      </c>
      <c r="G1392" s="217" t="str">
        <f>IF(MID(tab_SATLISTE[[#This Row],[SAT-ID]],2,1)="x","x",LEFT(tab_SATLISTE[[#This Row],[SAT-ID]]))</f>
        <v>4</v>
      </c>
      <c r="H1392" s="679" t="s">
        <v>4288</v>
      </c>
      <c r="I1392" s="680"/>
      <c r="J1392" s="680"/>
      <c r="K1392" s="680"/>
      <c r="L1392" s="681"/>
    </row>
    <row r="1393" spans="1:12" ht="15.95" customHeight="1" x14ac:dyDescent="0.25">
      <c r="A1393" s="21" t="s">
        <v>5856</v>
      </c>
      <c r="B1393" s="209" t="s">
        <v>3035</v>
      </c>
      <c r="C1393" s="214">
        <v>4</v>
      </c>
      <c r="D1393" s="215">
        <v>4000</v>
      </c>
      <c r="E1393" s="215">
        <v>1000</v>
      </c>
      <c r="F1393" s="214">
        <v>6</v>
      </c>
      <c r="G1393" s="217" t="str">
        <f>IF(MID(tab_SATLISTE[[#This Row],[SAT-ID]],2,1)="x","x",LEFT(tab_SATLISTE[[#This Row],[SAT-ID]]))</f>
        <v>4</v>
      </c>
      <c r="H1393" s="679" t="s">
        <v>4288</v>
      </c>
      <c r="I1393" s="680"/>
      <c r="J1393" s="680"/>
      <c r="K1393" s="680"/>
      <c r="L1393" s="681"/>
    </row>
    <row r="1394" spans="1:12" ht="15.95" customHeight="1" x14ac:dyDescent="0.25">
      <c r="A1394" s="21" t="s">
        <v>5857</v>
      </c>
      <c r="B1394" s="209" t="s">
        <v>3036</v>
      </c>
      <c r="C1394" s="214">
        <v>7</v>
      </c>
      <c r="D1394" s="215">
        <v>7000</v>
      </c>
      <c r="E1394" s="215">
        <v>1750</v>
      </c>
      <c r="F1394" s="214">
        <v>10</v>
      </c>
      <c r="G1394" s="217" t="str">
        <f>IF(MID(tab_SATLISTE[[#This Row],[SAT-ID]],2,1)="x","x",LEFT(tab_SATLISTE[[#This Row],[SAT-ID]]))</f>
        <v>4</v>
      </c>
      <c r="H1394" s="679" t="s">
        <v>4288</v>
      </c>
      <c r="I1394" s="680"/>
      <c r="J1394" s="680"/>
      <c r="K1394" s="680"/>
      <c r="L1394" s="681"/>
    </row>
    <row r="1395" spans="1:12" ht="15.95" customHeight="1" x14ac:dyDescent="0.25">
      <c r="A1395" s="21" t="s">
        <v>5858</v>
      </c>
      <c r="B1395" s="209" t="s">
        <v>2985</v>
      </c>
      <c r="C1395" s="214">
        <v>8</v>
      </c>
      <c r="D1395" s="215">
        <v>8000</v>
      </c>
      <c r="E1395" s="215">
        <v>2000</v>
      </c>
      <c r="F1395" s="214">
        <v>11</v>
      </c>
      <c r="G1395" s="217" t="str">
        <f>IF(MID(tab_SATLISTE[[#This Row],[SAT-ID]],2,1)="x","x",LEFT(tab_SATLISTE[[#This Row],[SAT-ID]]))</f>
        <v>4</v>
      </c>
      <c r="H1395" s="679" t="s">
        <v>4288</v>
      </c>
      <c r="I1395" s="680"/>
      <c r="J1395" s="680"/>
      <c r="K1395" s="680"/>
      <c r="L1395" s="681"/>
    </row>
    <row r="1396" spans="1:12" ht="15.95" customHeight="1" x14ac:dyDescent="0.25">
      <c r="A1396" s="21" t="s">
        <v>5859</v>
      </c>
      <c r="B1396" s="209" t="s">
        <v>7036</v>
      </c>
      <c r="C1396" s="214">
        <v>311</v>
      </c>
      <c r="D1396" s="215">
        <v>311000</v>
      </c>
      <c r="E1396" s="215">
        <v>77750</v>
      </c>
      <c r="F1396" s="214">
        <v>479</v>
      </c>
      <c r="G1396" s="217" t="str">
        <f>IF(MID(tab_SATLISTE[[#This Row],[SAT-ID]],2,1)="x","x",LEFT(tab_SATLISTE[[#This Row],[SAT-ID]]))</f>
        <v>4</v>
      </c>
      <c r="H1396" s="679" t="s">
        <v>4288</v>
      </c>
      <c r="I1396" s="680"/>
      <c r="J1396" s="680"/>
      <c r="K1396" s="680"/>
      <c r="L1396" s="681"/>
    </row>
    <row r="1397" spans="1:12" ht="15.95" customHeight="1" x14ac:dyDescent="0.25">
      <c r="A1397" s="21" t="s">
        <v>5860</v>
      </c>
      <c r="B1397" s="209" t="s">
        <v>2950</v>
      </c>
      <c r="C1397" s="214">
        <v>13</v>
      </c>
      <c r="D1397" s="215">
        <v>13000</v>
      </c>
      <c r="E1397" s="215">
        <v>3250</v>
      </c>
      <c r="F1397" s="214">
        <v>18</v>
      </c>
      <c r="G1397" s="217" t="str">
        <f>IF(MID(tab_SATLISTE[[#This Row],[SAT-ID]],2,1)="x","x",LEFT(tab_SATLISTE[[#This Row],[SAT-ID]]))</f>
        <v>4</v>
      </c>
      <c r="H1397" s="679" t="s">
        <v>4288</v>
      </c>
      <c r="I1397" s="680"/>
      <c r="J1397" s="680"/>
      <c r="K1397" s="680"/>
      <c r="L1397" s="681"/>
    </row>
    <row r="1398" spans="1:12" ht="15.95" customHeight="1" x14ac:dyDescent="0.25">
      <c r="A1398" s="21" t="s">
        <v>5861</v>
      </c>
      <c r="B1398" s="209" t="s">
        <v>2962</v>
      </c>
      <c r="C1398" s="214">
        <v>24</v>
      </c>
      <c r="D1398" s="215">
        <v>24000</v>
      </c>
      <c r="E1398" s="215">
        <v>6000</v>
      </c>
      <c r="F1398" s="214">
        <v>37</v>
      </c>
      <c r="G1398" s="217" t="str">
        <f>IF(MID(tab_SATLISTE[[#This Row],[SAT-ID]],2,1)="x","x",LEFT(tab_SATLISTE[[#This Row],[SAT-ID]]))</f>
        <v>4</v>
      </c>
      <c r="H1398" s="679" t="s">
        <v>4288</v>
      </c>
      <c r="I1398" s="680"/>
      <c r="J1398" s="680"/>
      <c r="K1398" s="680"/>
      <c r="L1398" s="681"/>
    </row>
    <row r="1399" spans="1:12" ht="15.95" customHeight="1" x14ac:dyDescent="0.25">
      <c r="A1399" s="21" t="s">
        <v>5862</v>
      </c>
      <c r="B1399" s="209" t="s">
        <v>3057</v>
      </c>
      <c r="C1399" s="214">
        <v>7</v>
      </c>
      <c r="D1399" s="215">
        <v>7000</v>
      </c>
      <c r="E1399" s="215">
        <v>1750</v>
      </c>
      <c r="F1399" s="214">
        <v>10</v>
      </c>
      <c r="G1399" s="217" t="str">
        <f>IF(MID(tab_SATLISTE[[#This Row],[SAT-ID]],2,1)="x","x",LEFT(tab_SATLISTE[[#This Row],[SAT-ID]]))</f>
        <v>4</v>
      </c>
      <c r="H1399" s="679" t="s">
        <v>4288</v>
      </c>
      <c r="I1399" s="680"/>
      <c r="J1399" s="680"/>
      <c r="K1399" s="680"/>
      <c r="L1399" s="681"/>
    </row>
    <row r="1400" spans="1:12" ht="15.95" customHeight="1" x14ac:dyDescent="0.25">
      <c r="A1400" s="21" t="s">
        <v>5863</v>
      </c>
      <c r="B1400" s="209" t="s">
        <v>2986</v>
      </c>
      <c r="C1400" s="214">
        <v>7</v>
      </c>
      <c r="D1400" s="215">
        <v>7000</v>
      </c>
      <c r="E1400" s="215">
        <v>1750</v>
      </c>
      <c r="F1400" s="214">
        <v>10</v>
      </c>
      <c r="G1400" s="217" t="str">
        <f>IF(MID(tab_SATLISTE[[#This Row],[SAT-ID]],2,1)="x","x",LEFT(tab_SATLISTE[[#This Row],[SAT-ID]]))</f>
        <v>4</v>
      </c>
      <c r="H1400" s="679" t="s">
        <v>4288</v>
      </c>
      <c r="I1400" s="680"/>
      <c r="J1400" s="680"/>
      <c r="K1400" s="680"/>
      <c r="L1400" s="681"/>
    </row>
    <row r="1401" spans="1:12" ht="15.95" customHeight="1" x14ac:dyDescent="0.25">
      <c r="A1401" s="21" t="s">
        <v>5864</v>
      </c>
      <c r="B1401" s="209" t="s">
        <v>3007</v>
      </c>
      <c r="C1401" s="214">
        <v>5</v>
      </c>
      <c r="D1401" s="215">
        <v>5000</v>
      </c>
      <c r="E1401" s="215">
        <v>1250</v>
      </c>
      <c r="F1401" s="214">
        <v>7</v>
      </c>
      <c r="G1401" s="217" t="str">
        <f>IF(MID(tab_SATLISTE[[#This Row],[SAT-ID]],2,1)="x","x",LEFT(tab_SATLISTE[[#This Row],[SAT-ID]]))</f>
        <v>4</v>
      </c>
      <c r="H1401" s="679" t="s">
        <v>4288</v>
      </c>
      <c r="I1401" s="680"/>
      <c r="J1401" s="680"/>
      <c r="K1401" s="680"/>
      <c r="L1401" s="681"/>
    </row>
    <row r="1402" spans="1:12" ht="15.95" customHeight="1" x14ac:dyDescent="0.25">
      <c r="A1402" s="21" t="s">
        <v>5865</v>
      </c>
      <c r="B1402" s="209" t="s">
        <v>3077</v>
      </c>
      <c r="C1402" s="214">
        <v>21</v>
      </c>
      <c r="D1402" s="215">
        <v>21000</v>
      </c>
      <c r="E1402" s="215">
        <v>5250</v>
      </c>
      <c r="F1402" s="214">
        <v>29</v>
      </c>
      <c r="G1402" s="217" t="str">
        <f>IF(MID(tab_SATLISTE[[#This Row],[SAT-ID]],2,1)="x","x",LEFT(tab_SATLISTE[[#This Row],[SAT-ID]]))</f>
        <v>4</v>
      </c>
      <c r="H1402" s="679" t="s">
        <v>4288</v>
      </c>
      <c r="I1402" s="680"/>
      <c r="J1402" s="680"/>
      <c r="K1402" s="680"/>
      <c r="L1402" s="681"/>
    </row>
    <row r="1403" spans="1:12" ht="15.95" customHeight="1" x14ac:dyDescent="0.25">
      <c r="A1403" s="21" t="s">
        <v>5866</v>
      </c>
      <c r="B1403" s="209" t="s">
        <v>2972</v>
      </c>
      <c r="C1403" s="214">
        <v>14</v>
      </c>
      <c r="D1403" s="215">
        <v>14000</v>
      </c>
      <c r="E1403" s="215">
        <v>3500</v>
      </c>
      <c r="F1403" s="214">
        <v>19</v>
      </c>
      <c r="G1403" s="217" t="str">
        <f>IF(MID(tab_SATLISTE[[#This Row],[SAT-ID]],2,1)="x","x",LEFT(tab_SATLISTE[[#This Row],[SAT-ID]]))</f>
        <v>4</v>
      </c>
      <c r="H1403" s="679" t="s">
        <v>4288</v>
      </c>
      <c r="I1403" s="680"/>
      <c r="J1403" s="680"/>
      <c r="K1403" s="680"/>
      <c r="L1403" s="681"/>
    </row>
    <row r="1404" spans="1:12" ht="15.95" customHeight="1" x14ac:dyDescent="0.25">
      <c r="A1404" s="21" t="s">
        <v>5867</v>
      </c>
      <c r="B1404" s="209" t="s">
        <v>3058</v>
      </c>
      <c r="C1404" s="214">
        <v>4</v>
      </c>
      <c r="D1404" s="215">
        <v>4000</v>
      </c>
      <c r="E1404" s="215">
        <v>1000</v>
      </c>
      <c r="F1404" s="214">
        <v>5</v>
      </c>
      <c r="G1404" s="217" t="str">
        <f>IF(MID(tab_SATLISTE[[#This Row],[SAT-ID]],2,1)="x","x",LEFT(tab_SATLISTE[[#This Row],[SAT-ID]]))</f>
        <v>4</v>
      </c>
      <c r="H1404" s="679" t="s">
        <v>4288</v>
      </c>
      <c r="I1404" s="680"/>
      <c r="J1404" s="680"/>
      <c r="K1404" s="680"/>
      <c r="L1404" s="681"/>
    </row>
    <row r="1405" spans="1:12" ht="15.95" customHeight="1" x14ac:dyDescent="0.25">
      <c r="A1405" s="21" t="s">
        <v>5868</v>
      </c>
      <c r="B1405" s="209" t="s">
        <v>3101</v>
      </c>
      <c r="C1405" s="214">
        <v>6</v>
      </c>
      <c r="D1405" s="215">
        <v>6000</v>
      </c>
      <c r="E1405" s="215">
        <v>1500</v>
      </c>
      <c r="F1405" s="214">
        <v>9</v>
      </c>
      <c r="G1405" s="217" t="str">
        <f>IF(MID(tab_SATLISTE[[#This Row],[SAT-ID]],2,1)="x","x",LEFT(tab_SATLISTE[[#This Row],[SAT-ID]]))</f>
        <v>4</v>
      </c>
      <c r="H1405" s="679" t="s">
        <v>4288</v>
      </c>
      <c r="I1405" s="680"/>
      <c r="J1405" s="680"/>
      <c r="K1405" s="680"/>
      <c r="L1405" s="681"/>
    </row>
    <row r="1406" spans="1:12" ht="15.95" customHeight="1" x14ac:dyDescent="0.25">
      <c r="A1406" s="21" t="s">
        <v>5869</v>
      </c>
      <c r="B1406" s="209" t="s">
        <v>2949</v>
      </c>
      <c r="C1406" s="214">
        <v>42</v>
      </c>
      <c r="D1406" s="215">
        <v>42000</v>
      </c>
      <c r="E1406" s="215">
        <v>10500</v>
      </c>
      <c r="F1406" s="214">
        <v>65</v>
      </c>
      <c r="G1406" s="217" t="str">
        <f>IF(MID(tab_SATLISTE[[#This Row],[SAT-ID]],2,1)="x","x",LEFT(tab_SATLISTE[[#This Row],[SAT-ID]]))</f>
        <v>4</v>
      </c>
      <c r="H1406" s="679" t="s">
        <v>4288</v>
      </c>
      <c r="I1406" s="680"/>
      <c r="J1406" s="680"/>
      <c r="K1406" s="680"/>
      <c r="L1406" s="681"/>
    </row>
    <row r="1407" spans="1:12" ht="15.95" customHeight="1" x14ac:dyDescent="0.25">
      <c r="A1407" s="21" t="s">
        <v>5870</v>
      </c>
      <c r="B1407" s="209" t="s">
        <v>3113</v>
      </c>
      <c r="C1407" s="214">
        <v>3</v>
      </c>
      <c r="D1407" s="215">
        <v>3000</v>
      </c>
      <c r="E1407" s="215">
        <v>750</v>
      </c>
      <c r="F1407" s="214">
        <v>4</v>
      </c>
      <c r="G1407" s="217" t="str">
        <f>IF(MID(tab_SATLISTE[[#This Row],[SAT-ID]],2,1)="x","x",LEFT(tab_SATLISTE[[#This Row],[SAT-ID]]))</f>
        <v>4</v>
      </c>
      <c r="H1407" s="679" t="s">
        <v>4288</v>
      </c>
      <c r="I1407" s="680"/>
      <c r="J1407" s="680"/>
      <c r="K1407" s="680"/>
      <c r="L1407" s="681"/>
    </row>
    <row r="1408" spans="1:12" ht="15.95" customHeight="1" x14ac:dyDescent="0.25">
      <c r="A1408" s="21" t="s">
        <v>5871</v>
      </c>
      <c r="B1408" s="209" t="s">
        <v>890</v>
      </c>
      <c r="C1408" s="214">
        <v>354</v>
      </c>
      <c r="D1408" s="215">
        <v>354000</v>
      </c>
      <c r="E1408" s="215">
        <v>88500</v>
      </c>
      <c r="F1408" s="214">
        <v>495</v>
      </c>
      <c r="G1408" s="217" t="str">
        <f>IF(MID(tab_SATLISTE[[#This Row],[SAT-ID]],2,1)="x","x",LEFT(tab_SATLISTE[[#This Row],[SAT-ID]]))</f>
        <v>4</v>
      </c>
      <c r="H1408" s="679" t="s">
        <v>4288</v>
      </c>
      <c r="I1408" s="680"/>
      <c r="J1408" s="680"/>
      <c r="K1408" s="680"/>
      <c r="L1408" s="681"/>
    </row>
    <row r="1409" spans="1:12" ht="15.95" customHeight="1" x14ac:dyDescent="0.25">
      <c r="A1409" s="21" t="s">
        <v>5872</v>
      </c>
      <c r="B1409" s="209" t="s">
        <v>190</v>
      </c>
      <c r="C1409" s="214">
        <v>167</v>
      </c>
      <c r="D1409" s="215">
        <v>167000</v>
      </c>
      <c r="E1409" s="215">
        <v>41750</v>
      </c>
      <c r="F1409" s="214">
        <v>234</v>
      </c>
      <c r="G1409" s="217" t="str">
        <f>IF(MID(tab_SATLISTE[[#This Row],[SAT-ID]],2,1)="x","x",LEFT(tab_SATLISTE[[#This Row],[SAT-ID]]))</f>
        <v>4</v>
      </c>
      <c r="H1409" s="679" t="s">
        <v>4288</v>
      </c>
      <c r="I1409" s="680"/>
      <c r="J1409" s="680"/>
      <c r="K1409" s="680"/>
      <c r="L1409" s="681"/>
    </row>
    <row r="1410" spans="1:12" ht="15.95" customHeight="1" x14ac:dyDescent="0.25">
      <c r="A1410" s="21" t="s">
        <v>5873</v>
      </c>
      <c r="B1410" s="209" t="s">
        <v>3027</v>
      </c>
      <c r="C1410" s="214">
        <v>12</v>
      </c>
      <c r="D1410" s="215">
        <v>12000</v>
      </c>
      <c r="E1410" s="215">
        <v>3000</v>
      </c>
      <c r="F1410" s="214">
        <v>17</v>
      </c>
      <c r="G1410" s="217" t="str">
        <f>IF(MID(tab_SATLISTE[[#This Row],[SAT-ID]],2,1)="x","x",LEFT(tab_SATLISTE[[#This Row],[SAT-ID]]))</f>
        <v>4</v>
      </c>
      <c r="H1410" s="679" t="s">
        <v>4288</v>
      </c>
      <c r="I1410" s="680"/>
      <c r="J1410" s="680"/>
      <c r="K1410" s="680"/>
      <c r="L1410" s="681"/>
    </row>
    <row r="1411" spans="1:12" ht="15.95" customHeight="1" x14ac:dyDescent="0.25">
      <c r="A1411" s="21" t="s">
        <v>5874</v>
      </c>
      <c r="B1411" s="209" t="s">
        <v>2955</v>
      </c>
      <c r="C1411" s="214">
        <v>9</v>
      </c>
      <c r="D1411" s="215">
        <v>9000</v>
      </c>
      <c r="E1411" s="215">
        <v>2250</v>
      </c>
      <c r="F1411" s="214">
        <v>13</v>
      </c>
      <c r="G1411" s="217" t="str">
        <f>IF(MID(tab_SATLISTE[[#This Row],[SAT-ID]],2,1)="x","x",LEFT(tab_SATLISTE[[#This Row],[SAT-ID]]))</f>
        <v>4</v>
      </c>
      <c r="H1411" s="679" t="s">
        <v>4288</v>
      </c>
      <c r="I1411" s="680"/>
      <c r="J1411" s="680"/>
      <c r="K1411" s="680"/>
      <c r="L1411" s="681"/>
    </row>
    <row r="1412" spans="1:12" ht="15.95" customHeight="1" x14ac:dyDescent="0.25">
      <c r="A1412" s="21" t="s">
        <v>5875</v>
      </c>
      <c r="B1412" s="209" t="s">
        <v>3059</v>
      </c>
      <c r="C1412" s="214">
        <v>12</v>
      </c>
      <c r="D1412" s="215">
        <v>12000</v>
      </c>
      <c r="E1412" s="215">
        <v>3000</v>
      </c>
      <c r="F1412" s="214">
        <v>17</v>
      </c>
      <c r="G1412" s="217" t="str">
        <f>IF(MID(tab_SATLISTE[[#This Row],[SAT-ID]],2,1)="x","x",LEFT(tab_SATLISTE[[#This Row],[SAT-ID]]))</f>
        <v>4</v>
      </c>
      <c r="H1412" s="679" t="s">
        <v>4288</v>
      </c>
      <c r="I1412" s="680"/>
      <c r="J1412" s="680"/>
      <c r="K1412" s="680"/>
      <c r="L1412" s="681"/>
    </row>
    <row r="1413" spans="1:12" ht="15.95" customHeight="1" x14ac:dyDescent="0.25">
      <c r="A1413" s="21" t="s">
        <v>5876</v>
      </c>
      <c r="B1413" s="209" t="s">
        <v>3042</v>
      </c>
      <c r="C1413" s="214">
        <v>4</v>
      </c>
      <c r="D1413" s="215">
        <v>4000</v>
      </c>
      <c r="E1413" s="215">
        <v>1000</v>
      </c>
      <c r="F1413" s="214">
        <v>6</v>
      </c>
      <c r="G1413" s="217" t="str">
        <f>IF(MID(tab_SATLISTE[[#This Row],[SAT-ID]],2,1)="x","x",LEFT(tab_SATLISTE[[#This Row],[SAT-ID]]))</f>
        <v>4</v>
      </c>
      <c r="H1413" s="679" t="s">
        <v>4288</v>
      </c>
      <c r="I1413" s="680"/>
      <c r="J1413" s="680"/>
      <c r="K1413" s="680"/>
      <c r="L1413" s="681"/>
    </row>
    <row r="1414" spans="1:12" ht="15.95" customHeight="1" x14ac:dyDescent="0.25">
      <c r="A1414" s="21" t="s">
        <v>5877</v>
      </c>
      <c r="B1414" s="209" t="s">
        <v>3102</v>
      </c>
      <c r="C1414" s="214">
        <v>5</v>
      </c>
      <c r="D1414" s="215">
        <v>5000</v>
      </c>
      <c r="E1414" s="215">
        <v>1250</v>
      </c>
      <c r="F1414" s="214">
        <v>7</v>
      </c>
      <c r="G1414" s="217" t="str">
        <f>IF(MID(tab_SATLISTE[[#This Row],[SAT-ID]],2,1)="x","x",LEFT(tab_SATLISTE[[#This Row],[SAT-ID]]))</f>
        <v>4</v>
      </c>
      <c r="H1414" s="679" t="s">
        <v>4288</v>
      </c>
      <c r="I1414" s="680"/>
      <c r="J1414" s="680"/>
      <c r="K1414" s="680"/>
      <c r="L1414" s="681"/>
    </row>
    <row r="1415" spans="1:12" ht="15.95" customHeight="1" x14ac:dyDescent="0.25">
      <c r="A1415" s="21" t="s">
        <v>5878</v>
      </c>
      <c r="B1415" s="209" t="s">
        <v>2988</v>
      </c>
      <c r="C1415" s="214">
        <v>3</v>
      </c>
      <c r="D1415" s="215">
        <v>3000</v>
      </c>
      <c r="E1415" s="215">
        <v>750</v>
      </c>
      <c r="F1415" s="214">
        <v>4</v>
      </c>
      <c r="G1415" s="217" t="str">
        <f>IF(MID(tab_SATLISTE[[#This Row],[SAT-ID]],2,1)="x","x",LEFT(tab_SATLISTE[[#This Row],[SAT-ID]]))</f>
        <v>4</v>
      </c>
      <c r="H1415" s="679" t="s">
        <v>4288</v>
      </c>
      <c r="I1415" s="680"/>
      <c r="J1415" s="680"/>
      <c r="K1415" s="680"/>
      <c r="L1415" s="681"/>
    </row>
    <row r="1416" spans="1:12" ht="15.95" customHeight="1" x14ac:dyDescent="0.25">
      <c r="A1416" s="21" t="s">
        <v>5879</v>
      </c>
      <c r="B1416" s="209" t="s">
        <v>3021</v>
      </c>
      <c r="C1416" s="214">
        <v>3</v>
      </c>
      <c r="D1416" s="215">
        <v>3000</v>
      </c>
      <c r="E1416" s="215">
        <v>750</v>
      </c>
      <c r="F1416" s="214">
        <v>4</v>
      </c>
      <c r="G1416" s="217" t="str">
        <f>IF(MID(tab_SATLISTE[[#This Row],[SAT-ID]],2,1)="x","x",LEFT(tab_SATLISTE[[#This Row],[SAT-ID]]))</f>
        <v>4</v>
      </c>
      <c r="H1416" s="679" t="s">
        <v>4288</v>
      </c>
      <c r="I1416" s="680"/>
      <c r="J1416" s="680"/>
      <c r="K1416" s="680"/>
      <c r="L1416" s="681"/>
    </row>
    <row r="1417" spans="1:12" ht="15.95" customHeight="1" x14ac:dyDescent="0.25">
      <c r="A1417" s="21" t="s">
        <v>5880</v>
      </c>
      <c r="B1417" s="209" t="s">
        <v>3060</v>
      </c>
      <c r="C1417" s="214">
        <v>7</v>
      </c>
      <c r="D1417" s="215">
        <v>7000</v>
      </c>
      <c r="E1417" s="215">
        <v>1750</v>
      </c>
      <c r="F1417" s="214">
        <v>10</v>
      </c>
      <c r="G1417" s="217" t="str">
        <f>IF(MID(tab_SATLISTE[[#This Row],[SAT-ID]],2,1)="x","x",LEFT(tab_SATLISTE[[#This Row],[SAT-ID]]))</f>
        <v>4</v>
      </c>
      <c r="H1417" s="679" t="s">
        <v>4288</v>
      </c>
      <c r="I1417" s="680"/>
      <c r="J1417" s="680"/>
      <c r="K1417" s="680"/>
      <c r="L1417" s="681"/>
    </row>
    <row r="1418" spans="1:12" ht="15.95" customHeight="1" x14ac:dyDescent="0.25">
      <c r="A1418" s="21" t="s">
        <v>5881</v>
      </c>
      <c r="B1418" s="209" t="s">
        <v>3120</v>
      </c>
      <c r="C1418" s="214">
        <v>11</v>
      </c>
      <c r="D1418" s="215">
        <v>11000</v>
      </c>
      <c r="E1418" s="215">
        <v>2750</v>
      </c>
      <c r="F1418" s="214">
        <v>15</v>
      </c>
      <c r="G1418" s="217" t="str">
        <f>IF(MID(tab_SATLISTE[[#This Row],[SAT-ID]],2,1)="x","x",LEFT(tab_SATLISTE[[#This Row],[SAT-ID]]))</f>
        <v>4</v>
      </c>
      <c r="H1418" s="679" t="s">
        <v>4288</v>
      </c>
      <c r="I1418" s="680"/>
      <c r="J1418" s="680"/>
      <c r="K1418" s="680"/>
      <c r="L1418" s="681"/>
    </row>
    <row r="1419" spans="1:12" ht="15.95" customHeight="1" x14ac:dyDescent="0.25">
      <c r="A1419" s="21" t="s">
        <v>5882</v>
      </c>
      <c r="B1419" s="209" t="s">
        <v>3014</v>
      </c>
      <c r="C1419" s="214">
        <v>1</v>
      </c>
      <c r="D1419" s="215">
        <v>1000</v>
      </c>
      <c r="E1419" s="215">
        <v>250</v>
      </c>
      <c r="F1419" s="214">
        <v>2</v>
      </c>
      <c r="G1419" s="217" t="str">
        <f>IF(MID(tab_SATLISTE[[#This Row],[SAT-ID]],2,1)="x","x",LEFT(tab_SATLISTE[[#This Row],[SAT-ID]]))</f>
        <v>4</v>
      </c>
      <c r="H1419" s="679" t="s">
        <v>4288</v>
      </c>
      <c r="I1419" s="680"/>
      <c r="J1419" s="680"/>
      <c r="K1419" s="680"/>
      <c r="L1419" s="681"/>
    </row>
    <row r="1420" spans="1:12" ht="15.95" customHeight="1" x14ac:dyDescent="0.25">
      <c r="A1420" s="21" t="s">
        <v>5883</v>
      </c>
      <c r="B1420" s="209" t="s">
        <v>302</v>
      </c>
      <c r="C1420" s="214">
        <v>21</v>
      </c>
      <c r="D1420" s="215">
        <v>21000</v>
      </c>
      <c r="E1420" s="215">
        <v>5250</v>
      </c>
      <c r="F1420" s="214">
        <v>29</v>
      </c>
      <c r="G1420" s="217" t="str">
        <f>IF(MID(tab_SATLISTE[[#This Row],[SAT-ID]],2,1)="x","x",LEFT(tab_SATLISTE[[#This Row],[SAT-ID]]))</f>
        <v>4</v>
      </c>
      <c r="H1420" s="679" t="s">
        <v>4288</v>
      </c>
      <c r="I1420" s="680"/>
      <c r="J1420" s="680"/>
      <c r="K1420" s="680"/>
      <c r="L1420" s="681"/>
    </row>
    <row r="1421" spans="1:12" ht="15.95" customHeight="1" x14ac:dyDescent="0.25">
      <c r="A1421" s="21" t="s">
        <v>5884</v>
      </c>
      <c r="B1421" s="209" t="s">
        <v>2989</v>
      </c>
      <c r="C1421" s="214">
        <v>3</v>
      </c>
      <c r="D1421" s="215">
        <v>3000</v>
      </c>
      <c r="E1421" s="215">
        <v>750</v>
      </c>
      <c r="F1421" s="214">
        <v>4</v>
      </c>
      <c r="G1421" s="217" t="str">
        <f>IF(MID(tab_SATLISTE[[#This Row],[SAT-ID]],2,1)="x","x",LEFT(tab_SATLISTE[[#This Row],[SAT-ID]]))</f>
        <v>4</v>
      </c>
      <c r="H1421" s="679" t="s">
        <v>4288</v>
      </c>
      <c r="I1421" s="680"/>
      <c r="J1421" s="680"/>
      <c r="K1421" s="680"/>
      <c r="L1421" s="681"/>
    </row>
    <row r="1422" spans="1:12" ht="15.95" customHeight="1" x14ac:dyDescent="0.25">
      <c r="A1422" s="21" t="s">
        <v>5885</v>
      </c>
      <c r="B1422" s="209" t="s">
        <v>3078</v>
      </c>
      <c r="C1422" s="214">
        <v>4</v>
      </c>
      <c r="D1422" s="215">
        <v>4000</v>
      </c>
      <c r="E1422" s="215">
        <v>1000</v>
      </c>
      <c r="F1422" s="214">
        <v>6</v>
      </c>
      <c r="G1422" s="217" t="str">
        <f>IF(MID(tab_SATLISTE[[#This Row],[SAT-ID]],2,1)="x","x",LEFT(tab_SATLISTE[[#This Row],[SAT-ID]]))</f>
        <v>4</v>
      </c>
      <c r="H1422" s="679" t="s">
        <v>4288</v>
      </c>
      <c r="I1422" s="680"/>
      <c r="J1422" s="680"/>
      <c r="K1422" s="680"/>
      <c r="L1422" s="681"/>
    </row>
    <row r="1423" spans="1:12" ht="15.95" customHeight="1" x14ac:dyDescent="0.25">
      <c r="A1423" s="21" t="s">
        <v>5886</v>
      </c>
      <c r="B1423" s="209" t="s">
        <v>304</v>
      </c>
      <c r="C1423" s="214">
        <v>24</v>
      </c>
      <c r="D1423" s="215">
        <v>24000</v>
      </c>
      <c r="E1423" s="215">
        <v>6000</v>
      </c>
      <c r="F1423" s="214">
        <v>34</v>
      </c>
      <c r="G1423" s="217" t="str">
        <f>IF(MID(tab_SATLISTE[[#This Row],[SAT-ID]],2,1)="x","x",LEFT(tab_SATLISTE[[#This Row],[SAT-ID]]))</f>
        <v>4</v>
      </c>
      <c r="H1423" s="679" t="s">
        <v>4288</v>
      </c>
      <c r="I1423" s="680"/>
      <c r="J1423" s="680"/>
      <c r="K1423" s="680"/>
      <c r="L1423" s="681"/>
    </row>
    <row r="1424" spans="1:12" ht="15.95" customHeight="1" x14ac:dyDescent="0.25">
      <c r="A1424" s="21" t="s">
        <v>5887</v>
      </c>
      <c r="B1424" s="209" t="s">
        <v>3089</v>
      </c>
      <c r="C1424" s="214">
        <v>26</v>
      </c>
      <c r="D1424" s="215">
        <v>26000</v>
      </c>
      <c r="E1424" s="215">
        <v>6500</v>
      </c>
      <c r="F1424" s="214">
        <v>36</v>
      </c>
      <c r="G1424" s="217" t="str">
        <f>IF(MID(tab_SATLISTE[[#This Row],[SAT-ID]],2,1)="x","x",LEFT(tab_SATLISTE[[#This Row],[SAT-ID]]))</f>
        <v>4</v>
      </c>
      <c r="H1424" s="679" t="s">
        <v>4288</v>
      </c>
      <c r="I1424" s="680"/>
      <c r="J1424" s="680"/>
      <c r="K1424" s="680"/>
      <c r="L1424" s="681"/>
    </row>
    <row r="1425" spans="1:12" ht="15.95" customHeight="1" x14ac:dyDescent="0.25">
      <c r="A1425" s="21" t="s">
        <v>5888</v>
      </c>
      <c r="B1425" s="209" t="s">
        <v>186</v>
      </c>
      <c r="C1425" s="214">
        <v>173</v>
      </c>
      <c r="D1425" s="215">
        <v>173000</v>
      </c>
      <c r="E1425" s="215">
        <v>43250</v>
      </c>
      <c r="F1425" s="214">
        <v>242</v>
      </c>
      <c r="G1425" s="217" t="str">
        <f>IF(MID(tab_SATLISTE[[#This Row],[SAT-ID]],2,1)="x","x",LEFT(tab_SATLISTE[[#This Row],[SAT-ID]]))</f>
        <v>4</v>
      </c>
      <c r="H1425" s="679" t="s">
        <v>4288</v>
      </c>
      <c r="I1425" s="680"/>
      <c r="J1425" s="680"/>
      <c r="K1425" s="680"/>
      <c r="L1425" s="681"/>
    </row>
    <row r="1426" spans="1:12" ht="15.95" customHeight="1" x14ac:dyDescent="0.25">
      <c r="A1426" s="21" t="s">
        <v>5889</v>
      </c>
      <c r="B1426" s="209" t="s">
        <v>3088</v>
      </c>
      <c r="C1426" s="214">
        <v>25</v>
      </c>
      <c r="D1426" s="215">
        <v>25000</v>
      </c>
      <c r="E1426" s="215">
        <v>6250</v>
      </c>
      <c r="F1426" s="214">
        <v>35</v>
      </c>
      <c r="G1426" s="217" t="str">
        <f>IF(MID(tab_SATLISTE[[#This Row],[SAT-ID]],2,1)="x","x",LEFT(tab_SATLISTE[[#This Row],[SAT-ID]]))</f>
        <v>4</v>
      </c>
      <c r="H1426" s="679" t="s">
        <v>4288</v>
      </c>
      <c r="I1426" s="680"/>
      <c r="J1426" s="680"/>
      <c r="K1426" s="680"/>
      <c r="L1426" s="681"/>
    </row>
    <row r="1427" spans="1:12" ht="15.95" customHeight="1" x14ac:dyDescent="0.25">
      <c r="A1427" s="21" t="s">
        <v>5890</v>
      </c>
      <c r="B1427" s="209" t="s">
        <v>3044</v>
      </c>
      <c r="C1427" s="214">
        <v>74</v>
      </c>
      <c r="D1427" s="215">
        <v>74000</v>
      </c>
      <c r="E1427" s="215">
        <v>18500</v>
      </c>
      <c r="F1427" s="214">
        <v>103</v>
      </c>
      <c r="G1427" s="217" t="str">
        <f>IF(MID(tab_SATLISTE[[#This Row],[SAT-ID]],2,1)="x","x",LEFT(tab_SATLISTE[[#This Row],[SAT-ID]]))</f>
        <v>4</v>
      </c>
      <c r="H1427" s="679" t="s">
        <v>4288</v>
      </c>
      <c r="I1427" s="680"/>
      <c r="J1427" s="680"/>
      <c r="K1427" s="680"/>
      <c r="L1427" s="681"/>
    </row>
    <row r="1428" spans="1:12" ht="15.95" customHeight="1" x14ac:dyDescent="0.25">
      <c r="A1428" s="21" t="s">
        <v>5891</v>
      </c>
      <c r="B1428" s="209" t="s">
        <v>900</v>
      </c>
      <c r="C1428" s="214">
        <v>223</v>
      </c>
      <c r="D1428" s="215">
        <v>223000</v>
      </c>
      <c r="E1428" s="215">
        <v>55750</v>
      </c>
      <c r="F1428" s="214">
        <v>312</v>
      </c>
      <c r="G1428" s="217" t="str">
        <f>IF(MID(tab_SATLISTE[[#This Row],[SAT-ID]],2,1)="x","x",LEFT(tab_SATLISTE[[#This Row],[SAT-ID]]))</f>
        <v>4</v>
      </c>
      <c r="H1428" s="679" t="s">
        <v>4288</v>
      </c>
      <c r="I1428" s="680"/>
      <c r="J1428" s="680"/>
      <c r="K1428" s="680"/>
      <c r="L1428" s="681"/>
    </row>
    <row r="1429" spans="1:12" ht="15.95" customHeight="1" x14ac:dyDescent="0.25">
      <c r="A1429" s="21" t="s">
        <v>5892</v>
      </c>
      <c r="B1429" s="209" t="s">
        <v>2958</v>
      </c>
      <c r="C1429" s="214">
        <v>21</v>
      </c>
      <c r="D1429" s="215">
        <v>21000</v>
      </c>
      <c r="E1429" s="215">
        <v>5250</v>
      </c>
      <c r="F1429" s="214">
        <v>30</v>
      </c>
      <c r="G1429" s="217" t="str">
        <f>IF(MID(tab_SATLISTE[[#This Row],[SAT-ID]],2,1)="x","x",LEFT(tab_SATLISTE[[#This Row],[SAT-ID]]))</f>
        <v>4</v>
      </c>
      <c r="H1429" s="679" t="s">
        <v>4288</v>
      </c>
      <c r="I1429" s="680"/>
      <c r="J1429" s="680"/>
      <c r="K1429" s="680"/>
      <c r="L1429" s="681"/>
    </row>
    <row r="1430" spans="1:12" ht="15.95" customHeight="1" x14ac:dyDescent="0.25">
      <c r="A1430" s="21" t="s">
        <v>5893</v>
      </c>
      <c r="B1430" s="209" t="s">
        <v>3061</v>
      </c>
      <c r="C1430" s="214">
        <v>10</v>
      </c>
      <c r="D1430" s="215">
        <v>10000</v>
      </c>
      <c r="E1430" s="215">
        <v>2500</v>
      </c>
      <c r="F1430" s="214">
        <v>14</v>
      </c>
      <c r="G1430" s="217" t="str">
        <f>IF(MID(tab_SATLISTE[[#This Row],[SAT-ID]],2,1)="x","x",LEFT(tab_SATLISTE[[#This Row],[SAT-ID]]))</f>
        <v>4</v>
      </c>
      <c r="H1430" s="679" t="s">
        <v>4288</v>
      </c>
      <c r="I1430" s="680"/>
      <c r="J1430" s="680"/>
      <c r="K1430" s="680"/>
      <c r="L1430" s="681"/>
    </row>
    <row r="1431" spans="1:12" ht="15.95" customHeight="1" x14ac:dyDescent="0.25">
      <c r="A1431" s="21" t="s">
        <v>5894</v>
      </c>
      <c r="B1431" s="209" t="s">
        <v>3037</v>
      </c>
      <c r="C1431" s="214">
        <v>6</v>
      </c>
      <c r="D1431" s="215">
        <v>6000</v>
      </c>
      <c r="E1431" s="215">
        <v>1500</v>
      </c>
      <c r="F1431" s="214">
        <v>8</v>
      </c>
      <c r="G1431" s="217" t="str">
        <f>IF(MID(tab_SATLISTE[[#This Row],[SAT-ID]],2,1)="x","x",LEFT(tab_SATLISTE[[#This Row],[SAT-ID]]))</f>
        <v>4</v>
      </c>
      <c r="H1431" s="679" t="s">
        <v>4288</v>
      </c>
      <c r="I1431" s="680"/>
      <c r="J1431" s="680"/>
      <c r="K1431" s="680"/>
      <c r="L1431" s="681"/>
    </row>
    <row r="1432" spans="1:12" ht="15.95" customHeight="1" x14ac:dyDescent="0.25">
      <c r="A1432" s="21" t="s">
        <v>5895</v>
      </c>
      <c r="B1432" s="209" t="s">
        <v>850</v>
      </c>
      <c r="C1432" s="214">
        <v>193</v>
      </c>
      <c r="D1432" s="215">
        <v>193000</v>
      </c>
      <c r="E1432" s="215">
        <v>48250</v>
      </c>
      <c r="F1432" s="214">
        <v>270</v>
      </c>
      <c r="G1432" s="217" t="str">
        <f>IF(MID(tab_SATLISTE[[#This Row],[SAT-ID]],2,1)="x","x",LEFT(tab_SATLISTE[[#This Row],[SAT-ID]]))</f>
        <v>4</v>
      </c>
      <c r="H1432" s="679" t="s">
        <v>4288</v>
      </c>
      <c r="I1432" s="680"/>
      <c r="J1432" s="680"/>
      <c r="K1432" s="680"/>
      <c r="L1432" s="681"/>
    </row>
    <row r="1433" spans="1:12" ht="15.95" customHeight="1" x14ac:dyDescent="0.25">
      <c r="A1433" s="21" t="s">
        <v>5896</v>
      </c>
      <c r="B1433" s="209" t="s">
        <v>3114</v>
      </c>
      <c r="C1433" s="214">
        <v>53</v>
      </c>
      <c r="D1433" s="215">
        <v>53000</v>
      </c>
      <c r="E1433" s="215">
        <v>13250</v>
      </c>
      <c r="F1433" s="214">
        <v>74</v>
      </c>
      <c r="G1433" s="217" t="str">
        <f>IF(MID(tab_SATLISTE[[#This Row],[SAT-ID]],2,1)="x","x",LEFT(tab_SATLISTE[[#This Row],[SAT-ID]]))</f>
        <v>4</v>
      </c>
      <c r="H1433" s="679" t="s">
        <v>4288</v>
      </c>
      <c r="I1433" s="680"/>
      <c r="J1433" s="680"/>
      <c r="K1433" s="680"/>
      <c r="L1433" s="681"/>
    </row>
    <row r="1434" spans="1:12" ht="15.95" customHeight="1" x14ac:dyDescent="0.25">
      <c r="A1434" s="21" t="s">
        <v>5897</v>
      </c>
      <c r="B1434" s="209" t="s">
        <v>2964</v>
      </c>
      <c r="C1434" s="214">
        <v>9</v>
      </c>
      <c r="D1434" s="215">
        <v>9000</v>
      </c>
      <c r="E1434" s="215">
        <v>2250</v>
      </c>
      <c r="F1434" s="214">
        <v>14</v>
      </c>
      <c r="G1434" s="217" t="str">
        <f>IF(MID(tab_SATLISTE[[#This Row],[SAT-ID]],2,1)="x","x",LEFT(tab_SATLISTE[[#This Row],[SAT-ID]]))</f>
        <v>4</v>
      </c>
      <c r="H1434" s="679" t="s">
        <v>4288</v>
      </c>
      <c r="I1434" s="680"/>
      <c r="J1434" s="680"/>
      <c r="K1434" s="680"/>
      <c r="L1434" s="681"/>
    </row>
    <row r="1435" spans="1:12" ht="15.95" customHeight="1" x14ac:dyDescent="0.25">
      <c r="A1435" s="21" t="s">
        <v>5898</v>
      </c>
      <c r="B1435" s="209" t="s">
        <v>3090</v>
      </c>
      <c r="C1435" s="214">
        <v>5</v>
      </c>
      <c r="D1435" s="215">
        <v>5000</v>
      </c>
      <c r="E1435" s="215">
        <v>1250</v>
      </c>
      <c r="F1435" s="214">
        <v>7</v>
      </c>
      <c r="G1435" s="217" t="str">
        <f>IF(MID(tab_SATLISTE[[#This Row],[SAT-ID]],2,1)="x","x",LEFT(tab_SATLISTE[[#This Row],[SAT-ID]]))</f>
        <v>4</v>
      </c>
      <c r="H1435" s="679" t="s">
        <v>4288</v>
      </c>
      <c r="I1435" s="680"/>
      <c r="J1435" s="680"/>
      <c r="K1435" s="680"/>
      <c r="L1435" s="681"/>
    </row>
    <row r="1436" spans="1:12" ht="15.95" customHeight="1" x14ac:dyDescent="0.25">
      <c r="A1436" s="21" t="s">
        <v>5899</v>
      </c>
      <c r="B1436" s="209" t="s">
        <v>3045</v>
      </c>
      <c r="C1436" s="214">
        <v>16</v>
      </c>
      <c r="D1436" s="215">
        <v>16000</v>
      </c>
      <c r="E1436" s="215">
        <v>4000</v>
      </c>
      <c r="F1436" s="214">
        <v>23</v>
      </c>
      <c r="G1436" s="217" t="str">
        <f>IF(MID(tab_SATLISTE[[#This Row],[SAT-ID]],2,1)="x","x",LEFT(tab_SATLISTE[[#This Row],[SAT-ID]]))</f>
        <v>4</v>
      </c>
      <c r="H1436" s="679" t="s">
        <v>4288</v>
      </c>
      <c r="I1436" s="680"/>
      <c r="J1436" s="680"/>
      <c r="K1436" s="680"/>
      <c r="L1436" s="681"/>
    </row>
    <row r="1437" spans="1:12" ht="15.95" customHeight="1" x14ac:dyDescent="0.25">
      <c r="A1437" s="21" t="s">
        <v>5900</v>
      </c>
      <c r="B1437" s="209" t="s">
        <v>2960</v>
      </c>
      <c r="C1437" s="214">
        <v>8</v>
      </c>
      <c r="D1437" s="215">
        <v>8000</v>
      </c>
      <c r="E1437" s="215">
        <v>2000</v>
      </c>
      <c r="F1437" s="214">
        <v>11</v>
      </c>
      <c r="G1437" s="217" t="str">
        <f>IF(MID(tab_SATLISTE[[#This Row],[SAT-ID]],2,1)="x","x",LEFT(tab_SATLISTE[[#This Row],[SAT-ID]]))</f>
        <v>4</v>
      </c>
      <c r="H1437" s="679" t="s">
        <v>4288</v>
      </c>
      <c r="I1437" s="680"/>
      <c r="J1437" s="680"/>
      <c r="K1437" s="680"/>
      <c r="L1437" s="681"/>
    </row>
    <row r="1438" spans="1:12" ht="15.95" customHeight="1" x14ac:dyDescent="0.25">
      <c r="A1438" s="21" t="s">
        <v>5901</v>
      </c>
      <c r="B1438" s="209" t="s">
        <v>3121</v>
      </c>
      <c r="C1438" s="214">
        <v>4</v>
      </c>
      <c r="D1438" s="215">
        <v>4000</v>
      </c>
      <c r="E1438" s="215">
        <v>1000</v>
      </c>
      <c r="F1438" s="214">
        <v>6</v>
      </c>
      <c r="G1438" s="217" t="str">
        <f>IF(MID(tab_SATLISTE[[#This Row],[SAT-ID]],2,1)="x","x",LEFT(tab_SATLISTE[[#This Row],[SAT-ID]]))</f>
        <v>4</v>
      </c>
      <c r="H1438" s="679" t="s">
        <v>4288</v>
      </c>
      <c r="I1438" s="680"/>
      <c r="J1438" s="680"/>
      <c r="K1438" s="680"/>
      <c r="L1438" s="681"/>
    </row>
    <row r="1439" spans="1:12" ht="15.95" customHeight="1" x14ac:dyDescent="0.25">
      <c r="A1439" s="21" t="s">
        <v>5902</v>
      </c>
      <c r="B1439" s="209" t="s">
        <v>3118</v>
      </c>
      <c r="C1439" s="214">
        <v>59</v>
      </c>
      <c r="D1439" s="215">
        <v>59000</v>
      </c>
      <c r="E1439" s="215">
        <v>14750</v>
      </c>
      <c r="F1439" s="214">
        <v>83</v>
      </c>
      <c r="G1439" s="217" t="str">
        <f>IF(MID(tab_SATLISTE[[#This Row],[SAT-ID]],2,1)="x","x",LEFT(tab_SATLISTE[[#This Row],[SAT-ID]]))</f>
        <v>4</v>
      </c>
      <c r="H1439" s="679" t="s">
        <v>4288</v>
      </c>
      <c r="I1439" s="680"/>
      <c r="J1439" s="680"/>
      <c r="K1439" s="680"/>
      <c r="L1439" s="681"/>
    </row>
    <row r="1440" spans="1:12" ht="15.95" customHeight="1" x14ac:dyDescent="0.25">
      <c r="A1440" s="21" t="s">
        <v>5903</v>
      </c>
      <c r="B1440" s="209" t="s">
        <v>3097</v>
      </c>
      <c r="C1440" s="214">
        <v>6</v>
      </c>
      <c r="D1440" s="215">
        <v>6000</v>
      </c>
      <c r="E1440" s="215">
        <v>1500</v>
      </c>
      <c r="F1440" s="214">
        <v>8</v>
      </c>
      <c r="G1440" s="217" t="str">
        <f>IF(MID(tab_SATLISTE[[#This Row],[SAT-ID]],2,1)="x","x",LEFT(tab_SATLISTE[[#This Row],[SAT-ID]]))</f>
        <v>4</v>
      </c>
      <c r="H1440" s="679" t="s">
        <v>4288</v>
      </c>
      <c r="I1440" s="680"/>
      <c r="J1440" s="680"/>
      <c r="K1440" s="680"/>
      <c r="L1440" s="681"/>
    </row>
    <row r="1441" spans="1:12" ht="15.95" customHeight="1" x14ac:dyDescent="0.25">
      <c r="A1441" s="21" t="s">
        <v>5904</v>
      </c>
      <c r="B1441" s="209" t="s">
        <v>3105</v>
      </c>
      <c r="C1441" s="214">
        <v>2</v>
      </c>
      <c r="D1441" s="215">
        <v>2000</v>
      </c>
      <c r="E1441" s="215">
        <v>500</v>
      </c>
      <c r="F1441" s="214">
        <v>3</v>
      </c>
      <c r="G1441" s="217" t="str">
        <f>IF(MID(tab_SATLISTE[[#This Row],[SAT-ID]],2,1)="x","x",LEFT(tab_SATLISTE[[#This Row],[SAT-ID]]))</f>
        <v>4</v>
      </c>
      <c r="H1441" s="679" t="s">
        <v>4288</v>
      </c>
      <c r="I1441" s="680"/>
      <c r="J1441" s="680"/>
      <c r="K1441" s="680"/>
      <c r="L1441" s="681"/>
    </row>
    <row r="1442" spans="1:12" ht="15.95" customHeight="1" x14ac:dyDescent="0.25">
      <c r="A1442" s="21" t="s">
        <v>5905</v>
      </c>
      <c r="B1442" s="209" t="s">
        <v>3115</v>
      </c>
      <c r="C1442" s="214">
        <v>2</v>
      </c>
      <c r="D1442" s="215">
        <v>2000</v>
      </c>
      <c r="E1442" s="215">
        <v>500</v>
      </c>
      <c r="F1442" s="214">
        <v>3</v>
      </c>
      <c r="G1442" s="217" t="str">
        <f>IF(MID(tab_SATLISTE[[#This Row],[SAT-ID]],2,1)="x","x",LEFT(tab_SATLISTE[[#This Row],[SAT-ID]]))</f>
        <v>4</v>
      </c>
      <c r="H1442" s="679" t="s">
        <v>4288</v>
      </c>
      <c r="I1442" s="680"/>
      <c r="J1442" s="680"/>
      <c r="K1442" s="680"/>
      <c r="L1442" s="681"/>
    </row>
    <row r="1443" spans="1:12" ht="15.95" customHeight="1" x14ac:dyDescent="0.25">
      <c r="A1443" s="21" t="s">
        <v>5906</v>
      </c>
      <c r="B1443" s="209" t="s">
        <v>3038</v>
      </c>
      <c r="C1443" s="214">
        <v>6</v>
      </c>
      <c r="D1443" s="215">
        <v>6000</v>
      </c>
      <c r="E1443" s="215">
        <v>1500</v>
      </c>
      <c r="F1443" s="214">
        <v>8</v>
      </c>
      <c r="G1443" s="217" t="str">
        <f>IF(MID(tab_SATLISTE[[#This Row],[SAT-ID]],2,1)="x","x",LEFT(tab_SATLISTE[[#This Row],[SAT-ID]]))</f>
        <v>4</v>
      </c>
      <c r="H1443" s="679" t="s">
        <v>4288</v>
      </c>
      <c r="I1443" s="680"/>
      <c r="J1443" s="680"/>
      <c r="K1443" s="680"/>
      <c r="L1443" s="681"/>
    </row>
    <row r="1444" spans="1:12" ht="15.95" customHeight="1" x14ac:dyDescent="0.25">
      <c r="A1444" s="21" t="s">
        <v>5907</v>
      </c>
      <c r="B1444" s="209" t="s">
        <v>2965</v>
      </c>
      <c r="C1444" s="214">
        <v>13</v>
      </c>
      <c r="D1444" s="215">
        <v>13000</v>
      </c>
      <c r="E1444" s="215">
        <v>3250</v>
      </c>
      <c r="F1444" s="214">
        <v>18</v>
      </c>
      <c r="G1444" s="217" t="str">
        <f>IF(MID(tab_SATLISTE[[#This Row],[SAT-ID]],2,1)="x","x",LEFT(tab_SATLISTE[[#This Row],[SAT-ID]]))</f>
        <v>4</v>
      </c>
      <c r="H1444" s="679" t="s">
        <v>4288</v>
      </c>
      <c r="I1444" s="680"/>
      <c r="J1444" s="680"/>
      <c r="K1444" s="680"/>
      <c r="L1444" s="681"/>
    </row>
    <row r="1445" spans="1:12" ht="15.95" customHeight="1" x14ac:dyDescent="0.25">
      <c r="A1445" s="21" t="s">
        <v>5908</v>
      </c>
      <c r="B1445" s="209" t="s">
        <v>2991</v>
      </c>
      <c r="C1445" s="214">
        <v>11</v>
      </c>
      <c r="D1445" s="215">
        <v>11000</v>
      </c>
      <c r="E1445" s="215">
        <v>2750</v>
      </c>
      <c r="F1445" s="214">
        <v>15</v>
      </c>
      <c r="G1445" s="217" t="str">
        <f>IF(MID(tab_SATLISTE[[#This Row],[SAT-ID]],2,1)="x","x",LEFT(tab_SATLISTE[[#This Row],[SAT-ID]]))</f>
        <v>4</v>
      </c>
      <c r="H1445" s="679" t="s">
        <v>4288</v>
      </c>
      <c r="I1445" s="680"/>
      <c r="J1445" s="680"/>
      <c r="K1445" s="680"/>
      <c r="L1445" s="681"/>
    </row>
    <row r="1446" spans="1:12" ht="15.95" customHeight="1" x14ac:dyDescent="0.25">
      <c r="A1446" s="21" t="s">
        <v>5909</v>
      </c>
      <c r="B1446" s="209" t="s">
        <v>3049</v>
      </c>
      <c r="C1446" s="214">
        <v>16</v>
      </c>
      <c r="D1446" s="215">
        <v>16000</v>
      </c>
      <c r="E1446" s="215">
        <v>4000</v>
      </c>
      <c r="F1446" s="214">
        <v>23</v>
      </c>
      <c r="G1446" s="217" t="str">
        <f>IF(MID(tab_SATLISTE[[#This Row],[SAT-ID]],2,1)="x","x",LEFT(tab_SATLISTE[[#This Row],[SAT-ID]]))</f>
        <v>4</v>
      </c>
      <c r="H1446" s="679" t="s">
        <v>4288</v>
      </c>
      <c r="I1446" s="680"/>
      <c r="J1446" s="680"/>
      <c r="K1446" s="680"/>
      <c r="L1446" s="681"/>
    </row>
    <row r="1447" spans="1:12" ht="15.95" customHeight="1" x14ac:dyDescent="0.25">
      <c r="A1447" s="21" t="s">
        <v>5910</v>
      </c>
      <c r="B1447" s="209" t="s">
        <v>3015</v>
      </c>
      <c r="C1447" s="214">
        <v>4</v>
      </c>
      <c r="D1447" s="215">
        <v>4000</v>
      </c>
      <c r="E1447" s="215">
        <v>1000</v>
      </c>
      <c r="F1447" s="214">
        <v>6</v>
      </c>
      <c r="G1447" s="217" t="str">
        <f>IF(MID(tab_SATLISTE[[#This Row],[SAT-ID]],2,1)="x","x",LEFT(tab_SATLISTE[[#This Row],[SAT-ID]]))</f>
        <v>4</v>
      </c>
      <c r="H1447" s="679" t="s">
        <v>4288</v>
      </c>
      <c r="I1447" s="680"/>
      <c r="J1447" s="680"/>
      <c r="K1447" s="680"/>
      <c r="L1447" s="681"/>
    </row>
    <row r="1448" spans="1:12" ht="15.95" customHeight="1" x14ac:dyDescent="0.25">
      <c r="A1448" s="21" t="s">
        <v>5911</v>
      </c>
      <c r="B1448" s="209" t="s">
        <v>3016</v>
      </c>
      <c r="C1448" s="214">
        <v>8</v>
      </c>
      <c r="D1448" s="215">
        <v>8000</v>
      </c>
      <c r="E1448" s="215">
        <v>2000</v>
      </c>
      <c r="F1448" s="214">
        <v>11</v>
      </c>
      <c r="G1448" s="217" t="str">
        <f>IF(MID(tab_SATLISTE[[#This Row],[SAT-ID]],2,1)="x","x",LEFT(tab_SATLISTE[[#This Row],[SAT-ID]]))</f>
        <v>4</v>
      </c>
      <c r="H1448" s="679" t="s">
        <v>4288</v>
      </c>
      <c r="I1448" s="680"/>
      <c r="J1448" s="680"/>
      <c r="K1448" s="680"/>
      <c r="L1448" s="681"/>
    </row>
    <row r="1449" spans="1:12" ht="15.95" customHeight="1" x14ac:dyDescent="0.25">
      <c r="A1449" s="21" t="s">
        <v>5912</v>
      </c>
      <c r="B1449" s="209" t="s">
        <v>3091</v>
      </c>
      <c r="C1449" s="214">
        <v>8</v>
      </c>
      <c r="D1449" s="215">
        <v>8000</v>
      </c>
      <c r="E1449" s="215">
        <v>2000</v>
      </c>
      <c r="F1449" s="214">
        <v>11</v>
      </c>
      <c r="G1449" s="217" t="str">
        <f>IF(MID(tab_SATLISTE[[#This Row],[SAT-ID]],2,1)="x","x",LEFT(tab_SATLISTE[[#This Row],[SAT-ID]]))</f>
        <v>4</v>
      </c>
      <c r="H1449" s="679" t="s">
        <v>4288</v>
      </c>
      <c r="I1449" s="680"/>
      <c r="J1449" s="680"/>
      <c r="K1449" s="680"/>
      <c r="L1449" s="681"/>
    </row>
    <row r="1450" spans="1:12" ht="15.95" customHeight="1" x14ac:dyDescent="0.25">
      <c r="A1450" s="21" t="s">
        <v>5913</v>
      </c>
      <c r="B1450" s="209" t="s">
        <v>3079</v>
      </c>
      <c r="C1450" s="214">
        <v>31</v>
      </c>
      <c r="D1450" s="215">
        <v>31000</v>
      </c>
      <c r="E1450" s="215">
        <v>7750</v>
      </c>
      <c r="F1450" s="214">
        <v>43</v>
      </c>
      <c r="G1450" s="217" t="str">
        <f>IF(MID(tab_SATLISTE[[#This Row],[SAT-ID]],2,1)="x","x",LEFT(tab_SATLISTE[[#This Row],[SAT-ID]]))</f>
        <v>4</v>
      </c>
      <c r="H1450" s="679" t="s">
        <v>4288</v>
      </c>
      <c r="I1450" s="680"/>
      <c r="J1450" s="680"/>
      <c r="K1450" s="680"/>
      <c r="L1450" s="681"/>
    </row>
    <row r="1451" spans="1:12" ht="15.95" customHeight="1" x14ac:dyDescent="0.25">
      <c r="A1451" s="21" t="s">
        <v>5914</v>
      </c>
      <c r="B1451" s="209" t="s">
        <v>3080</v>
      </c>
      <c r="C1451" s="214">
        <v>29</v>
      </c>
      <c r="D1451" s="215">
        <v>29000</v>
      </c>
      <c r="E1451" s="215">
        <v>7250</v>
      </c>
      <c r="F1451" s="214">
        <v>40</v>
      </c>
      <c r="G1451" s="217" t="str">
        <f>IF(MID(tab_SATLISTE[[#This Row],[SAT-ID]],2,1)="x","x",LEFT(tab_SATLISTE[[#This Row],[SAT-ID]]))</f>
        <v>4</v>
      </c>
      <c r="H1451" s="679" t="s">
        <v>4288</v>
      </c>
      <c r="I1451" s="680"/>
      <c r="J1451" s="680"/>
      <c r="K1451" s="680"/>
      <c r="L1451" s="681"/>
    </row>
    <row r="1452" spans="1:12" ht="15.95" customHeight="1" x14ac:dyDescent="0.25">
      <c r="A1452" s="21" t="s">
        <v>5915</v>
      </c>
      <c r="B1452" s="209" t="s">
        <v>2953</v>
      </c>
      <c r="C1452" s="214">
        <v>13</v>
      </c>
      <c r="D1452" s="215">
        <v>13000</v>
      </c>
      <c r="E1452" s="215">
        <v>3250</v>
      </c>
      <c r="F1452" s="214">
        <v>18</v>
      </c>
      <c r="G1452" s="217" t="str">
        <f>IF(MID(tab_SATLISTE[[#This Row],[SAT-ID]],2,1)="x","x",LEFT(tab_SATLISTE[[#This Row],[SAT-ID]]))</f>
        <v>4</v>
      </c>
      <c r="H1452" s="679" t="s">
        <v>4288</v>
      </c>
      <c r="I1452" s="680"/>
      <c r="J1452" s="680"/>
      <c r="K1452" s="680"/>
      <c r="L1452" s="681"/>
    </row>
    <row r="1453" spans="1:12" ht="15.95" customHeight="1" x14ac:dyDescent="0.25">
      <c r="A1453" s="21" t="s">
        <v>5916</v>
      </c>
      <c r="B1453" s="209" t="s">
        <v>2952</v>
      </c>
      <c r="C1453" s="214">
        <v>15</v>
      </c>
      <c r="D1453" s="215">
        <v>15000</v>
      </c>
      <c r="E1453" s="215">
        <v>3750</v>
      </c>
      <c r="F1453" s="214">
        <v>21</v>
      </c>
      <c r="G1453" s="217" t="str">
        <f>IF(MID(tab_SATLISTE[[#This Row],[SAT-ID]],2,1)="x","x",LEFT(tab_SATLISTE[[#This Row],[SAT-ID]]))</f>
        <v>4</v>
      </c>
      <c r="H1453" s="679" t="s">
        <v>4288</v>
      </c>
      <c r="I1453" s="680"/>
      <c r="J1453" s="680"/>
      <c r="K1453" s="680"/>
      <c r="L1453" s="681"/>
    </row>
    <row r="1454" spans="1:12" ht="15.95" customHeight="1" x14ac:dyDescent="0.25">
      <c r="A1454" s="21" t="s">
        <v>5917</v>
      </c>
      <c r="B1454" s="209" t="s">
        <v>3063</v>
      </c>
      <c r="C1454" s="214">
        <v>12</v>
      </c>
      <c r="D1454" s="215">
        <v>12000</v>
      </c>
      <c r="E1454" s="215">
        <v>3000</v>
      </c>
      <c r="F1454" s="214">
        <v>17</v>
      </c>
      <c r="G1454" s="217" t="str">
        <f>IF(MID(tab_SATLISTE[[#This Row],[SAT-ID]],2,1)="x","x",LEFT(tab_SATLISTE[[#This Row],[SAT-ID]]))</f>
        <v>4</v>
      </c>
      <c r="H1454" s="679" t="s">
        <v>4288</v>
      </c>
      <c r="I1454" s="680"/>
      <c r="J1454" s="680"/>
      <c r="K1454" s="680"/>
      <c r="L1454" s="681"/>
    </row>
    <row r="1455" spans="1:12" ht="15.95" customHeight="1" x14ac:dyDescent="0.25">
      <c r="A1455" s="21" t="s">
        <v>5918</v>
      </c>
      <c r="B1455" s="209" t="s">
        <v>3073</v>
      </c>
      <c r="C1455" s="214">
        <v>11</v>
      </c>
      <c r="D1455" s="215">
        <v>11000</v>
      </c>
      <c r="E1455" s="215">
        <v>2750</v>
      </c>
      <c r="F1455" s="214">
        <v>15</v>
      </c>
      <c r="G1455" s="217" t="str">
        <f>IF(MID(tab_SATLISTE[[#This Row],[SAT-ID]],2,1)="x","x",LEFT(tab_SATLISTE[[#This Row],[SAT-ID]]))</f>
        <v>4</v>
      </c>
      <c r="H1455" s="679" t="s">
        <v>4288</v>
      </c>
      <c r="I1455" s="680"/>
      <c r="J1455" s="680"/>
      <c r="K1455" s="680"/>
      <c r="L1455" s="681"/>
    </row>
    <row r="1456" spans="1:12" ht="15.95" customHeight="1" x14ac:dyDescent="0.25">
      <c r="A1456" s="21" t="s">
        <v>5919</v>
      </c>
      <c r="B1456" s="209" t="s">
        <v>3040</v>
      </c>
      <c r="C1456" s="214">
        <v>39</v>
      </c>
      <c r="D1456" s="215">
        <v>39000</v>
      </c>
      <c r="E1456" s="215">
        <v>9750</v>
      </c>
      <c r="F1456" s="214">
        <v>54</v>
      </c>
      <c r="G1456" s="217" t="str">
        <f>IF(MID(tab_SATLISTE[[#This Row],[SAT-ID]],2,1)="x","x",LEFT(tab_SATLISTE[[#This Row],[SAT-ID]]))</f>
        <v>4</v>
      </c>
      <c r="H1456" s="679" t="s">
        <v>4288</v>
      </c>
      <c r="I1456" s="680"/>
      <c r="J1456" s="680"/>
      <c r="K1456" s="680"/>
      <c r="L1456" s="681"/>
    </row>
    <row r="1457" spans="1:12" ht="15.95" customHeight="1" x14ac:dyDescent="0.25">
      <c r="A1457" s="21" t="s">
        <v>5920</v>
      </c>
      <c r="B1457" s="209" t="s">
        <v>3092</v>
      </c>
      <c r="C1457" s="214">
        <v>3</v>
      </c>
      <c r="D1457" s="215">
        <v>3000</v>
      </c>
      <c r="E1457" s="215">
        <v>750</v>
      </c>
      <c r="F1457" s="214">
        <v>4</v>
      </c>
      <c r="G1457" s="217" t="str">
        <f>IF(MID(tab_SATLISTE[[#This Row],[SAT-ID]],2,1)="x","x",LEFT(tab_SATLISTE[[#This Row],[SAT-ID]]))</f>
        <v>4</v>
      </c>
      <c r="H1457" s="679" t="s">
        <v>4288</v>
      </c>
      <c r="I1457" s="680"/>
      <c r="J1457" s="680"/>
      <c r="K1457" s="680"/>
      <c r="L1457" s="681"/>
    </row>
    <row r="1458" spans="1:12" ht="15.95" customHeight="1" x14ac:dyDescent="0.25">
      <c r="A1458" s="21" t="s">
        <v>5921</v>
      </c>
      <c r="B1458" s="209" t="s">
        <v>2948</v>
      </c>
      <c r="C1458" s="214">
        <v>14</v>
      </c>
      <c r="D1458" s="215">
        <v>14000</v>
      </c>
      <c r="E1458" s="215">
        <v>3500</v>
      </c>
      <c r="F1458" s="214">
        <v>20</v>
      </c>
      <c r="G1458" s="217" t="str">
        <f>IF(MID(tab_SATLISTE[[#This Row],[SAT-ID]],2,1)="x","x",LEFT(tab_SATLISTE[[#This Row],[SAT-ID]]))</f>
        <v>4</v>
      </c>
      <c r="H1458" s="679" t="s">
        <v>4288</v>
      </c>
      <c r="I1458" s="680"/>
      <c r="J1458" s="680"/>
      <c r="K1458" s="680"/>
      <c r="L1458" s="681"/>
    </row>
    <row r="1459" spans="1:12" ht="15.95" customHeight="1" x14ac:dyDescent="0.25">
      <c r="A1459" s="21" t="s">
        <v>5922</v>
      </c>
      <c r="B1459" s="209" t="s">
        <v>3030</v>
      </c>
      <c r="C1459" s="214">
        <v>16</v>
      </c>
      <c r="D1459" s="215">
        <v>16000</v>
      </c>
      <c r="E1459" s="215">
        <v>4000</v>
      </c>
      <c r="F1459" s="214">
        <v>23</v>
      </c>
      <c r="G1459" s="217" t="str">
        <f>IF(MID(tab_SATLISTE[[#This Row],[SAT-ID]],2,1)="x","x",LEFT(tab_SATLISTE[[#This Row],[SAT-ID]]))</f>
        <v>4</v>
      </c>
      <c r="H1459" s="679" t="s">
        <v>4288</v>
      </c>
      <c r="I1459" s="680"/>
      <c r="J1459" s="680"/>
      <c r="K1459" s="680"/>
      <c r="L1459" s="681"/>
    </row>
    <row r="1460" spans="1:12" ht="15.95" customHeight="1" x14ac:dyDescent="0.25">
      <c r="A1460" s="21" t="s">
        <v>5923</v>
      </c>
      <c r="B1460" s="209" t="s">
        <v>3064</v>
      </c>
      <c r="C1460" s="214">
        <v>3</v>
      </c>
      <c r="D1460" s="215">
        <v>3000</v>
      </c>
      <c r="E1460" s="215">
        <v>750</v>
      </c>
      <c r="F1460" s="214">
        <v>4</v>
      </c>
      <c r="G1460" s="217" t="str">
        <f>IF(MID(tab_SATLISTE[[#This Row],[SAT-ID]],2,1)="x","x",LEFT(tab_SATLISTE[[#This Row],[SAT-ID]]))</f>
        <v>4</v>
      </c>
      <c r="H1460" s="679" t="s">
        <v>4288</v>
      </c>
      <c r="I1460" s="680"/>
      <c r="J1460" s="680"/>
      <c r="K1460" s="680"/>
      <c r="L1460" s="681"/>
    </row>
    <row r="1461" spans="1:12" ht="15.95" customHeight="1" x14ac:dyDescent="0.25">
      <c r="A1461" s="21" t="s">
        <v>5924</v>
      </c>
      <c r="B1461" s="209" t="s">
        <v>3018</v>
      </c>
      <c r="C1461" s="214">
        <v>26</v>
      </c>
      <c r="D1461" s="215">
        <v>26000</v>
      </c>
      <c r="E1461" s="215">
        <v>6500</v>
      </c>
      <c r="F1461" s="214">
        <v>36</v>
      </c>
      <c r="G1461" s="217" t="str">
        <f>IF(MID(tab_SATLISTE[[#This Row],[SAT-ID]],2,1)="x","x",LEFT(tab_SATLISTE[[#This Row],[SAT-ID]]))</f>
        <v>4</v>
      </c>
      <c r="H1461" s="679" t="s">
        <v>4288</v>
      </c>
      <c r="I1461" s="680"/>
      <c r="J1461" s="680"/>
      <c r="K1461" s="680"/>
      <c r="L1461" s="681"/>
    </row>
    <row r="1462" spans="1:12" ht="15.95" customHeight="1" x14ac:dyDescent="0.25">
      <c r="A1462" s="21" t="s">
        <v>5925</v>
      </c>
      <c r="B1462" s="209" t="s">
        <v>3017</v>
      </c>
      <c r="C1462" s="214">
        <v>18</v>
      </c>
      <c r="D1462" s="215">
        <v>18000</v>
      </c>
      <c r="E1462" s="215">
        <v>4500</v>
      </c>
      <c r="F1462" s="214">
        <v>25</v>
      </c>
      <c r="G1462" s="217" t="str">
        <f>IF(MID(tab_SATLISTE[[#This Row],[SAT-ID]],2,1)="x","x",LEFT(tab_SATLISTE[[#This Row],[SAT-ID]]))</f>
        <v>4</v>
      </c>
      <c r="H1462" s="679" t="s">
        <v>4288</v>
      </c>
      <c r="I1462" s="680"/>
      <c r="J1462" s="680"/>
      <c r="K1462" s="680"/>
      <c r="L1462" s="681"/>
    </row>
    <row r="1463" spans="1:12" ht="15.95" customHeight="1" x14ac:dyDescent="0.25">
      <c r="A1463" s="21" t="s">
        <v>5926</v>
      </c>
      <c r="B1463" s="209" t="s">
        <v>3065</v>
      </c>
      <c r="C1463" s="214">
        <v>3</v>
      </c>
      <c r="D1463" s="215">
        <v>3000</v>
      </c>
      <c r="E1463" s="215">
        <v>750</v>
      </c>
      <c r="F1463" s="214">
        <v>4</v>
      </c>
      <c r="G1463" s="217" t="str">
        <f>IF(MID(tab_SATLISTE[[#This Row],[SAT-ID]],2,1)="x","x",LEFT(tab_SATLISTE[[#This Row],[SAT-ID]]))</f>
        <v>4</v>
      </c>
      <c r="H1463" s="679" t="s">
        <v>4288</v>
      </c>
      <c r="I1463" s="680"/>
      <c r="J1463" s="680"/>
      <c r="K1463" s="680"/>
      <c r="L1463" s="681"/>
    </row>
    <row r="1464" spans="1:12" ht="15.95" customHeight="1" x14ac:dyDescent="0.25">
      <c r="A1464" s="21" t="s">
        <v>5927</v>
      </c>
      <c r="B1464" s="209" t="s">
        <v>2992</v>
      </c>
      <c r="C1464" s="214">
        <v>6</v>
      </c>
      <c r="D1464" s="215">
        <v>6000</v>
      </c>
      <c r="E1464" s="215">
        <v>1500</v>
      </c>
      <c r="F1464" s="214">
        <v>9</v>
      </c>
      <c r="G1464" s="217" t="str">
        <f>IF(MID(tab_SATLISTE[[#This Row],[SAT-ID]],2,1)="x","x",LEFT(tab_SATLISTE[[#This Row],[SAT-ID]]))</f>
        <v>4</v>
      </c>
      <c r="H1464" s="679" t="s">
        <v>4288</v>
      </c>
      <c r="I1464" s="680"/>
      <c r="J1464" s="680"/>
      <c r="K1464" s="680"/>
      <c r="L1464" s="681"/>
    </row>
    <row r="1465" spans="1:12" ht="15.95" customHeight="1" x14ac:dyDescent="0.25">
      <c r="A1465" s="21" t="s">
        <v>5928</v>
      </c>
      <c r="B1465" s="209" t="s">
        <v>2997</v>
      </c>
      <c r="C1465" s="214">
        <v>14</v>
      </c>
      <c r="D1465" s="215">
        <v>14000</v>
      </c>
      <c r="E1465" s="215">
        <v>3500</v>
      </c>
      <c r="F1465" s="214">
        <v>19</v>
      </c>
      <c r="G1465" s="217" t="str">
        <f>IF(MID(tab_SATLISTE[[#This Row],[SAT-ID]],2,1)="x","x",LEFT(tab_SATLISTE[[#This Row],[SAT-ID]]))</f>
        <v>4</v>
      </c>
      <c r="H1465" s="679" t="s">
        <v>4288</v>
      </c>
      <c r="I1465" s="680"/>
      <c r="J1465" s="680"/>
      <c r="K1465" s="680"/>
      <c r="L1465" s="681"/>
    </row>
    <row r="1466" spans="1:12" ht="15.95" customHeight="1" x14ac:dyDescent="0.25">
      <c r="A1466" s="21" t="s">
        <v>5929</v>
      </c>
      <c r="B1466" s="209" t="s">
        <v>3066</v>
      </c>
      <c r="C1466" s="214">
        <v>6</v>
      </c>
      <c r="D1466" s="215">
        <v>6000</v>
      </c>
      <c r="E1466" s="215">
        <v>1500</v>
      </c>
      <c r="F1466" s="214">
        <v>8</v>
      </c>
      <c r="G1466" s="217" t="str">
        <f>IF(MID(tab_SATLISTE[[#This Row],[SAT-ID]],2,1)="x","x",LEFT(tab_SATLISTE[[#This Row],[SAT-ID]]))</f>
        <v>4</v>
      </c>
      <c r="H1466" s="679" t="s">
        <v>4288</v>
      </c>
      <c r="I1466" s="680"/>
      <c r="J1466" s="680"/>
      <c r="K1466" s="680"/>
      <c r="L1466" s="681"/>
    </row>
    <row r="1467" spans="1:12" ht="15.95" customHeight="1" x14ac:dyDescent="0.25">
      <c r="A1467" s="21" t="s">
        <v>5930</v>
      </c>
      <c r="B1467" s="209" t="s">
        <v>3106</v>
      </c>
      <c r="C1467" s="214">
        <v>2</v>
      </c>
      <c r="D1467" s="215">
        <v>2000</v>
      </c>
      <c r="E1467" s="215">
        <v>500</v>
      </c>
      <c r="F1467" s="214">
        <v>3</v>
      </c>
      <c r="G1467" s="217" t="str">
        <f>IF(MID(tab_SATLISTE[[#This Row],[SAT-ID]],2,1)="x","x",LEFT(tab_SATLISTE[[#This Row],[SAT-ID]]))</f>
        <v>4</v>
      </c>
      <c r="H1467" s="679" t="s">
        <v>4288</v>
      </c>
      <c r="I1467" s="680"/>
      <c r="J1467" s="680"/>
      <c r="K1467" s="680"/>
      <c r="L1467" s="681"/>
    </row>
    <row r="1468" spans="1:12" ht="15.95" customHeight="1" x14ac:dyDescent="0.25">
      <c r="A1468" s="21" t="s">
        <v>5931</v>
      </c>
      <c r="B1468" s="209" t="s">
        <v>3024</v>
      </c>
      <c r="C1468" s="214">
        <v>9</v>
      </c>
      <c r="D1468" s="215">
        <v>9000</v>
      </c>
      <c r="E1468" s="215">
        <v>2250</v>
      </c>
      <c r="F1468" s="214">
        <v>12</v>
      </c>
      <c r="G1468" s="217" t="str">
        <f>IF(MID(tab_SATLISTE[[#This Row],[SAT-ID]],2,1)="x","x",LEFT(tab_SATLISTE[[#This Row],[SAT-ID]]))</f>
        <v>4</v>
      </c>
      <c r="H1468" s="679" t="s">
        <v>4288</v>
      </c>
      <c r="I1468" s="680"/>
      <c r="J1468" s="680"/>
      <c r="K1468" s="680"/>
      <c r="L1468" s="681"/>
    </row>
    <row r="1469" spans="1:12" ht="15.95" customHeight="1" x14ac:dyDescent="0.25">
      <c r="A1469" s="21" t="s">
        <v>5932</v>
      </c>
      <c r="B1469" s="209" t="s">
        <v>3093</v>
      </c>
      <c r="C1469" s="214">
        <v>14</v>
      </c>
      <c r="D1469" s="215">
        <v>14000</v>
      </c>
      <c r="E1469" s="215">
        <v>3500</v>
      </c>
      <c r="F1469" s="214">
        <v>20</v>
      </c>
      <c r="G1469" s="217" t="str">
        <f>IF(MID(tab_SATLISTE[[#This Row],[SAT-ID]],2,1)="x","x",LEFT(tab_SATLISTE[[#This Row],[SAT-ID]]))</f>
        <v>4</v>
      </c>
      <c r="H1469" s="679" t="s">
        <v>4288</v>
      </c>
      <c r="I1469" s="680"/>
      <c r="J1469" s="680"/>
      <c r="K1469" s="680"/>
      <c r="L1469" s="681"/>
    </row>
    <row r="1470" spans="1:12" ht="15.95" customHeight="1" x14ac:dyDescent="0.25">
      <c r="A1470" s="21" t="s">
        <v>5933</v>
      </c>
      <c r="B1470" s="209" t="s">
        <v>3067</v>
      </c>
      <c r="C1470" s="214">
        <v>4</v>
      </c>
      <c r="D1470" s="215">
        <v>4000</v>
      </c>
      <c r="E1470" s="215">
        <v>1000</v>
      </c>
      <c r="F1470" s="214">
        <v>5</v>
      </c>
      <c r="G1470" s="217" t="str">
        <f>IF(MID(tab_SATLISTE[[#This Row],[SAT-ID]],2,1)="x","x",LEFT(tab_SATLISTE[[#This Row],[SAT-ID]]))</f>
        <v>4</v>
      </c>
      <c r="H1470" s="679" t="s">
        <v>4288</v>
      </c>
      <c r="I1470" s="680"/>
      <c r="J1470" s="680"/>
      <c r="K1470" s="680"/>
      <c r="L1470" s="681"/>
    </row>
    <row r="1471" spans="1:12" ht="15.95" customHeight="1" x14ac:dyDescent="0.25">
      <c r="A1471" s="21" t="s">
        <v>5934</v>
      </c>
      <c r="B1471" s="209" t="s">
        <v>2982</v>
      </c>
      <c r="C1471" s="214">
        <v>6</v>
      </c>
      <c r="D1471" s="215">
        <v>6000</v>
      </c>
      <c r="E1471" s="215">
        <v>1500</v>
      </c>
      <c r="F1471" s="214">
        <v>8</v>
      </c>
      <c r="G1471" s="217" t="str">
        <f>IF(MID(tab_SATLISTE[[#This Row],[SAT-ID]],2,1)="x","x",LEFT(tab_SATLISTE[[#This Row],[SAT-ID]]))</f>
        <v>4</v>
      </c>
      <c r="H1471" s="679" t="s">
        <v>4288</v>
      </c>
      <c r="I1471" s="680"/>
      <c r="J1471" s="680"/>
      <c r="K1471" s="680"/>
      <c r="L1471" s="681"/>
    </row>
    <row r="1472" spans="1:12" ht="15.95" customHeight="1" x14ac:dyDescent="0.25">
      <c r="A1472" s="21" t="s">
        <v>5935</v>
      </c>
      <c r="B1472" s="209" t="s">
        <v>2968</v>
      </c>
      <c r="C1472" s="214">
        <v>10</v>
      </c>
      <c r="D1472" s="215">
        <v>10000</v>
      </c>
      <c r="E1472" s="215">
        <v>2500</v>
      </c>
      <c r="F1472" s="214">
        <v>14</v>
      </c>
      <c r="G1472" s="217" t="str">
        <f>IF(MID(tab_SATLISTE[[#This Row],[SAT-ID]],2,1)="x","x",LEFT(tab_SATLISTE[[#This Row],[SAT-ID]]))</f>
        <v>4</v>
      </c>
      <c r="H1472" s="679" t="s">
        <v>4288</v>
      </c>
      <c r="I1472" s="680"/>
      <c r="J1472" s="680"/>
      <c r="K1472" s="680"/>
      <c r="L1472" s="681"/>
    </row>
    <row r="1473" spans="1:12" ht="15.95" customHeight="1" x14ac:dyDescent="0.25">
      <c r="A1473" s="21" t="s">
        <v>5936</v>
      </c>
      <c r="B1473" s="209" t="s">
        <v>3051</v>
      </c>
      <c r="C1473" s="214">
        <v>14</v>
      </c>
      <c r="D1473" s="215">
        <v>14000</v>
      </c>
      <c r="E1473" s="215">
        <v>3500</v>
      </c>
      <c r="F1473" s="214">
        <v>19</v>
      </c>
      <c r="G1473" s="217" t="str">
        <f>IF(MID(tab_SATLISTE[[#This Row],[SAT-ID]],2,1)="x","x",LEFT(tab_SATLISTE[[#This Row],[SAT-ID]]))</f>
        <v>4</v>
      </c>
      <c r="H1473" s="679" t="s">
        <v>4288</v>
      </c>
      <c r="I1473" s="680"/>
      <c r="J1473" s="680"/>
      <c r="K1473" s="680"/>
      <c r="L1473" s="681"/>
    </row>
    <row r="1474" spans="1:12" ht="15.95" customHeight="1" x14ac:dyDescent="0.25">
      <c r="A1474" s="21" t="s">
        <v>5937</v>
      </c>
      <c r="B1474" s="209" t="s">
        <v>3081</v>
      </c>
      <c r="C1474" s="214">
        <v>5</v>
      </c>
      <c r="D1474" s="215">
        <v>5000</v>
      </c>
      <c r="E1474" s="215">
        <v>1250</v>
      </c>
      <c r="F1474" s="214">
        <v>7</v>
      </c>
      <c r="G1474" s="217" t="str">
        <f>IF(MID(tab_SATLISTE[[#This Row],[SAT-ID]],2,1)="x","x",LEFT(tab_SATLISTE[[#This Row],[SAT-ID]]))</f>
        <v>4</v>
      </c>
      <c r="H1474" s="679" t="s">
        <v>4288</v>
      </c>
      <c r="I1474" s="680"/>
      <c r="J1474" s="680"/>
      <c r="K1474" s="680"/>
      <c r="L1474" s="681"/>
    </row>
    <row r="1475" spans="1:12" ht="15.95" customHeight="1" x14ac:dyDescent="0.25">
      <c r="A1475" s="21" t="s">
        <v>5938</v>
      </c>
      <c r="B1475" s="209" t="s">
        <v>3031</v>
      </c>
      <c r="C1475" s="214">
        <v>59</v>
      </c>
      <c r="D1475" s="215">
        <v>59000</v>
      </c>
      <c r="E1475" s="215">
        <v>14750</v>
      </c>
      <c r="F1475" s="214">
        <v>83</v>
      </c>
      <c r="G1475" s="217" t="str">
        <f>IF(MID(tab_SATLISTE[[#This Row],[SAT-ID]],2,1)="x","x",LEFT(tab_SATLISTE[[#This Row],[SAT-ID]]))</f>
        <v>4</v>
      </c>
      <c r="H1475" s="679" t="s">
        <v>4288</v>
      </c>
      <c r="I1475" s="680"/>
      <c r="J1475" s="680"/>
      <c r="K1475" s="680"/>
      <c r="L1475" s="681"/>
    </row>
    <row r="1476" spans="1:12" ht="15.95" customHeight="1" x14ac:dyDescent="0.25">
      <c r="A1476" s="21" t="s">
        <v>5939</v>
      </c>
      <c r="B1476" s="209" t="s">
        <v>3041</v>
      </c>
      <c r="C1476" s="214">
        <v>32</v>
      </c>
      <c r="D1476" s="215">
        <v>32000</v>
      </c>
      <c r="E1476" s="215">
        <v>8000</v>
      </c>
      <c r="F1476" s="214">
        <v>45</v>
      </c>
      <c r="G1476" s="217" t="str">
        <f>IF(MID(tab_SATLISTE[[#This Row],[SAT-ID]],2,1)="x","x",LEFT(tab_SATLISTE[[#This Row],[SAT-ID]]))</f>
        <v>4</v>
      </c>
      <c r="H1476" s="679" t="s">
        <v>4288</v>
      </c>
      <c r="I1476" s="680"/>
      <c r="J1476" s="680"/>
      <c r="K1476" s="680"/>
      <c r="L1476" s="681"/>
    </row>
    <row r="1477" spans="1:12" ht="15.95" customHeight="1" x14ac:dyDescent="0.25">
      <c r="A1477" s="21" t="s">
        <v>5940</v>
      </c>
      <c r="B1477" s="209" t="s">
        <v>3122</v>
      </c>
      <c r="C1477" s="214">
        <v>4</v>
      </c>
      <c r="D1477" s="215">
        <v>4000</v>
      </c>
      <c r="E1477" s="215">
        <v>1000</v>
      </c>
      <c r="F1477" s="214">
        <v>5</v>
      </c>
      <c r="G1477" s="217" t="str">
        <f>IF(MID(tab_SATLISTE[[#This Row],[SAT-ID]],2,1)="x","x",LEFT(tab_SATLISTE[[#This Row],[SAT-ID]]))</f>
        <v>4</v>
      </c>
      <c r="H1477" s="679" t="s">
        <v>4288</v>
      </c>
      <c r="I1477" s="680"/>
      <c r="J1477" s="680"/>
      <c r="K1477" s="680"/>
      <c r="L1477" s="681"/>
    </row>
    <row r="1478" spans="1:12" ht="15.95" customHeight="1" x14ac:dyDescent="0.25">
      <c r="A1478" s="21" t="s">
        <v>5941</v>
      </c>
      <c r="B1478" s="209" t="s">
        <v>3082</v>
      </c>
      <c r="C1478" s="214">
        <v>4</v>
      </c>
      <c r="D1478" s="215">
        <v>4000</v>
      </c>
      <c r="E1478" s="215">
        <v>1000</v>
      </c>
      <c r="F1478" s="214">
        <v>5</v>
      </c>
      <c r="G1478" s="217" t="str">
        <f>IF(MID(tab_SATLISTE[[#This Row],[SAT-ID]],2,1)="x","x",LEFT(tab_SATLISTE[[#This Row],[SAT-ID]]))</f>
        <v>4</v>
      </c>
      <c r="H1478" s="679" t="s">
        <v>4288</v>
      </c>
      <c r="I1478" s="680"/>
      <c r="J1478" s="680"/>
      <c r="K1478" s="680"/>
      <c r="L1478" s="681"/>
    </row>
    <row r="1479" spans="1:12" ht="15.95" customHeight="1" x14ac:dyDescent="0.25">
      <c r="A1479" s="21" t="s">
        <v>5942</v>
      </c>
      <c r="B1479" s="209" t="s">
        <v>2995</v>
      </c>
      <c r="C1479" s="214">
        <v>12</v>
      </c>
      <c r="D1479" s="215">
        <v>12000</v>
      </c>
      <c r="E1479" s="215">
        <v>3000</v>
      </c>
      <c r="F1479" s="214">
        <v>18</v>
      </c>
      <c r="G1479" s="217" t="str">
        <f>IF(MID(tab_SATLISTE[[#This Row],[SAT-ID]],2,1)="x","x",LEFT(tab_SATLISTE[[#This Row],[SAT-ID]]))</f>
        <v>4</v>
      </c>
      <c r="H1479" s="679" t="s">
        <v>4288</v>
      </c>
      <c r="I1479" s="680"/>
      <c r="J1479" s="680"/>
      <c r="K1479" s="680"/>
      <c r="L1479" s="681"/>
    </row>
    <row r="1480" spans="1:12" ht="15.95" customHeight="1" x14ac:dyDescent="0.25">
      <c r="A1480" s="21" t="s">
        <v>5943</v>
      </c>
      <c r="B1480" s="209" t="s">
        <v>3003</v>
      </c>
      <c r="C1480" s="214">
        <v>15</v>
      </c>
      <c r="D1480" s="215">
        <v>15000</v>
      </c>
      <c r="E1480" s="215">
        <v>3750</v>
      </c>
      <c r="F1480" s="214">
        <v>23</v>
      </c>
      <c r="G1480" s="217" t="str">
        <f>IF(MID(tab_SATLISTE[[#This Row],[SAT-ID]],2,1)="x","x",LEFT(tab_SATLISTE[[#This Row],[SAT-ID]]))</f>
        <v>4</v>
      </c>
      <c r="H1480" s="679" t="s">
        <v>4288</v>
      </c>
      <c r="I1480" s="680"/>
      <c r="J1480" s="680"/>
      <c r="K1480" s="680"/>
      <c r="L1480" s="681"/>
    </row>
    <row r="1481" spans="1:12" ht="15.95" customHeight="1" x14ac:dyDescent="0.25">
      <c r="A1481" s="21" t="s">
        <v>5944</v>
      </c>
      <c r="B1481" s="209" t="s">
        <v>3123</v>
      </c>
      <c r="C1481" s="214">
        <v>4</v>
      </c>
      <c r="D1481" s="215">
        <v>4000</v>
      </c>
      <c r="E1481" s="215">
        <v>1000</v>
      </c>
      <c r="F1481" s="214">
        <v>6</v>
      </c>
      <c r="G1481" s="217" t="str">
        <f>IF(MID(tab_SATLISTE[[#This Row],[SAT-ID]],2,1)="x","x",LEFT(tab_SATLISTE[[#This Row],[SAT-ID]]))</f>
        <v>4</v>
      </c>
      <c r="H1481" s="679" t="s">
        <v>4288</v>
      </c>
      <c r="I1481" s="680"/>
      <c r="J1481" s="680"/>
      <c r="K1481" s="680"/>
      <c r="L1481" s="681"/>
    </row>
    <row r="1482" spans="1:12" ht="15.95" customHeight="1" x14ac:dyDescent="0.25">
      <c r="A1482" s="21" t="s">
        <v>5945</v>
      </c>
      <c r="B1482" s="209" t="s">
        <v>2987</v>
      </c>
      <c r="C1482" s="214">
        <v>18</v>
      </c>
      <c r="D1482" s="215">
        <v>18000</v>
      </c>
      <c r="E1482" s="215">
        <v>4500</v>
      </c>
      <c r="F1482" s="214">
        <v>28</v>
      </c>
      <c r="G1482" s="217" t="str">
        <f>IF(MID(tab_SATLISTE[[#This Row],[SAT-ID]],2,1)="x","x",LEFT(tab_SATLISTE[[#This Row],[SAT-ID]]))</f>
        <v>4</v>
      </c>
      <c r="H1482" s="679" t="s">
        <v>4288</v>
      </c>
      <c r="I1482" s="680"/>
      <c r="J1482" s="680"/>
      <c r="K1482" s="680"/>
      <c r="L1482" s="681"/>
    </row>
    <row r="1483" spans="1:12" ht="15.95" customHeight="1" x14ac:dyDescent="0.25">
      <c r="A1483" s="21" t="s">
        <v>5946</v>
      </c>
      <c r="B1483" s="209" t="s">
        <v>3022</v>
      </c>
      <c r="C1483" s="214">
        <v>1</v>
      </c>
      <c r="D1483" s="215">
        <v>1000</v>
      </c>
      <c r="E1483" s="215">
        <v>250</v>
      </c>
      <c r="F1483" s="214">
        <v>2</v>
      </c>
      <c r="G1483" s="217" t="str">
        <f>IF(MID(tab_SATLISTE[[#This Row],[SAT-ID]],2,1)="x","x",LEFT(tab_SATLISTE[[#This Row],[SAT-ID]]))</f>
        <v>4</v>
      </c>
      <c r="H1483" s="679" t="s">
        <v>4288</v>
      </c>
      <c r="I1483" s="680"/>
      <c r="J1483" s="680"/>
      <c r="K1483" s="680"/>
      <c r="L1483" s="681"/>
    </row>
    <row r="1484" spans="1:12" ht="15.95" customHeight="1" x14ac:dyDescent="0.25">
      <c r="A1484" s="21" t="s">
        <v>5947</v>
      </c>
      <c r="B1484" s="209" t="s">
        <v>2996</v>
      </c>
      <c r="C1484" s="214">
        <v>4</v>
      </c>
      <c r="D1484" s="215">
        <v>4000</v>
      </c>
      <c r="E1484" s="215">
        <v>1000</v>
      </c>
      <c r="F1484" s="214">
        <v>5</v>
      </c>
      <c r="G1484" s="217" t="str">
        <f>IF(MID(tab_SATLISTE[[#This Row],[SAT-ID]],2,1)="x","x",LEFT(tab_SATLISTE[[#This Row],[SAT-ID]]))</f>
        <v>4</v>
      </c>
      <c r="H1484" s="679" t="s">
        <v>4288</v>
      </c>
      <c r="I1484" s="680"/>
      <c r="J1484" s="680"/>
      <c r="K1484" s="680"/>
      <c r="L1484" s="681"/>
    </row>
    <row r="1485" spans="1:12" ht="15.95" customHeight="1" x14ac:dyDescent="0.25">
      <c r="A1485" s="21" t="s">
        <v>5948</v>
      </c>
      <c r="B1485" s="209" t="s">
        <v>3124</v>
      </c>
      <c r="C1485" s="214">
        <v>6</v>
      </c>
      <c r="D1485" s="215">
        <v>6000</v>
      </c>
      <c r="E1485" s="215">
        <v>1500</v>
      </c>
      <c r="F1485" s="214">
        <v>8</v>
      </c>
      <c r="G1485" s="217" t="str">
        <f>IF(MID(tab_SATLISTE[[#This Row],[SAT-ID]],2,1)="x","x",LEFT(tab_SATLISTE[[#This Row],[SAT-ID]]))</f>
        <v>4</v>
      </c>
      <c r="H1485" s="679" t="s">
        <v>4288</v>
      </c>
      <c r="I1485" s="680"/>
      <c r="J1485" s="680"/>
      <c r="K1485" s="680"/>
      <c r="L1485" s="681"/>
    </row>
    <row r="1486" spans="1:12" ht="15.95" customHeight="1" x14ac:dyDescent="0.25">
      <c r="A1486" s="21" t="s">
        <v>5949</v>
      </c>
      <c r="B1486" s="209" t="s">
        <v>3083</v>
      </c>
      <c r="C1486" s="214">
        <v>16</v>
      </c>
      <c r="D1486" s="215">
        <v>16000</v>
      </c>
      <c r="E1486" s="215">
        <v>4000</v>
      </c>
      <c r="F1486" s="214">
        <v>22</v>
      </c>
      <c r="G1486" s="217" t="str">
        <f>IF(MID(tab_SATLISTE[[#This Row],[SAT-ID]],2,1)="x","x",LEFT(tab_SATLISTE[[#This Row],[SAT-ID]]))</f>
        <v>4</v>
      </c>
      <c r="H1486" s="679" t="s">
        <v>4288</v>
      </c>
      <c r="I1486" s="680"/>
      <c r="J1486" s="680"/>
      <c r="K1486" s="680"/>
      <c r="L1486" s="681"/>
    </row>
    <row r="1487" spans="1:12" ht="15.95" customHeight="1" x14ac:dyDescent="0.25">
      <c r="A1487" s="21" t="s">
        <v>5950</v>
      </c>
      <c r="B1487" s="209" t="s">
        <v>3028</v>
      </c>
      <c r="C1487" s="214">
        <v>7</v>
      </c>
      <c r="D1487" s="215">
        <v>7000</v>
      </c>
      <c r="E1487" s="215">
        <v>1750</v>
      </c>
      <c r="F1487" s="214">
        <v>10</v>
      </c>
      <c r="G1487" s="217" t="str">
        <f>IF(MID(tab_SATLISTE[[#This Row],[SAT-ID]],2,1)="x","x",LEFT(tab_SATLISTE[[#This Row],[SAT-ID]]))</f>
        <v>4</v>
      </c>
      <c r="H1487" s="679" t="s">
        <v>4288</v>
      </c>
      <c r="I1487" s="680"/>
      <c r="J1487" s="680"/>
      <c r="K1487" s="680"/>
      <c r="L1487" s="681"/>
    </row>
    <row r="1488" spans="1:12" ht="15.95" customHeight="1" x14ac:dyDescent="0.25">
      <c r="A1488" s="21" t="s">
        <v>5951</v>
      </c>
      <c r="B1488" s="209" t="s">
        <v>3119</v>
      </c>
      <c r="C1488" s="214">
        <v>51</v>
      </c>
      <c r="D1488" s="215">
        <v>51000</v>
      </c>
      <c r="E1488" s="215">
        <v>12750</v>
      </c>
      <c r="F1488" s="214">
        <v>71</v>
      </c>
      <c r="G1488" s="217" t="str">
        <f>IF(MID(tab_SATLISTE[[#This Row],[SAT-ID]],2,1)="x","x",LEFT(tab_SATLISTE[[#This Row],[SAT-ID]]))</f>
        <v>4</v>
      </c>
      <c r="H1488" s="679" t="s">
        <v>4288</v>
      </c>
      <c r="I1488" s="680"/>
      <c r="J1488" s="680"/>
      <c r="K1488" s="680"/>
      <c r="L1488" s="681"/>
    </row>
    <row r="1489" spans="1:12" ht="15.95" customHeight="1" x14ac:dyDescent="0.25">
      <c r="A1489" s="21" t="s">
        <v>5952</v>
      </c>
      <c r="B1489" s="209" t="s">
        <v>3029</v>
      </c>
      <c r="C1489" s="214">
        <v>6</v>
      </c>
      <c r="D1489" s="215">
        <v>6000</v>
      </c>
      <c r="E1489" s="215">
        <v>1500</v>
      </c>
      <c r="F1489" s="214">
        <v>8</v>
      </c>
      <c r="G1489" s="217" t="str">
        <f>IF(MID(tab_SATLISTE[[#This Row],[SAT-ID]],2,1)="x","x",LEFT(tab_SATLISTE[[#This Row],[SAT-ID]]))</f>
        <v>4</v>
      </c>
      <c r="H1489" s="679" t="s">
        <v>4288</v>
      </c>
      <c r="I1489" s="680"/>
      <c r="J1489" s="680"/>
      <c r="K1489" s="680"/>
      <c r="L1489" s="681"/>
    </row>
    <row r="1490" spans="1:12" ht="15.95" customHeight="1" x14ac:dyDescent="0.25">
      <c r="A1490" s="21" t="s">
        <v>5953</v>
      </c>
      <c r="B1490" s="209" t="s">
        <v>3005</v>
      </c>
      <c r="C1490" s="214">
        <v>15</v>
      </c>
      <c r="D1490" s="215">
        <v>15000</v>
      </c>
      <c r="E1490" s="215">
        <v>3750</v>
      </c>
      <c r="F1490" s="214">
        <v>21</v>
      </c>
      <c r="G1490" s="217" t="str">
        <f>IF(MID(tab_SATLISTE[[#This Row],[SAT-ID]],2,1)="x","x",LEFT(tab_SATLISTE[[#This Row],[SAT-ID]]))</f>
        <v>4</v>
      </c>
      <c r="H1490" s="679" t="s">
        <v>4288</v>
      </c>
      <c r="I1490" s="680"/>
      <c r="J1490" s="680"/>
      <c r="K1490" s="680"/>
      <c r="L1490" s="681"/>
    </row>
    <row r="1491" spans="1:12" ht="15.95" customHeight="1" x14ac:dyDescent="0.25">
      <c r="A1491" s="21" t="s">
        <v>5954</v>
      </c>
      <c r="B1491" s="209" t="s">
        <v>3043</v>
      </c>
      <c r="C1491" s="214">
        <v>7</v>
      </c>
      <c r="D1491" s="215">
        <v>7000</v>
      </c>
      <c r="E1491" s="215">
        <v>1750</v>
      </c>
      <c r="F1491" s="214">
        <v>10</v>
      </c>
      <c r="G1491" s="217" t="str">
        <f>IF(MID(tab_SATLISTE[[#This Row],[SAT-ID]],2,1)="x","x",LEFT(tab_SATLISTE[[#This Row],[SAT-ID]]))</f>
        <v>4</v>
      </c>
      <c r="H1491" s="679" t="s">
        <v>4288</v>
      </c>
      <c r="I1491" s="680"/>
      <c r="J1491" s="680"/>
      <c r="K1491" s="680"/>
      <c r="L1491" s="681"/>
    </row>
    <row r="1492" spans="1:12" ht="15.95" customHeight="1" x14ac:dyDescent="0.25">
      <c r="A1492" s="21" t="s">
        <v>5955</v>
      </c>
      <c r="B1492" s="209" t="s">
        <v>3020</v>
      </c>
      <c r="C1492" s="214">
        <v>6</v>
      </c>
      <c r="D1492" s="215">
        <v>6000</v>
      </c>
      <c r="E1492" s="215">
        <v>1500</v>
      </c>
      <c r="F1492" s="214">
        <v>9</v>
      </c>
      <c r="G1492" s="217" t="str">
        <f>IF(MID(tab_SATLISTE[[#This Row],[SAT-ID]],2,1)="x","x",LEFT(tab_SATLISTE[[#This Row],[SAT-ID]]))</f>
        <v>4</v>
      </c>
      <c r="H1492" s="679" t="s">
        <v>4288</v>
      </c>
      <c r="I1492" s="680"/>
      <c r="J1492" s="680"/>
      <c r="K1492" s="680"/>
      <c r="L1492" s="681"/>
    </row>
    <row r="1493" spans="1:12" ht="15.95" customHeight="1" x14ac:dyDescent="0.25">
      <c r="A1493" s="21" t="s">
        <v>5956</v>
      </c>
      <c r="B1493" s="209" t="s">
        <v>2974</v>
      </c>
      <c r="C1493" s="214">
        <v>13</v>
      </c>
      <c r="D1493" s="215">
        <v>13000</v>
      </c>
      <c r="E1493" s="215">
        <v>3250</v>
      </c>
      <c r="F1493" s="214">
        <v>18</v>
      </c>
      <c r="G1493" s="217" t="str">
        <f>IF(MID(tab_SATLISTE[[#This Row],[SAT-ID]],2,1)="x","x",LEFT(tab_SATLISTE[[#This Row],[SAT-ID]]))</f>
        <v>4</v>
      </c>
      <c r="H1493" s="679" t="s">
        <v>4288</v>
      </c>
      <c r="I1493" s="680"/>
      <c r="J1493" s="680"/>
      <c r="K1493" s="680"/>
      <c r="L1493" s="681"/>
    </row>
    <row r="1494" spans="1:12" ht="15.95" customHeight="1" x14ac:dyDescent="0.25">
      <c r="A1494" s="21" t="s">
        <v>5957</v>
      </c>
      <c r="B1494" s="209" t="s">
        <v>4216</v>
      </c>
      <c r="C1494" s="214">
        <v>69</v>
      </c>
      <c r="D1494" s="215">
        <v>69000</v>
      </c>
      <c r="E1494" s="215">
        <v>17250</v>
      </c>
      <c r="F1494" s="214">
        <v>97</v>
      </c>
      <c r="G1494" s="217" t="str">
        <f>IF(MID(tab_SATLISTE[[#This Row],[SAT-ID]],2,1)="x","x",LEFT(tab_SATLISTE[[#This Row],[SAT-ID]]))</f>
        <v>4</v>
      </c>
      <c r="H1494" s="679" t="s">
        <v>4288</v>
      </c>
      <c r="I1494" s="680"/>
      <c r="J1494" s="680"/>
      <c r="K1494" s="680"/>
      <c r="L1494" s="681"/>
    </row>
    <row r="1495" spans="1:12" ht="15.95" customHeight="1" x14ac:dyDescent="0.25">
      <c r="A1495" s="21" t="s">
        <v>5958</v>
      </c>
      <c r="B1495" s="209" t="s">
        <v>2998</v>
      </c>
      <c r="C1495" s="214">
        <v>2</v>
      </c>
      <c r="D1495" s="215">
        <v>2000</v>
      </c>
      <c r="E1495" s="215">
        <v>500</v>
      </c>
      <c r="F1495" s="214">
        <v>3</v>
      </c>
      <c r="G1495" s="217" t="str">
        <f>IF(MID(tab_SATLISTE[[#This Row],[SAT-ID]],2,1)="x","x",LEFT(tab_SATLISTE[[#This Row],[SAT-ID]]))</f>
        <v>4</v>
      </c>
      <c r="H1495" s="679" t="s">
        <v>4288</v>
      </c>
      <c r="I1495" s="680"/>
      <c r="J1495" s="680"/>
      <c r="K1495" s="680"/>
      <c r="L1495" s="681"/>
    </row>
    <row r="1496" spans="1:12" ht="15.95" customHeight="1" x14ac:dyDescent="0.25">
      <c r="A1496" s="21" t="s">
        <v>5959</v>
      </c>
      <c r="B1496" s="209" t="s">
        <v>2961</v>
      </c>
      <c r="C1496" s="214">
        <v>6</v>
      </c>
      <c r="D1496" s="215">
        <v>6000</v>
      </c>
      <c r="E1496" s="215">
        <v>1500</v>
      </c>
      <c r="F1496" s="214">
        <v>8</v>
      </c>
      <c r="G1496" s="217" t="str">
        <f>IF(MID(tab_SATLISTE[[#This Row],[SAT-ID]],2,1)="x","x",LEFT(tab_SATLISTE[[#This Row],[SAT-ID]]))</f>
        <v>4</v>
      </c>
      <c r="H1496" s="679" t="s">
        <v>4288</v>
      </c>
      <c r="I1496" s="680"/>
      <c r="J1496" s="680"/>
      <c r="K1496" s="680"/>
      <c r="L1496" s="681"/>
    </row>
    <row r="1497" spans="1:12" ht="15.95" customHeight="1" x14ac:dyDescent="0.25">
      <c r="A1497" s="21" t="s">
        <v>5960</v>
      </c>
      <c r="B1497" s="209" t="s">
        <v>3107</v>
      </c>
      <c r="C1497" s="214">
        <v>9</v>
      </c>
      <c r="D1497" s="215">
        <v>9000</v>
      </c>
      <c r="E1497" s="215">
        <v>2250</v>
      </c>
      <c r="F1497" s="214">
        <v>13</v>
      </c>
      <c r="G1497" s="217" t="str">
        <f>IF(MID(tab_SATLISTE[[#This Row],[SAT-ID]],2,1)="x","x",LEFT(tab_SATLISTE[[#This Row],[SAT-ID]]))</f>
        <v>4</v>
      </c>
      <c r="H1497" s="679" t="s">
        <v>4288</v>
      </c>
      <c r="I1497" s="680"/>
      <c r="J1497" s="680"/>
      <c r="K1497" s="680"/>
      <c r="L1497" s="681"/>
    </row>
    <row r="1498" spans="1:12" ht="15.95" customHeight="1" x14ac:dyDescent="0.25">
      <c r="A1498" s="21" t="s">
        <v>5961</v>
      </c>
      <c r="B1498" s="209" t="s">
        <v>3085</v>
      </c>
      <c r="C1498" s="214">
        <v>6</v>
      </c>
      <c r="D1498" s="215">
        <v>6000</v>
      </c>
      <c r="E1498" s="215">
        <v>1500</v>
      </c>
      <c r="F1498" s="214">
        <v>8</v>
      </c>
      <c r="G1498" s="217" t="str">
        <f>IF(MID(tab_SATLISTE[[#This Row],[SAT-ID]],2,1)="x","x",LEFT(tab_SATLISTE[[#This Row],[SAT-ID]]))</f>
        <v>4</v>
      </c>
      <c r="H1498" s="679" t="s">
        <v>4288</v>
      </c>
      <c r="I1498" s="680"/>
      <c r="J1498" s="680"/>
      <c r="K1498" s="680"/>
      <c r="L1498" s="681"/>
    </row>
    <row r="1499" spans="1:12" ht="15.95" customHeight="1" x14ac:dyDescent="0.25">
      <c r="A1499" s="21" t="s">
        <v>5962</v>
      </c>
      <c r="B1499" s="209" t="s">
        <v>2984</v>
      </c>
      <c r="C1499" s="214">
        <v>14</v>
      </c>
      <c r="D1499" s="215">
        <v>14000</v>
      </c>
      <c r="E1499" s="215">
        <v>3500</v>
      </c>
      <c r="F1499" s="214">
        <v>21</v>
      </c>
      <c r="G1499" s="217" t="str">
        <f>IF(MID(tab_SATLISTE[[#This Row],[SAT-ID]],2,1)="x","x",LEFT(tab_SATLISTE[[#This Row],[SAT-ID]]))</f>
        <v>4</v>
      </c>
      <c r="H1499" s="679" t="s">
        <v>4288</v>
      </c>
      <c r="I1499" s="680"/>
      <c r="J1499" s="680"/>
      <c r="K1499" s="680"/>
      <c r="L1499" s="681"/>
    </row>
    <row r="1500" spans="1:12" ht="15.95" customHeight="1" x14ac:dyDescent="0.25">
      <c r="A1500" s="21" t="s">
        <v>5963</v>
      </c>
      <c r="B1500" s="209" t="s">
        <v>3034</v>
      </c>
      <c r="C1500" s="214">
        <v>11</v>
      </c>
      <c r="D1500" s="215">
        <v>11000</v>
      </c>
      <c r="E1500" s="215">
        <v>2750</v>
      </c>
      <c r="F1500" s="214">
        <v>15</v>
      </c>
      <c r="G1500" s="217" t="str">
        <f>IF(MID(tab_SATLISTE[[#This Row],[SAT-ID]],2,1)="x","x",LEFT(tab_SATLISTE[[#This Row],[SAT-ID]]))</f>
        <v>4</v>
      </c>
      <c r="H1500" s="679" t="s">
        <v>4288</v>
      </c>
      <c r="I1500" s="680"/>
      <c r="J1500" s="680"/>
      <c r="K1500" s="680"/>
      <c r="L1500" s="681"/>
    </row>
    <row r="1501" spans="1:12" ht="15.95" customHeight="1" x14ac:dyDescent="0.25">
      <c r="A1501" s="21" t="s">
        <v>5964</v>
      </c>
      <c r="B1501" s="209" t="s">
        <v>2959</v>
      </c>
      <c r="C1501" s="214">
        <v>5</v>
      </c>
      <c r="D1501" s="215">
        <v>5000</v>
      </c>
      <c r="E1501" s="215">
        <v>1250</v>
      </c>
      <c r="F1501" s="214">
        <v>7</v>
      </c>
      <c r="G1501" s="217" t="str">
        <f>IF(MID(tab_SATLISTE[[#This Row],[SAT-ID]],2,1)="x","x",LEFT(tab_SATLISTE[[#This Row],[SAT-ID]]))</f>
        <v>4</v>
      </c>
      <c r="H1501" s="679" t="s">
        <v>4288</v>
      </c>
      <c r="I1501" s="680"/>
      <c r="J1501" s="680"/>
      <c r="K1501" s="680"/>
      <c r="L1501" s="681"/>
    </row>
    <row r="1502" spans="1:12" ht="15.95" customHeight="1" x14ac:dyDescent="0.25">
      <c r="A1502" s="21" t="s">
        <v>5965</v>
      </c>
      <c r="B1502" s="209" t="s">
        <v>3094</v>
      </c>
      <c r="C1502" s="214">
        <v>9</v>
      </c>
      <c r="D1502" s="215">
        <v>9000</v>
      </c>
      <c r="E1502" s="215">
        <v>2250</v>
      </c>
      <c r="F1502" s="214">
        <v>13</v>
      </c>
      <c r="G1502" s="217" t="str">
        <f>IF(MID(tab_SATLISTE[[#This Row],[SAT-ID]],2,1)="x","x",LEFT(tab_SATLISTE[[#This Row],[SAT-ID]]))</f>
        <v>4</v>
      </c>
      <c r="H1502" s="679" t="s">
        <v>4288</v>
      </c>
      <c r="I1502" s="680"/>
      <c r="J1502" s="680"/>
      <c r="K1502" s="680"/>
      <c r="L1502" s="681"/>
    </row>
    <row r="1503" spans="1:12" ht="15.95" customHeight="1" x14ac:dyDescent="0.25">
      <c r="A1503" s="21" t="s">
        <v>5966</v>
      </c>
      <c r="B1503" s="209" t="s">
        <v>2951</v>
      </c>
      <c r="C1503" s="214">
        <v>20</v>
      </c>
      <c r="D1503" s="215">
        <v>20000</v>
      </c>
      <c r="E1503" s="215">
        <v>5000</v>
      </c>
      <c r="F1503" s="214">
        <v>30</v>
      </c>
      <c r="G1503" s="217" t="str">
        <f>IF(MID(tab_SATLISTE[[#This Row],[SAT-ID]],2,1)="x","x",LEFT(tab_SATLISTE[[#This Row],[SAT-ID]]))</f>
        <v>4</v>
      </c>
      <c r="H1503" s="679" t="s">
        <v>4288</v>
      </c>
      <c r="I1503" s="680"/>
      <c r="J1503" s="680"/>
      <c r="K1503" s="680"/>
      <c r="L1503" s="681"/>
    </row>
    <row r="1504" spans="1:12" ht="15.95" customHeight="1" x14ac:dyDescent="0.25">
      <c r="A1504" s="21" t="s">
        <v>5967</v>
      </c>
      <c r="B1504" s="209" t="s">
        <v>3095</v>
      </c>
      <c r="C1504" s="214">
        <v>4</v>
      </c>
      <c r="D1504" s="215">
        <v>4000</v>
      </c>
      <c r="E1504" s="215">
        <v>1000</v>
      </c>
      <c r="F1504" s="214">
        <v>5</v>
      </c>
      <c r="G1504" s="217" t="str">
        <f>IF(MID(tab_SATLISTE[[#This Row],[SAT-ID]],2,1)="x","x",LEFT(tab_SATLISTE[[#This Row],[SAT-ID]]))</f>
        <v>4</v>
      </c>
      <c r="H1504" s="679" t="s">
        <v>4288</v>
      </c>
      <c r="I1504" s="680"/>
      <c r="J1504" s="680"/>
      <c r="K1504" s="680"/>
      <c r="L1504" s="681"/>
    </row>
    <row r="1505" spans="1:12" ht="15.95" customHeight="1" x14ac:dyDescent="0.25">
      <c r="A1505" s="21" t="s">
        <v>5968</v>
      </c>
      <c r="B1505" s="209" t="s">
        <v>3096</v>
      </c>
      <c r="C1505" s="214">
        <v>4</v>
      </c>
      <c r="D1505" s="215">
        <v>4000</v>
      </c>
      <c r="E1505" s="215">
        <v>1000</v>
      </c>
      <c r="F1505" s="214">
        <v>6</v>
      </c>
      <c r="G1505" s="217" t="str">
        <f>IF(MID(tab_SATLISTE[[#This Row],[SAT-ID]],2,1)="x","x",LEFT(tab_SATLISTE[[#This Row],[SAT-ID]]))</f>
        <v>4</v>
      </c>
      <c r="H1505" s="679" t="s">
        <v>4288</v>
      </c>
      <c r="I1505" s="680"/>
      <c r="J1505" s="680"/>
      <c r="K1505" s="680"/>
      <c r="L1505" s="681"/>
    </row>
    <row r="1506" spans="1:12" ht="15.95" customHeight="1" x14ac:dyDescent="0.25">
      <c r="A1506" s="21" t="s">
        <v>5969</v>
      </c>
      <c r="B1506" s="209" t="s">
        <v>3125</v>
      </c>
      <c r="C1506" s="214">
        <v>2</v>
      </c>
      <c r="D1506" s="215">
        <v>2000</v>
      </c>
      <c r="E1506" s="215">
        <v>500</v>
      </c>
      <c r="F1506" s="214">
        <v>3</v>
      </c>
      <c r="G1506" s="217" t="str">
        <f>IF(MID(tab_SATLISTE[[#This Row],[SAT-ID]],2,1)="x","x",LEFT(tab_SATLISTE[[#This Row],[SAT-ID]]))</f>
        <v>4</v>
      </c>
      <c r="H1506" s="679" t="s">
        <v>4288</v>
      </c>
      <c r="I1506" s="680"/>
      <c r="J1506" s="680"/>
      <c r="K1506" s="680"/>
      <c r="L1506" s="681"/>
    </row>
    <row r="1507" spans="1:12" ht="15.95" customHeight="1" x14ac:dyDescent="0.25">
      <c r="A1507" s="21" t="s">
        <v>5970</v>
      </c>
      <c r="B1507" s="209" t="s">
        <v>3126</v>
      </c>
      <c r="C1507" s="214">
        <v>4</v>
      </c>
      <c r="D1507" s="215">
        <v>4000</v>
      </c>
      <c r="E1507" s="215">
        <v>1000</v>
      </c>
      <c r="F1507" s="214">
        <v>5</v>
      </c>
      <c r="G1507" s="217" t="str">
        <f>IF(MID(tab_SATLISTE[[#This Row],[SAT-ID]],2,1)="x","x",LEFT(tab_SATLISTE[[#This Row],[SAT-ID]]))</f>
        <v>4</v>
      </c>
      <c r="H1507" s="679" t="s">
        <v>4288</v>
      </c>
      <c r="I1507" s="680"/>
      <c r="J1507" s="680"/>
      <c r="K1507" s="680"/>
      <c r="L1507" s="681"/>
    </row>
    <row r="1508" spans="1:12" ht="15.95" customHeight="1" x14ac:dyDescent="0.25">
      <c r="A1508" s="21" t="s">
        <v>5971</v>
      </c>
      <c r="B1508" s="209" t="s">
        <v>3108</v>
      </c>
      <c r="C1508" s="214">
        <v>8</v>
      </c>
      <c r="D1508" s="215">
        <v>8000</v>
      </c>
      <c r="E1508" s="215">
        <v>2000</v>
      </c>
      <c r="F1508" s="214">
        <v>11</v>
      </c>
      <c r="G1508" s="217" t="str">
        <f>IF(MID(tab_SATLISTE[[#This Row],[SAT-ID]],2,1)="x","x",LEFT(tab_SATLISTE[[#This Row],[SAT-ID]]))</f>
        <v>4</v>
      </c>
      <c r="H1508" s="679" t="s">
        <v>4288</v>
      </c>
      <c r="I1508" s="680"/>
      <c r="J1508" s="680"/>
      <c r="K1508" s="680"/>
      <c r="L1508" s="681"/>
    </row>
    <row r="1509" spans="1:12" ht="15.95" customHeight="1" x14ac:dyDescent="0.25">
      <c r="A1509" s="21" t="s">
        <v>5972</v>
      </c>
      <c r="B1509" s="209" t="s">
        <v>3109</v>
      </c>
      <c r="C1509" s="214">
        <v>3</v>
      </c>
      <c r="D1509" s="215">
        <v>3000</v>
      </c>
      <c r="E1509" s="215">
        <v>750</v>
      </c>
      <c r="F1509" s="214">
        <v>4</v>
      </c>
      <c r="G1509" s="217" t="str">
        <f>IF(MID(tab_SATLISTE[[#This Row],[SAT-ID]],2,1)="x","x",LEFT(tab_SATLISTE[[#This Row],[SAT-ID]]))</f>
        <v>4</v>
      </c>
      <c r="H1509" s="679" t="s">
        <v>4288</v>
      </c>
      <c r="I1509" s="680"/>
      <c r="J1509" s="680"/>
      <c r="K1509" s="680"/>
      <c r="L1509" s="681"/>
    </row>
    <row r="1510" spans="1:12" ht="15.95" customHeight="1" x14ac:dyDescent="0.25">
      <c r="A1510" s="21" t="s">
        <v>5973</v>
      </c>
      <c r="B1510" s="209" t="s">
        <v>2963</v>
      </c>
      <c r="C1510" s="214">
        <v>5</v>
      </c>
      <c r="D1510" s="215">
        <v>5000</v>
      </c>
      <c r="E1510" s="215">
        <v>1250</v>
      </c>
      <c r="F1510" s="214">
        <v>7</v>
      </c>
      <c r="G1510" s="217" t="str">
        <f>IF(MID(tab_SATLISTE[[#This Row],[SAT-ID]],2,1)="x","x",LEFT(tab_SATLISTE[[#This Row],[SAT-ID]]))</f>
        <v>4</v>
      </c>
      <c r="H1510" s="679" t="s">
        <v>4288</v>
      </c>
      <c r="I1510" s="680"/>
      <c r="J1510" s="680"/>
      <c r="K1510" s="680"/>
      <c r="L1510" s="681"/>
    </row>
    <row r="1511" spans="1:12" ht="15.95" customHeight="1" x14ac:dyDescent="0.25">
      <c r="A1511" s="21" t="s">
        <v>5974</v>
      </c>
      <c r="B1511" s="209" t="s">
        <v>3068</v>
      </c>
      <c r="C1511" s="214">
        <v>1</v>
      </c>
      <c r="D1511" s="215">
        <v>1000</v>
      </c>
      <c r="E1511" s="215">
        <v>250</v>
      </c>
      <c r="F1511" s="214">
        <v>2</v>
      </c>
      <c r="G1511" s="217" t="str">
        <f>IF(MID(tab_SATLISTE[[#This Row],[SAT-ID]],2,1)="x","x",LEFT(tab_SATLISTE[[#This Row],[SAT-ID]]))</f>
        <v>4</v>
      </c>
      <c r="H1511" s="679" t="s">
        <v>4288</v>
      </c>
      <c r="I1511" s="680"/>
      <c r="J1511" s="680"/>
      <c r="K1511" s="680"/>
      <c r="L1511" s="681"/>
    </row>
    <row r="1512" spans="1:12" ht="15.95" customHeight="1" x14ac:dyDescent="0.25">
      <c r="A1512" s="21" t="s">
        <v>5975</v>
      </c>
      <c r="B1512" s="209" t="s">
        <v>24151</v>
      </c>
      <c r="C1512" s="214">
        <v>14</v>
      </c>
      <c r="D1512" s="215">
        <v>14000</v>
      </c>
      <c r="E1512" s="215">
        <v>3500</v>
      </c>
      <c r="F1512" s="214">
        <v>20</v>
      </c>
      <c r="G1512" s="217" t="str">
        <f>IF(MID(tab_SATLISTE[[#This Row],[SAT-ID]],2,1)="x","x",LEFT(tab_SATLISTE[[#This Row],[SAT-ID]]))</f>
        <v>4</v>
      </c>
      <c r="H1512" s="679" t="s">
        <v>4288</v>
      </c>
      <c r="I1512" s="680"/>
      <c r="J1512" s="680"/>
      <c r="K1512" s="680"/>
      <c r="L1512" s="681"/>
    </row>
    <row r="1513" spans="1:12" ht="15.95" customHeight="1" x14ac:dyDescent="0.25">
      <c r="A1513" s="21" t="s">
        <v>5976</v>
      </c>
      <c r="B1513" s="209" t="s">
        <v>3104</v>
      </c>
      <c r="C1513" s="214">
        <v>7</v>
      </c>
      <c r="D1513" s="215">
        <v>7000</v>
      </c>
      <c r="E1513" s="215">
        <v>1750</v>
      </c>
      <c r="F1513" s="214">
        <v>10</v>
      </c>
      <c r="G1513" s="217" t="str">
        <f>IF(MID(tab_SATLISTE[[#This Row],[SAT-ID]],2,1)="x","x",LEFT(tab_SATLISTE[[#This Row],[SAT-ID]]))</f>
        <v>4</v>
      </c>
      <c r="H1513" s="679" t="s">
        <v>4288</v>
      </c>
      <c r="I1513" s="680"/>
      <c r="J1513" s="680"/>
      <c r="K1513" s="680"/>
      <c r="L1513" s="681"/>
    </row>
    <row r="1514" spans="1:12" ht="15.95" customHeight="1" x14ac:dyDescent="0.25">
      <c r="A1514" s="21" t="s">
        <v>5977</v>
      </c>
      <c r="B1514" s="209" t="s">
        <v>3000</v>
      </c>
      <c r="C1514" s="214">
        <v>7</v>
      </c>
      <c r="D1514" s="215">
        <v>7000</v>
      </c>
      <c r="E1514" s="215">
        <v>1750</v>
      </c>
      <c r="F1514" s="214">
        <v>10</v>
      </c>
      <c r="G1514" s="217" t="str">
        <f>IF(MID(tab_SATLISTE[[#This Row],[SAT-ID]],2,1)="x","x",LEFT(tab_SATLISTE[[#This Row],[SAT-ID]]))</f>
        <v>4</v>
      </c>
      <c r="H1514" s="679" t="s">
        <v>4288</v>
      </c>
      <c r="I1514" s="680"/>
      <c r="J1514" s="680"/>
      <c r="K1514" s="680"/>
      <c r="L1514" s="681"/>
    </row>
    <row r="1515" spans="1:12" ht="15.95" customHeight="1" x14ac:dyDescent="0.25">
      <c r="A1515" s="21" t="s">
        <v>5978</v>
      </c>
      <c r="B1515" s="209" t="s">
        <v>3025</v>
      </c>
      <c r="C1515" s="214">
        <v>5</v>
      </c>
      <c r="D1515" s="215">
        <v>5000</v>
      </c>
      <c r="E1515" s="215">
        <v>1250</v>
      </c>
      <c r="F1515" s="214">
        <v>7</v>
      </c>
      <c r="G1515" s="217" t="str">
        <f>IF(MID(tab_SATLISTE[[#This Row],[SAT-ID]],2,1)="x","x",LEFT(tab_SATLISTE[[#This Row],[SAT-ID]]))</f>
        <v>4</v>
      </c>
      <c r="H1515" s="679" t="s">
        <v>4288</v>
      </c>
      <c r="I1515" s="680"/>
      <c r="J1515" s="680"/>
      <c r="K1515" s="680"/>
      <c r="L1515" s="681"/>
    </row>
    <row r="1516" spans="1:12" ht="15.95" customHeight="1" x14ac:dyDescent="0.25">
      <c r="A1516" s="21" t="s">
        <v>5979</v>
      </c>
      <c r="B1516" s="209" t="s">
        <v>3098</v>
      </c>
      <c r="C1516" s="214">
        <v>4</v>
      </c>
      <c r="D1516" s="215">
        <v>4000</v>
      </c>
      <c r="E1516" s="215">
        <v>1000</v>
      </c>
      <c r="F1516" s="214">
        <v>6</v>
      </c>
      <c r="G1516" s="217" t="str">
        <f>IF(MID(tab_SATLISTE[[#This Row],[SAT-ID]],2,1)="x","x",LEFT(tab_SATLISTE[[#This Row],[SAT-ID]]))</f>
        <v>4</v>
      </c>
      <c r="H1516" s="679" t="s">
        <v>4288</v>
      </c>
      <c r="I1516" s="680"/>
      <c r="J1516" s="680"/>
      <c r="K1516" s="680"/>
      <c r="L1516" s="681"/>
    </row>
    <row r="1517" spans="1:12" ht="15.95" customHeight="1" x14ac:dyDescent="0.25">
      <c r="A1517" s="21" t="s">
        <v>5980</v>
      </c>
      <c r="B1517" s="209" t="s">
        <v>3001</v>
      </c>
      <c r="C1517" s="214">
        <v>3</v>
      </c>
      <c r="D1517" s="215">
        <v>3000</v>
      </c>
      <c r="E1517" s="215">
        <v>750</v>
      </c>
      <c r="F1517" s="214">
        <v>5</v>
      </c>
      <c r="G1517" s="217" t="str">
        <f>IF(MID(tab_SATLISTE[[#This Row],[SAT-ID]],2,1)="x","x",LEFT(tab_SATLISTE[[#This Row],[SAT-ID]]))</f>
        <v>4</v>
      </c>
      <c r="H1517" s="679" t="s">
        <v>4288</v>
      </c>
      <c r="I1517" s="680"/>
      <c r="J1517" s="680"/>
      <c r="K1517" s="680"/>
      <c r="L1517" s="681"/>
    </row>
    <row r="1518" spans="1:12" ht="15.95" customHeight="1" x14ac:dyDescent="0.25">
      <c r="A1518" s="21" t="s">
        <v>5981</v>
      </c>
      <c r="B1518" s="209" t="s">
        <v>3026</v>
      </c>
      <c r="C1518" s="214">
        <v>4</v>
      </c>
      <c r="D1518" s="215">
        <v>4000</v>
      </c>
      <c r="E1518" s="215">
        <v>1000</v>
      </c>
      <c r="F1518" s="214">
        <v>5</v>
      </c>
      <c r="G1518" s="217" t="str">
        <f>IF(MID(tab_SATLISTE[[#This Row],[SAT-ID]],2,1)="x","x",LEFT(tab_SATLISTE[[#This Row],[SAT-ID]]))</f>
        <v>4</v>
      </c>
      <c r="H1518" s="679" t="s">
        <v>4288</v>
      </c>
      <c r="I1518" s="680"/>
      <c r="J1518" s="680"/>
      <c r="K1518" s="680"/>
      <c r="L1518" s="681"/>
    </row>
    <row r="1519" spans="1:12" ht="15.95" customHeight="1" x14ac:dyDescent="0.25">
      <c r="A1519" s="21" t="s">
        <v>5982</v>
      </c>
      <c r="B1519" s="209" t="s">
        <v>2970</v>
      </c>
      <c r="C1519" s="214">
        <v>34</v>
      </c>
      <c r="D1519" s="215">
        <v>34000</v>
      </c>
      <c r="E1519" s="215">
        <v>8500</v>
      </c>
      <c r="F1519" s="214">
        <v>47</v>
      </c>
      <c r="G1519" s="217" t="str">
        <f>IF(MID(tab_SATLISTE[[#This Row],[SAT-ID]],2,1)="x","x",LEFT(tab_SATLISTE[[#This Row],[SAT-ID]]))</f>
        <v>4</v>
      </c>
      <c r="H1519" s="679" t="s">
        <v>4288</v>
      </c>
      <c r="I1519" s="680"/>
      <c r="J1519" s="680"/>
      <c r="K1519" s="680"/>
      <c r="L1519" s="681"/>
    </row>
    <row r="1520" spans="1:12" ht="15.95" customHeight="1" x14ac:dyDescent="0.25">
      <c r="A1520" s="21" t="s">
        <v>5983</v>
      </c>
      <c r="B1520" s="209" t="s">
        <v>3046</v>
      </c>
      <c r="C1520" s="214">
        <v>6</v>
      </c>
      <c r="D1520" s="215">
        <v>6000</v>
      </c>
      <c r="E1520" s="215">
        <v>1500</v>
      </c>
      <c r="F1520" s="214">
        <v>8</v>
      </c>
      <c r="G1520" s="217" t="str">
        <f>IF(MID(tab_SATLISTE[[#This Row],[SAT-ID]],2,1)="x","x",LEFT(tab_SATLISTE[[#This Row],[SAT-ID]]))</f>
        <v>4</v>
      </c>
      <c r="H1520" s="679" t="s">
        <v>4288</v>
      </c>
      <c r="I1520" s="680"/>
      <c r="J1520" s="680"/>
      <c r="K1520" s="680"/>
      <c r="L1520" s="681"/>
    </row>
    <row r="1521" spans="1:12" ht="15.95" customHeight="1" x14ac:dyDescent="0.25">
      <c r="A1521" s="21" t="s">
        <v>5984</v>
      </c>
      <c r="B1521" s="209" t="s">
        <v>3069</v>
      </c>
      <c r="C1521" s="214">
        <v>4</v>
      </c>
      <c r="D1521" s="215">
        <v>4000</v>
      </c>
      <c r="E1521" s="215">
        <v>1000</v>
      </c>
      <c r="F1521" s="214">
        <v>5</v>
      </c>
      <c r="G1521" s="217" t="str">
        <f>IF(MID(tab_SATLISTE[[#This Row],[SAT-ID]],2,1)="x","x",LEFT(tab_SATLISTE[[#This Row],[SAT-ID]]))</f>
        <v>4</v>
      </c>
      <c r="H1521" s="679" t="s">
        <v>4288</v>
      </c>
      <c r="I1521" s="680"/>
      <c r="J1521" s="680"/>
      <c r="K1521" s="680"/>
      <c r="L1521" s="681"/>
    </row>
    <row r="1522" spans="1:12" ht="15.95" customHeight="1" x14ac:dyDescent="0.25">
      <c r="A1522" s="21" t="s">
        <v>5985</v>
      </c>
      <c r="B1522" s="209" t="s">
        <v>3116</v>
      </c>
      <c r="C1522" s="214">
        <v>6</v>
      </c>
      <c r="D1522" s="215">
        <v>6000</v>
      </c>
      <c r="E1522" s="215">
        <v>1500</v>
      </c>
      <c r="F1522" s="214">
        <v>9</v>
      </c>
      <c r="G1522" s="217" t="str">
        <f>IF(MID(tab_SATLISTE[[#This Row],[SAT-ID]],2,1)="x","x",LEFT(tab_SATLISTE[[#This Row],[SAT-ID]]))</f>
        <v>4</v>
      </c>
      <c r="H1522" s="679" t="s">
        <v>4288</v>
      </c>
      <c r="I1522" s="680"/>
      <c r="J1522" s="680"/>
      <c r="K1522" s="680"/>
      <c r="L1522" s="681"/>
    </row>
    <row r="1523" spans="1:12" ht="15.95" customHeight="1" x14ac:dyDescent="0.25">
      <c r="A1523" s="21" t="s">
        <v>5986</v>
      </c>
      <c r="B1523" s="209" t="s">
        <v>3087</v>
      </c>
      <c r="C1523" s="214">
        <v>4</v>
      </c>
      <c r="D1523" s="215">
        <v>4000</v>
      </c>
      <c r="E1523" s="215">
        <v>1000</v>
      </c>
      <c r="F1523" s="214">
        <v>6</v>
      </c>
      <c r="G1523" s="217" t="str">
        <f>IF(MID(tab_SATLISTE[[#This Row],[SAT-ID]],2,1)="x","x",LEFT(tab_SATLISTE[[#This Row],[SAT-ID]]))</f>
        <v>4</v>
      </c>
      <c r="H1523" s="679" t="s">
        <v>4288</v>
      </c>
      <c r="I1523" s="680"/>
      <c r="J1523" s="680"/>
      <c r="K1523" s="680"/>
      <c r="L1523" s="681"/>
    </row>
    <row r="1524" spans="1:12" ht="15.95" customHeight="1" x14ac:dyDescent="0.25">
      <c r="A1524" s="21" t="s">
        <v>5987</v>
      </c>
      <c r="B1524" s="209" t="s">
        <v>3099</v>
      </c>
      <c r="C1524" s="214">
        <v>5</v>
      </c>
      <c r="D1524" s="215">
        <v>5000</v>
      </c>
      <c r="E1524" s="215">
        <v>1250</v>
      </c>
      <c r="F1524" s="214">
        <v>7</v>
      </c>
      <c r="G1524" s="217" t="str">
        <f>IF(MID(tab_SATLISTE[[#This Row],[SAT-ID]],2,1)="x","x",LEFT(tab_SATLISTE[[#This Row],[SAT-ID]]))</f>
        <v>4</v>
      </c>
      <c r="H1524" s="679" t="s">
        <v>4288</v>
      </c>
      <c r="I1524" s="680"/>
      <c r="J1524" s="680"/>
      <c r="K1524" s="680"/>
      <c r="L1524" s="681"/>
    </row>
    <row r="1525" spans="1:12" ht="15.95" customHeight="1" x14ac:dyDescent="0.25">
      <c r="A1525" s="21" t="s">
        <v>5988</v>
      </c>
      <c r="B1525" s="209" t="s">
        <v>3127</v>
      </c>
      <c r="C1525" s="214">
        <v>4</v>
      </c>
      <c r="D1525" s="215">
        <v>4000</v>
      </c>
      <c r="E1525" s="215">
        <v>1000</v>
      </c>
      <c r="F1525" s="214">
        <v>5</v>
      </c>
      <c r="G1525" s="217" t="str">
        <f>IF(MID(tab_SATLISTE[[#This Row],[SAT-ID]],2,1)="x","x",LEFT(tab_SATLISTE[[#This Row],[SAT-ID]]))</f>
        <v>4</v>
      </c>
      <c r="H1525" s="679" t="s">
        <v>4288</v>
      </c>
      <c r="I1525" s="680"/>
      <c r="J1525" s="680"/>
      <c r="K1525" s="680"/>
      <c r="L1525" s="681"/>
    </row>
    <row r="1526" spans="1:12" ht="15.95" customHeight="1" x14ac:dyDescent="0.25">
      <c r="A1526" s="21" t="s">
        <v>5989</v>
      </c>
      <c r="B1526" s="209" t="s">
        <v>3047</v>
      </c>
      <c r="C1526" s="214">
        <v>7</v>
      </c>
      <c r="D1526" s="215">
        <v>7000</v>
      </c>
      <c r="E1526" s="215">
        <v>1750</v>
      </c>
      <c r="F1526" s="214">
        <v>10</v>
      </c>
      <c r="G1526" s="217" t="str">
        <f>IF(MID(tab_SATLISTE[[#This Row],[SAT-ID]],2,1)="x","x",LEFT(tab_SATLISTE[[#This Row],[SAT-ID]]))</f>
        <v>4</v>
      </c>
      <c r="H1526" s="679" t="s">
        <v>4288</v>
      </c>
      <c r="I1526" s="680"/>
      <c r="J1526" s="680"/>
      <c r="K1526" s="680"/>
      <c r="L1526" s="681"/>
    </row>
    <row r="1527" spans="1:12" ht="15.95" customHeight="1" x14ac:dyDescent="0.25">
      <c r="A1527" s="21" t="s">
        <v>5990</v>
      </c>
      <c r="B1527" s="209" t="s">
        <v>3070</v>
      </c>
      <c r="C1527" s="214">
        <v>4</v>
      </c>
      <c r="D1527" s="215">
        <v>4000</v>
      </c>
      <c r="E1527" s="215">
        <v>1000</v>
      </c>
      <c r="F1527" s="214">
        <v>5</v>
      </c>
      <c r="G1527" s="217" t="str">
        <f>IF(MID(tab_SATLISTE[[#This Row],[SAT-ID]],2,1)="x","x",LEFT(tab_SATLISTE[[#This Row],[SAT-ID]]))</f>
        <v>4</v>
      </c>
      <c r="H1527" s="679" t="s">
        <v>4288</v>
      </c>
      <c r="I1527" s="680"/>
      <c r="J1527" s="680"/>
      <c r="K1527" s="680"/>
      <c r="L1527" s="681"/>
    </row>
    <row r="1528" spans="1:12" ht="15.95" customHeight="1" x14ac:dyDescent="0.25">
      <c r="A1528" s="21" t="s">
        <v>5991</v>
      </c>
      <c r="B1528" s="209" t="s">
        <v>3071</v>
      </c>
      <c r="C1528" s="214">
        <v>3</v>
      </c>
      <c r="D1528" s="215">
        <v>3000</v>
      </c>
      <c r="E1528" s="215">
        <v>750</v>
      </c>
      <c r="F1528" s="214">
        <v>4</v>
      </c>
      <c r="G1528" s="217" t="str">
        <f>IF(MID(tab_SATLISTE[[#This Row],[SAT-ID]],2,1)="x","x",LEFT(tab_SATLISTE[[#This Row],[SAT-ID]]))</f>
        <v>4</v>
      </c>
      <c r="H1528" s="679" t="s">
        <v>4288</v>
      </c>
      <c r="I1528" s="680"/>
      <c r="J1528" s="680"/>
      <c r="K1528" s="680"/>
      <c r="L1528" s="681"/>
    </row>
    <row r="1529" spans="1:12" ht="15.95" customHeight="1" x14ac:dyDescent="0.25">
      <c r="A1529" s="21" t="s">
        <v>5992</v>
      </c>
      <c r="B1529" s="209" t="s">
        <v>3100</v>
      </c>
      <c r="C1529" s="214">
        <v>5</v>
      </c>
      <c r="D1529" s="215">
        <v>5000</v>
      </c>
      <c r="E1529" s="215">
        <v>1250</v>
      </c>
      <c r="F1529" s="214">
        <v>7</v>
      </c>
      <c r="G1529" s="217" t="str">
        <f>IF(MID(tab_SATLISTE[[#This Row],[SAT-ID]],2,1)="x","x",LEFT(tab_SATLISTE[[#This Row],[SAT-ID]]))</f>
        <v>4</v>
      </c>
      <c r="H1529" s="679" t="s">
        <v>4288</v>
      </c>
      <c r="I1529" s="680"/>
      <c r="J1529" s="680"/>
      <c r="K1529" s="680"/>
      <c r="L1529" s="681"/>
    </row>
    <row r="1530" spans="1:12" ht="15.95" customHeight="1" x14ac:dyDescent="0.25">
      <c r="A1530" s="21" t="s">
        <v>5993</v>
      </c>
      <c r="B1530" s="209" t="s">
        <v>3129</v>
      </c>
      <c r="C1530" s="214">
        <v>14</v>
      </c>
      <c r="D1530" s="215">
        <v>14000</v>
      </c>
      <c r="E1530" s="215">
        <v>3500</v>
      </c>
      <c r="F1530" s="214">
        <v>19</v>
      </c>
      <c r="G1530" s="217" t="str">
        <f>IF(MID(tab_SATLISTE[[#This Row],[SAT-ID]],2,1)="x","x",LEFT(tab_SATLISTE[[#This Row],[SAT-ID]]))</f>
        <v>4</v>
      </c>
      <c r="H1530" s="679" t="s">
        <v>4288</v>
      </c>
      <c r="I1530" s="680"/>
      <c r="J1530" s="680"/>
      <c r="K1530" s="680"/>
      <c r="L1530" s="681"/>
    </row>
    <row r="1531" spans="1:12" ht="15.95" customHeight="1" x14ac:dyDescent="0.25">
      <c r="A1531" s="21" t="s">
        <v>5994</v>
      </c>
      <c r="B1531" s="209" t="s">
        <v>3128</v>
      </c>
      <c r="C1531" s="214">
        <v>16</v>
      </c>
      <c r="D1531" s="215">
        <v>16000</v>
      </c>
      <c r="E1531" s="215">
        <v>4000</v>
      </c>
      <c r="F1531" s="214">
        <v>23</v>
      </c>
      <c r="G1531" s="217" t="str">
        <f>IF(MID(tab_SATLISTE[[#This Row],[SAT-ID]],2,1)="x","x",LEFT(tab_SATLISTE[[#This Row],[SAT-ID]]))</f>
        <v>4</v>
      </c>
      <c r="H1531" s="679" t="s">
        <v>4288</v>
      </c>
      <c r="I1531" s="680"/>
      <c r="J1531" s="680"/>
      <c r="K1531" s="680"/>
      <c r="L1531" s="681"/>
    </row>
    <row r="1532" spans="1:12" ht="15.95" customHeight="1" x14ac:dyDescent="0.25">
      <c r="A1532" s="21" t="s">
        <v>5995</v>
      </c>
      <c r="B1532" s="209" t="s">
        <v>880</v>
      </c>
      <c r="C1532" s="214">
        <v>289</v>
      </c>
      <c r="D1532" s="215">
        <v>289000</v>
      </c>
      <c r="E1532" s="215">
        <v>72250</v>
      </c>
      <c r="F1532" s="214">
        <v>404</v>
      </c>
      <c r="G1532" s="217" t="str">
        <f>IF(MID(tab_SATLISTE[[#This Row],[SAT-ID]],2,1)="x","x",LEFT(tab_SATLISTE[[#This Row],[SAT-ID]]))</f>
        <v>4</v>
      </c>
      <c r="H1532" s="679" t="s">
        <v>4288</v>
      </c>
      <c r="I1532" s="680"/>
      <c r="J1532" s="680"/>
      <c r="K1532" s="680"/>
      <c r="L1532" s="681"/>
    </row>
    <row r="1533" spans="1:12" ht="15.95" customHeight="1" x14ac:dyDescent="0.25">
      <c r="A1533" s="21" t="s">
        <v>5996</v>
      </c>
      <c r="B1533" s="209" t="s">
        <v>2969</v>
      </c>
      <c r="C1533" s="214">
        <v>18</v>
      </c>
      <c r="D1533" s="215">
        <v>18000</v>
      </c>
      <c r="E1533" s="215">
        <v>4500</v>
      </c>
      <c r="F1533" s="214">
        <v>25</v>
      </c>
      <c r="G1533" s="217" t="str">
        <f>IF(MID(tab_SATLISTE[[#This Row],[SAT-ID]],2,1)="x","x",LEFT(tab_SATLISTE[[#This Row],[SAT-ID]]))</f>
        <v>4</v>
      </c>
      <c r="H1533" s="679" t="s">
        <v>4288</v>
      </c>
      <c r="I1533" s="680"/>
      <c r="J1533" s="680"/>
      <c r="K1533" s="680"/>
      <c r="L1533" s="681"/>
    </row>
    <row r="1534" spans="1:12" ht="15.95" customHeight="1" x14ac:dyDescent="0.25">
      <c r="A1534" s="21" t="s">
        <v>5997</v>
      </c>
      <c r="B1534" s="209" t="s">
        <v>3023</v>
      </c>
      <c r="C1534" s="214">
        <v>3</v>
      </c>
      <c r="D1534" s="215">
        <v>3000</v>
      </c>
      <c r="E1534" s="215">
        <v>750</v>
      </c>
      <c r="F1534" s="214">
        <v>4</v>
      </c>
      <c r="G1534" s="217" t="str">
        <f>IF(MID(tab_SATLISTE[[#This Row],[SAT-ID]],2,1)="x","x",LEFT(tab_SATLISTE[[#This Row],[SAT-ID]]))</f>
        <v>4</v>
      </c>
      <c r="H1534" s="679" t="s">
        <v>4288</v>
      </c>
      <c r="I1534" s="680"/>
      <c r="J1534" s="680"/>
      <c r="K1534" s="680"/>
      <c r="L1534" s="681"/>
    </row>
    <row r="1535" spans="1:12" ht="15.95" customHeight="1" x14ac:dyDescent="0.25">
      <c r="A1535" s="21" t="s">
        <v>5998</v>
      </c>
      <c r="B1535" s="209" t="s">
        <v>854</v>
      </c>
      <c r="C1535" s="214">
        <v>77</v>
      </c>
      <c r="D1535" s="215">
        <v>77000</v>
      </c>
      <c r="E1535" s="215">
        <v>19250</v>
      </c>
      <c r="F1535" s="214">
        <v>108</v>
      </c>
      <c r="G1535" s="217" t="str">
        <f>IF(MID(tab_SATLISTE[[#This Row],[SAT-ID]],2,1)="x","x",LEFT(tab_SATLISTE[[#This Row],[SAT-ID]]))</f>
        <v>4</v>
      </c>
      <c r="H1535" s="679" t="s">
        <v>4288</v>
      </c>
      <c r="I1535" s="680"/>
      <c r="J1535" s="680"/>
      <c r="K1535" s="680"/>
      <c r="L1535" s="681"/>
    </row>
    <row r="1536" spans="1:12" ht="15.95" customHeight="1" x14ac:dyDescent="0.25">
      <c r="A1536" s="22" t="s">
        <v>6005</v>
      </c>
      <c r="B1536" s="211" t="s">
        <v>1321</v>
      </c>
      <c r="C1536" s="214">
        <v>31</v>
      </c>
      <c r="D1536" s="215">
        <v>31000</v>
      </c>
      <c r="E1536" s="215">
        <v>7750</v>
      </c>
      <c r="F1536" s="214">
        <v>44</v>
      </c>
      <c r="G1536" s="217" t="str">
        <f>IF(MID(tab_SATLISTE[[#This Row],[SAT-ID]],2,1)="x","x",LEFT(tab_SATLISTE[[#This Row],[SAT-ID]]))</f>
        <v>4</v>
      </c>
      <c r="H1536" s="679" t="s">
        <v>4288</v>
      </c>
      <c r="I1536" s="680"/>
      <c r="J1536" s="680"/>
      <c r="K1536" s="680"/>
      <c r="L1536" s="681"/>
    </row>
    <row r="1537" spans="1:12" ht="15.95" customHeight="1" x14ac:dyDescent="0.25">
      <c r="A1537" s="22" t="s">
        <v>6006</v>
      </c>
      <c r="B1537" s="211" t="s">
        <v>798</v>
      </c>
      <c r="C1537" s="214">
        <v>8</v>
      </c>
      <c r="D1537" s="215">
        <v>8000</v>
      </c>
      <c r="E1537" s="215">
        <v>2000</v>
      </c>
      <c r="F1537" s="214">
        <v>11</v>
      </c>
      <c r="G1537" s="217" t="str">
        <f>IF(MID(tab_SATLISTE[[#This Row],[SAT-ID]],2,1)="x","x",LEFT(tab_SATLISTE[[#This Row],[SAT-ID]]))</f>
        <v>4</v>
      </c>
      <c r="H1537" s="676" t="s">
        <v>4289</v>
      </c>
      <c r="I1537" s="677"/>
      <c r="J1537" s="677"/>
      <c r="K1537" s="677"/>
      <c r="L1537" s="678"/>
    </row>
    <row r="1538" spans="1:12" ht="15.95" customHeight="1" x14ac:dyDescent="0.25">
      <c r="A1538" s="22" t="s">
        <v>6007</v>
      </c>
      <c r="B1538" s="211" t="s">
        <v>567</v>
      </c>
      <c r="C1538" s="214">
        <v>35</v>
      </c>
      <c r="D1538" s="215">
        <v>35000</v>
      </c>
      <c r="E1538" s="215">
        <v>8750</v>
      </c>
      <c r="F1538" s="214">
        <v>54</v>
      </c>
      <c r="G1538" s="217" t="str">
        <f>IF(MID(tab_SATLISTE[[#This Row],[SAT-ID]],2,1)="x","x",LEFT(tab_SATLISTE[[#This Row],[SAT-ID]]))</f>
        <v>4</v>
      </c>
      <c r="H1538" s="676" t="s">
        <v>4289</v>
      </c>
      <c r="I1538" s="677"/>
      <c r="J1538" s="677"/>
      <c r="K1538" s="677"/>
      <c r="L1538" s="678"/>
    </row>
    <row r="1539" spans="1:12" ht="15.95" customHeight="1" x14ac:dyDescent="0.25">
      <c r="A1539" s="22" t="s">
        <v>6008</v>
      </c>
      <c r="B1539" s="211" t="s">
        <v>597</v>
      </c>
      <c r="C1539" s="214">
        <v>4</v>
      </c>
      <c r="D1539" s="215">
        <v>4000</v>
      </c>
      <c r="E1539" s="215">
        <v>1000</v>
      </c>
      <c r="F1539" s="214">
        <v>6</v>
      </c>
      <c r="G1539" s="217" t="str">
        <f>IF(MID(tab_SATLISTE[[#This Row],[SAT-ID]],2,1)="x","x",LEFT(tab_SATLISTE[[#This Row],[SAT-ID]]))</f>
        <v>4</v>
      </c>
      <c r="H1539" s="676" t="s">
        <v>4289</v>
      </c>
      <c r="I1539" s="677"/>
      <c r="J1539" s="677"/>
      <c r="K1539" s="677"/>
      <c r="L1539" s="678"/>
    </row>
    <row r="1540" spans="1:12" ht="15.95" customHeight="1" x14ac:dyDescent="0.25">
      <c r="A1540" s="22" t="s">
        <v>6009</v>
      </c>
      <c r="B1540" s="211" t="s">
        <v>577</v>
      </c>
      <c r="C1540" s="214">
        <v>17</v>
      </c>
      <c r="D1540" s="215">
        <v>17000</v>
      </c>
      <c r="E1540" s="215">
        <v>4250</v>
      </c>
      <c r="F1540" s="214">
        <v>24</v>
      </c>
      <c r="G1540" s="217" t="str">
        <f>IF(MID(tab_SATLISTE[[#This Row],[SAT-ID]],2,1)="x","x",LEFT(tab_SATLISTE[[#This Row],[SAT-ID]]))</f>
        <v>4</v>
      </c>
      <c r="H1540" s="676" t="s">
        <v>4289</v>
      </c>
      <c r="I1540" s="677"/>
      <c r="J1540" s="677"/>
      <c r="K1540" s="677"/>
      <c r="L1540" s="678"/>
    </row>
    <row r="1541" spans="1:12" ht="15.95" customHeight="1" x14ac:dyDescent="0.25">
      <c r="A1541" s="22" t="s">
        <v>6010</v>
      </c>
      <c r="B1541" s="211" t="s">
        <v>572</v>
      </c>
      <c r="C1541" s="214">
        <v>7</v>
      </c>
      <c r="D1541" s="215">
        <v>7000</v>
      </c>
      <c r="E1541" s="215">
        <v>1750</v>
      </c>
      <c r="F1541" s="214">
        <v>10</v>
      </c>
      <c r="G1541" s="217" t="str">
        <f>IF(MID(tab_SATLISTE[[#This Row],[SAT-ID]],2,1)="x","x",LEFT(tab_SATLISTE[[#This Row],[SAT-ID]]))</f>
        <v>4</v>
      </c>
      <c r="H1541" s="676" t="s">
        <v>4289</v>
      </c>
      <c r="I1541" s="677"/>
      <c r="J1541" s="677"/>
      <c r="K1541" s="677"/>
      <c r="L1541" s="678"/>
    </row>
    <row r="1542" spans="1:12" ht="15.95" customHeight="1" x14ac:dyDescent="0.25">
      <c r="A1542" s="22" t="s">
        <v>6011</v>
      </c>
      <c r="B1542" s="211" t="s">
        <v>110</v>
      </c>
      <c r="C1542" s="214">
        <v>67</v>
      </c>
      <c r="D1542" s="215">
        <v>67000</v>
      </c>
      <c r="E1542" s="215">
        <v>16750</v>
      </c>
      <c r="F1542" s="214">
        <v>97</v>
      </c>
      <c r="G1542" s="217" t="str">
        <f>IF(MID(tab_SATLISTE[[#This Row],[SAT-ID]],2,1)="x","x",LEFT(tab_SATLISTE[[#This Row],[SAT-ID]]))</f>
        <v>4</v>
      </c>
      <c r="H1542" s="676" t="s">
        <v>4289</v>
      </c>
      <c r="I1542" s="677"/>
      <c r="J1542" s="677"/>
      <c r="K1542" s="677"/>
      <c r="L1542" s="678"/>
    </row>
    <row r="1543" spans="1:12" ht="15.95" customHeight="1" x14ac:dyDescent="0.25">
      <c r="A1543" s="22" t="s">
        <v>6012</v>
      </c>
      <c r="B1543" s="211" t="s">
        <v>575</v>
      </c>
      <c r="C1543" s="214">
        <v>18</v>
      </c>
      <c r="D1543" s="215">
        <v>18000</v>
      </c>
      <c r="E1543" s="215">
        <v>4500</v>
      </c>
      <c r="F1543" s="214">
        <v>27</v>
      </c>
      <c r="G1543" s="217" t="str">
        <f>IF(MID(tab_SATLISTE[[#This Row],[SAT-ID]],2,1)="x","x",LEFT(tab_SATLISTE[[#This Row],[SAT-ID]]))</f>
        <v>4</v>
      </c>
      <c r="H1543" s="676" t="s">
        <v>4289</v>
      </c>
      <c r="I1543" s="677"/>
      <c r="J1543" s="677"/>
      <c r="K1543" s="677"/>
      <c r="L1543" s="678"/>
    </row>
    <row r="1544" spans="1:12" ht="15.95" customHeight="1" x14ac:dyDescent="0.25">
      <c r="A1544" s="22" t="s">
        <v>6013</v>
      </c>
      <c r="B1544" s="211" t="s">
        <v>661</v>
      </c>
      <c r="C1544" s="214">
        <v>21</v>
      </c>
      <c r="D1544" s="215">
        <v>21000</v>
      </c>
      <c r="E1544" s="215">
        <v>5250</v>
      </c>
      <c r="F1544" s="214">
        <v>32</v>
      </c>
      <c r="G1544" s="217" t="str">
        <f>IF(MID(tab_SATLISTE[[#This Row],[SAT-ID]],2,1)="x","x",LEFT(tab_SATLISTE[[#This Row],[SAT-ID]]))</f>
        <v>4</v>
      </c>
      <c r="H1544" s="676" t="s">
        <v>4289</v>
      </c>
      <c r="I1544" s="677"/>
      <c r="J1544" s="677"/>
      <c r="K1544" s="677"/>
      <c r="L1544" s="678"/>
    </row>
    <row r="1545" spans="1:12" ht="15.95" customHeight="1" x14ac:dyDescent="0.25">
      <c r="A1545" s="22" t="s">
        <v>6014</v>
      </c>
      <c r="B1545" s="211" t="s">
        <v>1092</v>
      </c>
      <c r="C1545" s="214">
        <v>56</v>
      </c>
      <c r="D1545" s="215">
        <v>56000</v>
      </c>
      <c r="E1545" s="215">
        <v>14000</v>
      </c>
      <c r="F1545" s="214">
        <v>81</v>
      </c>
      <c r="G1545" s="217" t="str">
        <f>IF(MID(tab_SATLISTE[[#This Row],[SAT-ID]],2,1)="x","x",LEFT(tab_SATLISTE[[#This Row],[SAT-ID]]))</f>
        <v>4</v>
      </c>
      <c r="H1545" s="676" t="s">
        <v>4289</v>
      </c>
      <c r="I1545" s="677"/>
      <c r="J1545" s="677"/>
      <c r="K1545" s="677"/>
      <c r="L1545" s="678"/>
    </row>
    <row r="1546" spans="1:12" ht="15.95" customHeight="1" x14ac:dyDescent="0.25">
      <c r="A1546" s="22" t="s">
        <v>6015</v>
      </c>
      <c r="B1546" s="211" t="s">
        <v>800</v>
      </c>
      <c r="C1546" s="214">
        <v>6</v>
      </c>
      <c r="D1546" s="215">
        <v>6000</v>
      </c>
      <c r="E1546" s="215">
        <v>1500</v>
      </c>
      <c r="F1546" s="214">
        <v>8</v>
      </c>
      <c r="G1546" s="217" t="str">
        <f>IF(MID(tab_SATLISTE[[#This Row],[SAT-ID]],2,1)="x","x",LEFT(tab_SATLISTE[[#This Row],[SAT-ID]]))</f>
        <v>4</v>
      </c>
      <c r="H1546" s="676" t="s">
        <v>4289</v>
      </c>
      <c r="I1546" s="677"/>
      <c r="J1546" s="677"/>
      <c r="K1546" s="677"/>
      <c r="L1546" s="678"/>
    </row>
    <row r="1547" spans="1:12" ht="15.95" customHeight="1" x14ac:dyDescent="0.25">
      <c r="A1547" s="22" t="s">
        <v>6016</v>
      </c>
      <c r="B1547" s="211" t="s">
        <v>1459</v>
      </c>
      <c r="C1547" s="214">
        <v>8</v>
      </c>
      <c r="D1547" s="215">
        <v>8000</v>
      </c>
      <c r="E1547" s="215">
        <v>2000</v>
      </c>
      <c r="F1547" s="214">
        <v>13</v>
      </c>
      <c r="G1547" s="217" t="str">
        <f>IF(MID(tab_SATLISTE[[#This Row],[SAT-ID]],2,1)="x","x",LEFT(tab_SATLISTE[[#This Row],[SAT-ID]]))</f>
        <v>4</v>
      </c>
      <c r="H1547" s="676" t="s">
        <v>4289</v>
      </c>
      <c r="I1547" s="677"/>
      <c r="J1547" s="677"/>
      <c r="K1547" s="677"/>
      <c r="L1547" s="678"/>
    </row>
    <row r="1548" spans="1:12" ht="15.95" customHeight="1" x14ac:dyDescent="0.25">
      <c r="A1548" s="22" t="s">
        <v>6017</v>
      </c>
      <c r="B1548" s="211" t="s">
        <v>129</v>
      </c>
      <c r="C1548" s="214">
        <v>21</v>
      </c>
      <c r="D1548" s="215">
        <v>21000</v>
      </c>
      <c r="E1548" s="215">
        <v>5250</v>
      </c>
      <c r="F1548" s="214">
        <v>33</v>
      </c>
      <c r="G1548" s="217" t="str">
        <f>IF(MID(tab_SATLISTE[[#This Row],[SAT-ID]],2,1)="x","x",LEFT(tab_SATLISTE[[#This Row],[SAT-ID]]))</f>
        <v>4</v>
      </c>
      <c r="H1548" s="676" t="s">
        <v>4289</v>
      </c>
      <c r="I1548" s="677"/>
      <c r="J1548" s="677"/>
      <c r="K1548" s="677"/>
      <c r="L1548" s="678"/>
    </row>
    <row r="1549" spans="1:12" ht="15.95" customHeight="1" x14ac:dyDescent="0.25">
      <c r="A1549" s="22" t="s">
        <v>6027</v>
      </c>
      <c r="B1549" s="211" t="s">
        <v>7037</v>
      </c>
      <c r="C1549" s="214">
        <v>41</v>
      </c>
      <c r="D1549" s="215">
        <v>41000</v>
      </c>
      <c r="E1549" s="215">
        <v>10250</v>
      </c>
      <c r="F1549" s="214">
        <v>58</v>
      </c>
      <c r="G1549" s="217" t="str">
        <f>IF(MID(tab_SATLISTE[[#This Row],[SAT-ID]],2,1)="x","x",LEFT(tab_SATLISTE[[#This Row],[SAT-ID]]))</f>
        <v>4</v>
      </c>
      <c r="H1549" s="676" t="s">
        <v>4289</v>
      </c>
      <c r="I1549" s="677"/>
      <c r="J1549" s="677"/>
      <c r="K1549" s="677"/>
      <c r="L1549" s="678"/>
    </row>
    <row r="1550" spans="1:12" ht="15.95" customHeight="1" x14ac:dyDescent="0.25">
      <c r="A1550" s="22" t="s">
        <v>6018</v>
      </c>
      <c r="B1550" s="211" t="s">
        <v>604</v>
      </c>
      <c r="C1550" s="214">
        <v>8</v>
      </c>
      <c r="D1550" s="215">
        <v>8000</v>
      </c>
      <c r="E1550" s="215">
        <v>2000</v>
      </c>
      <c r="F1550" s="214">
        <v>11</v>
      </c>
      <c r="G1550" s="217" t="str">
        <f>IF(MID(tab_SATLISTE[[#This Row],[SAT-ID]],2,1)="x","x",LEFT(tab_SATLISTE[[#This Row],[SAT-ID]]))</f>
        <v>4</v>
      </c>
      <c r="H1550" s="676" t="s">
        <v>4289</v>
      </c>
      <c r="I1550" s="677"/>
      <c r="J1550" s="677"/>
      <c r="K1550" s="677"/>
      <c r="L1550" s="678"/>
    </row>
    <row r="1551" spans="1:12" ht="15.95" customHeight="1" x14ac:dyDescent="0.25">
      <c r="A1551" s="22" t="s">
        <v>6019</v>
      </c>
      <c r="B1551" s="211" t="s">
        <v>1006</v>
      </c>
      <c r="C1551" s="214">
        <v>21</v>
      </c>
      <c r="D1551" s="215">
        <v>21000</v>
      </c>
      <c r="E1551" s="215">
        <v>5250</v>
      </c>
      <c r="F1551" s="214">
        <v>30</v>
      </c>
      <c r="G1551" s="217" t="str">
        <f>IF(MID(tab_SATLISTE[[#This Row],[SAT-ID]],2,1)="x","x",LEFT(tab_SATLISTE[[#This Row],[SAT-ID]]))</f>
        <v>4</v>
      </c>
      <c r="H1551" s="676" t="s">
        <v>4289</v>
      </c>
      <c r="I1551" s="677"/>
      <c r="J1551" s="677"/>
      <c r="K1551" s="677"/>
      <c r="L1551" s="678"/>
    </row>
    <row r="1552" spans="1:12" ht="15.95" customHeight="1" x14ac:dyDescent="0.25">
      <c r="A1552" s="22" t="s">
        <v>6020</v>
      </c>
      <c r="B1552" s="211" t="s">
        <v>1307</v>
      </c>
      <c r="C1552" s="214">
        <v>28</v>
      </c>
      <c r="D1552" s="215">
        <v>28000</v>
      </c>
      <c r="E1552" s="215">
        <v>7000</v>
      </c>
      <c r="F1552" s="214">
        <v>39</v>
      </c>
      <c r="G1552" s="217" t="str">
        <f>IF(MID(tab_SATLISTE[[#This Row],[SAT-ID]],2,1)="x","x",LEFT(tab_SATLISTE[[#This Row],[SAT-ID]]))</f>
        <v>4</v>
      </c>
      <c r="H1552" s="676" t="s">
        <v>4289</v>
      </c>
      <c r="I1552" s="677"/>
      <c r="J1552" s="677"/>
      <c r="K1552" s="677"/>
      <c r="L1552" s="678"/>
    </row>
    <row r="1553" spans="1:12" ht="15.95" customHeight="1" x14ac:dyDescent="0.25">
      <c r="A1553" s="22" t="s">
        <v>6021</v>
      </c>
      <c r="B1553" s="211" t="s">
        <v>1301</v>
      </c>
      <c r="C1553" s="214">
        <v>19</v>
      </c>
      <c r="D1553" s="215">
        <v>19000</v>
      </c>
      <c r="E1553" s="215">
        <v>4750</v>
      </c>
      <c r="F1553" s="214">
        <v>27</v>
      </c>
      <c r="G1553" s="217" t="str">
        <f>IF(MID(tab_SATLISTE[[#This Row],[SAT-ID]],2,1)="x","x",LEFT(tab_SATLISTE[[#This Row],[SAT-ID]]))</f>
        <v>4</v>
      </c>
      <c r="H1553" s="676" t="s">
        <v>4289</v>
      </c>
      <c r="I1553" s="677"/>
      <c r="J1553" s="677"/>
      <c r="K1553" s="677"/>
      <c r="L1553" s="678"/>
    </row>
    <row r="1554" spans="1:12" ht="15.95" customHeight="1" x14ac:dyDescent="0.25">
      <c r="A1554" s="22" t="s">
        <v>6022</v>
      </c>
      <c r="B1554" s="211" t="s">
        <v>24202</v>
      </c>
      <c r="C1554" s="214">
        <v>35</v>
      </c>
      <c r="D1554" s="215">
        <v>35000</v>
      </c>
      <c r="E1554" s="215">
        <v>8750</v>
      </c>
      <c r="F1554" s="214">
        <v>48</v>
      </c>
      <c r="G1554" s="217" t="str">
        <f>IF(MID(tab_SATLISTE[[#This Row],[SAT-ID]],2,1)="x","x",LEFT(tab_SATLISTE[[#This Row],[SAT-ID]]))</f>
        <v>4</v>
      </c>
      <c r="H1554" s="676" t="s">
        <v>4289</v>
      </c>
      <c r="I1554" s="677"/>
      <c r="J1554" s="677"/>
      <c r="K1554" s="677"/>
      <c r="L1554" s="678"/>
    </row>
    <row r="1555" spans="1:12" ht="15.95" customHeight="1" x14ac:dyDescent="0.25">
      <c r="A1555" s="22" t="s">
        <v>6023</v>
      </c>
      <c r="B1555" s="211" t="s">
        <v>50</v>
      </c>
      <c r="C1555" s="214">
        <v>89</v>
      </c>
      <c r="D1555" s="215">
        <v>89000</v>
      </c>
      <c r="E1555" s="215">
        <v>22250</v>
      </c>
      <c r="F1555" s="214">
        <v>137</v>
      </c>
      <c r="G1555" s="217" t="str">
        <f>IF(MID(tab_SATLISTE[[#This Row],[SAT-ID]],2,1)="x","x",LEFT(tab_SATLISTE[[#This Row],[SAT-ID]]))</f>
        <v>4</v>
      </c>
      <c r="H1555" s="676" t="s">
        <v>4289</v>
      </c>
      <c r="I1555" s="677"/>
      <c r="J1555" s="677"/>
      <c r="K1555" s="677"/>
      <c r="L1555" s="678"/>
    </row>
    <row r="1556" spans="1:12" ht="15.95" customHeight="1" x14ac:dyDescent="0.25">
      <c r="A1556" s="22" t="s">
        <v>6024</v>
      </c>
      <c r="B1556" s="211" t="s">
        <v>796</v>
      </c>
      <c r="C1556" s="214">
        <v>14</v>
      </c>
      <c r="D1556" s="215">
        <v>14000</v>
      </c>
      <c r="E1556" s="215">
        <v>3500</v>
      </c>
      <c r="F1556" s="214">
        <v>21</v>
      </c>
      <c r="G1556" s="217" t="str">
        <f>IF(MID(tab_SATLISTE[[#This Row],[SAT-ID]],2,1)="x","x",LEFT(tab_SATLISTE[[#This Row],[SAT-ID]]))</f>
        <v>4</v>
      </c>
      <c r="H1556" s="676" t="s">
        <v>4289</v>
      </c>
      <c r="I1556" s="677"/>
      <c r="J1556" s="677"/>
      <c r="K1556" s="677"/>
      <c r="L1556" s="678"/>
    </row>
    <row r="1557" spans="1:12" ht="15.95" customHeight="1" x14ac:dyDescent="0.25">
      <c r="A1557" s="22" t="s">
        <v>6025</v>
      </c>
      <c r="B1557" s="211" t="s">
        <v>3995</v>
      </c>
      <c r="C1557" s="214">
        <v>21</v>
      </c>
      <c r="D1557" s="215">
        <v>21000</v>
      </c>
      <c r="E1557" s="215">
        <v>5250</v>
      </c>
      <c r="F1557" s="214">
        <v>30</v>
      </c>
      <c r="G1557" s="217" t="str">
        <f>IF(MID(tab_SATLISTE[[#This Row],[SAT-ID]],2,1)="x","x",LEFT(tab_SATLISTE[[#This Row],[SAT-ID]]))</f>
        <v>4</v>
      </c>
      <c r="H1557" s="676" t="s">
        <v>4289</v>
      </c>
      <c r="I1557" s="677"/>
      <c r="J1557" s="677"/>
      <c r="K1557" s="677"/>
      <c r="L1557" s="678"/>
    </row>
    <row r="1558" spans="1:12" ht="15.95" customHeight="1" x14ac:dyDescent="0.25">
      <c r="A1558" s="22" t="s">
        <v>6026</v>
      </c>
      <c r="B1558" s="211" t="s">
        <v>1795</v>
      </c>
      <c r="C1558" s="214">
        <v>13</v>
      </c>
      <c r="D1558" s="215">
        <v>13000</v>
      </c>
      <c r="E1558" s="215">
        <v>3250</v>
      </c>
      <c r="F1558" s="214">
        <v>18</v>
      </c>
      <c r="G1558" s="217" t="str">
        <f>IF(MID(tab_SATLISTE[[#This Row],[SAT-ID]],2,1)="x","x",LEFT(tab_SATLISTE[[#This Row],[SAT-ID]]))</f>
        <v>4</v>
      </c>
      <c r="H1558" s="676" t="s">
        <v>4289</v>
      </c>
      <c r="I1558" s="677"/>
      <c r="J1558" s="677"/>
      <c r="K1558" s="677"/>
      <c r="L1558" s="678"/>
    </row>
    <row r="1559" spans="1:12" ht="15.95" customHeight="1" x14ac:dyDescent="0.25">
      <c r="A1559" s="22" t="s">
        <v>6028</v>
      </c>
      <c r="B1559" s="211" t="s">
        <v>86</v>
      </c>
      <c r="C1559" s="214">
        <v>79</v>
      </c>
      <c r="D1559" s="215">
        <v>79000</v>
      </c>
      <c r="E1559" s="215">
        <v>19750</v>
      </c>
      <c r="F1559" s="214">
        <v>111</v>
      </c>
      <c r="G1559" s="217" t="str">
        <f>IF(MID(tab_SATLISTE[[#This Row],[SAT-ID]],2,1)="x","x",LEFT(tab_SATLISTE[[#This Row],[SAT-ID]]))</f>
        <v>4</v>
      </c>
      <c r="H1559" s="676" t="s">
        <v>4289</v>
      </c>
      <c r="I1559" s="677"/>
      <c r="J1559" s="677"/>
      <c r="K1559" s="677"/>
      <c r="L1559" s="678"/>
    </row>
    <row r="1560" spans="1:12" ht="15.95" customHeight="1" x14ac:dyDescent="0.25">
      <c r="A1560" s="22" t="s">
        <v>6029</v>
      </c>
      <c r="B1560" s="211" t="s">
        <v>4259</v>
      </c>
      <c r="C1560" s="214">
        <v>6</v>
      </c>
      <c r="D1560" s="215">
        <v>6000</v>
      </c>
      <c r="E1560" s="215">
        <v>1500</v>
      </c>
      <c r="F1560" s="214">
        <v>9</v>
      </c>
      <c r="G1560" s="217" t="str">
        <f>IF(MID(tab_SATLISTE[[#This Row],[SAT-ID]],2,1)="x","x",LEFT(tab_SATLISTE[[#This Row],[SAT-ID]]))</f>
        <v>4</v>
      </c>
      <c r="H1560" s="676" t="s">
        <v>4289</v>
      </c>
      <c r="I1560" s="677"/>
      <c r="J1560" s="677"/>
      <c r="K1560" s="677"/>
      <c r="L1560" s="678"/>
    </row>
    <row r="1561" spans="1:12" ht="15.95" customHeight="1" x14ac:dyDescent="0.25">
      <c r="A1561" s="22" t="s">
        <v>6030</v>
      </c>
      <c r="B1561" s="211" t="s">
        <v>378</v>
      </c>
      <c r="C1561" s="214">
        <v>9</v>
      </c>
      <c r="D1561" s="215">
        <v>9000</v>
      </c>
      <c r="E1561" s="215">
        <v>2250</v>
      </c>
      <c r="F1561" s="214">
        <v>13</v>
      </c>
      <c r="G1561" s="217" t="str">
        <f>IF(MID(tab_SATLISTE[[#This Row],[SAT-ID]],2,1)="x","x",LEFT(tab_SATLISTE[[#This Row],[SAT-ID]]))</f>
        <v>4</v>
      </c>
      <c r="H1561" s="676" t="s">
        <v>4289</v>
      </c>
      <c r="I1561" s="677"/>
      <c r="J1561" s="677"/>
      <c r="K1561" s="677"/>
      <c r="L1561" s="678"/>
    </row>
    <row r="1562" spans="1:12" ht="15.95" customHeight="1" x14ac:dyDescent="0.25">
      <c r="A1562" s="22" t="s">
        <v>6031</v>
      </c>
      <c r="B1562" s="211" t="s">
        <v>1303</v>
      </c>
      <c r="C1562" s="214">
        <v>27</v>
      </c>
      <c r="D1562" s="215">
        <v>27000</v>
      </c>
      <c r="E1562" s="215">
        <v>6750</v>
      </c>
      <c r="F1562" s="214">
        <v>38</v>
      </c>
      <c r="G1562" s="217" t="str">
        <f>IF(MID(tab_SATLISTE[[#This Row],[SAT-ID]],2,1)="x","x",LEFT(tab_SATLISTE[[#This Row],[SAT-ID]]))</f>
        <v>4</v>
      </c>
      <c r="H1562" s="676" t="s">
        <v>4289</v>
      </c>
      <c r="I1562" s="677"/>
      <c r="J1562" s="677"/>
      <c r="K1562" s="677"/>
      <c r="L1562" s="678"/>
    </row>
    <row r="1563" spans="1:12" ht="15.95" customHeight="1" x14ac:dyDescent="0.25">
      <c r="A1563" s="22" t="s">
        <v>6064</v>
      </c>
      <c r="B1563" s="211" t="s">
        <v>7038</v>
      </c>
      <c r="C1563" s="214">
        <v>34</v>
      </c>
      <c r="D1563" s="215">
        <v>34000</v>
      </c>
      <c r="E1563" s="215">
        <v>8500</v>
      </c>
      <c r="F1563" s="214">
        <v>48</v>
      </c>
      <c r="G1563" s="217" t="str">
        <f>IF(MID(tab_SATLISTE[[#This Row],[SAT-ID]],2,1)="x","x",LEFT(tab_SATLISTE[[#This Row],[SAT-ID]]))</f>
        <v>4</v>
      </c>
      <c r="H1563" s="676" t="s">
        <v>4289</v>
      </c>
      <c r="I1563" s="677"/>
      <c r="J1563" s="677"/>
      <c r="K1563" s="677"/>
      <c r="L1563" s="678"/>
    </row>
    <row r="1564" spans="1:12" ht="15.95" customHeight="1" x14ac:dyDescent="0.25">
      <c r="A1564" s="22" t="s">
        <v>6032</v>
      </c>
      <c r="B1564" s="211" t="s">
        <v>1311</v>
      </c>
      <c r="C1564" s="214">
        <v>47</v>
      </c>
      <c r="D1564" s="215">
        <v>47000</v>
      </c>
      <c r="E1564" s="215">
        <v>11750</v>
      </c>
      <c r="F1564" s="214">
        <v>73</v>
      </c>
      <c r="G1564" s="217" t="str">
        <f>IF(MID(tab_SATLISTE[[#This Row],[SAT-ID]],2,1)="x","x",LEFT(tab_SATLISTE[[#This Row],[SAT-ID]]))</f>
        <v>4</v>
      </c>
      <c r="H1564" s="676" t="s">
        <v>4289</v>
      </c>
      <c r="I1564" s="677"/>
      <c r="J1564" s="677"/>
      <c r="K1564" s="677"/>
      <c r="L1564" s="678"/>
    </row>
    <row r="1565" spans="1:12" ht="15.95" customHeight="1" x14ac:dyDescent="0.25">
      <c r="A1565" s="22" t="s">
        <v>6033</v>
      </c>
      <c r="B1565" s="211" t="s">
        <v>1461</v>
      </c>
      <c r="C1565" s="214">
        <v>3</v>
      </c>
      <c r="D1565" s="215">
        <v>3000</v>
      </c>
      <c r="E1565" s="215">
        <v>750</v>
      </c>
      <c r="F1565" s="214">
        <v>5</v>
      </c>
      <c r="G1565" s="217" t="str">
        <f>IF(MID(tab_SATLISTE[[#This Row],[SAT-ID]],2,1)="x","x",LEFT(tab_SATLISTE[[#This Row],[SAT-ID]]))</f>
        <v>4</v>
      </c>
      <c r="H1565" s="676" t="s">
        <v>4289</v>
      </c>
      <c r="I1565" s="677"/>
      <c r="J1565" s="677"/>
      <c r="K1565" s="677"/>
      <c r="L1565" s="678"/>
    </row>
    <row r="1566" spans="1:12" ht="15.95" customHeight="1" x14ac:dyDescent="0.25">
      <c r="A1566" s="22" t="s">
        <v>6065</v>
      </c>
      <c r="B1566" s="211" t="s">
        <v>7039</v>
      </c>
      <c r="C1566" s="214">
        <v>10</v>
      </c>
      <c r="D1566" s="215">
        <v>10000</v>
      </c>
      <c r="E1566" s="215">
        <v>2500</v>
      </c>
      <c r="F1566" s="214">
        <v>15</v>
      </c>
      <c r="G1566" s="217" t="str">
        <f>IF(MID(tab_SATLISTE[[#This Row],[SAT-ID]],2,1)="x","x",LEFT(tab_SATLISTE[[#This Row],[SAT-ID]]))</f>
        <v>4</v>
      </c>
      <c r="H1566" s="676" t="s">
        <v>4289</v>
      </c>
      <c r="I1566" s="677"/>
      <c r="J1566" s="677"/>
      <c r="K1566" s="677"/>
      <c r="L1566" s="678"/>
    </row>
    <row r="1567" spans="1:12" ht="15.95" customHeight="1" x14ac:dyDescent="0.25">
      <c r="A1567" s="22" t="s">
        <v>6034</v>
      </c>
      <c r="B1567" s="211" t="s">
        <v>1330</v>
      </c>
      <c r="C1567" s="214">
        <v>5</v>
      </c>
      <c r="D1567" s="215">
        <v>5000</v>
      </c>
      <c r="E1567" s="215">
        <v>1250</v>
      </c>
      <c r="F1567" s="214">
        <v>7</v>
      </c>
      <c r="G1567" s="217" t="str">
        <f>IF(MID(tab_SATLISTE[[#This Row],[SAT-ID]],2,1)="x","x",LEFT(tab_SATLISTE[[#This Row],[SAT-ID]]))</f>
        <v>4</v>
      </c>
      <c r="H1567" s="676" t="s">
        <v>4289</v>
      </c>
      <c r="I1567" s="677"/>
      <c r="J1567" s="677"/>
      <c r="K1567" s="677"/>
      <c r="L1567" s="678"/>
    </row>
    <row r="1568" spans="1:12" ht="15.95" customHeight="1" x14ac:dyDescent="0.25">
      <c r="A1568" s="22" t="s">
        <v>6035</v>
      </c>
      <c r="B1568" s="211" t="s">
        <v>1295</v>
      </c>
      <c r="C1568" s="214">
        <v>42</v>
      </c>
      <c r="D1568" s="215">
        <v>42000</v>
      </c>
      <c r="E1568" s="215">
        <v>10500</v>
      </c>
      <c r="F1568" s="214">
        <v>64</v>
      </c>
      <c r="G1568" s="217" t="str">
        <f>IF(MID(tab_SATLISTE[[#This Row],[SAT-ID]],2,1)="x","x",LEFT(tab_SATLISTE[[#This Row],[SAT-ID]]))</f>
        <v>4</v>
      </c>
      <c r="H1568" s="676" t="s">
        <v>4289</v>
      </c>
      <c r="I1568" s="677"/>
      <c r="J1568" s="677"/>
      <c r="K1568" s="677"/>
      <c r="L1568" s="678"/>
    </row>
    <row r="1569" spans="1:12" ht="15.95" customHeight="1" x14ac:dyDescent="0.25">
      <c r="A1569" s="22" t="s">
        <v>6036</v>
      </c>
      <c r="B1569" s="211" t="s">
        <v>592</v>
      </c>
      <c r="C1569" s="214">
        <v>16</v>
      </c>
      <c r="D1569" s="215">
        <v>16000</v>
      </c>
      <c r="E1569" s="215">
        <v>4000</v>
      </c>
      <c r="F1569" s="214">
        <v>22</v>
      </c>
      <c r="G1569" s="217" t="str">
        <f>IF(MID(tab_SATLISTE[[#This Row],[SAT-ID]],2,1)="x","x",LEFT(tab_SATLISTE[[#This Row],[SAT-ID]]))</f>
        <v>4</v>
      </c>
      <c r="H1569" s="676" t="s">
        <v>4289</v>
      </c>
      <c r="I1569" s="677"/>
      <c r="J1569" s="677"/>
      <c r="K1569" s="677"/>
      <c r="L1569" s="678"/>
    </row>
    <row r="1570" spans="1:12" ht="15.95" customHeight="1" x14ac:dyDescent="0.25">
      <c r="A1570" s="22" t="s">
        <v>6037</v>
      </c>
      <c r="B1570" s="211" t="s">
        <v>571</v>
      </c>
      <c r="C1570" s="214">
        <v>26</v>
      </c>
      <c r="D1570" s="215">
        <v>26000</v>
      </c>
      <c r="E1570" s="215">
        <v>6500</v>
      </c>
      <c r="F1570" s="214">
        <v>36</v>
      </c>
      <c r="G1570" s="217" t="str">
        <f>IF(MID(tab_SATLISTE[[#This Row],[SAT-ID]],2,1)="x","x",LEFT(tab_SATLISTE[[#This Row],[SAT-ID]]))</f>
        <v>4</v>
      </c>
      <c r="H1570" s="676" t="s">
        <v>4289</v>
      </c>
      <c r="I1570" s="677"/>
      <c r="J1570" s="677"/>
      <c r="K1570" s="677"/>
      <c r="L1570" s="678"/>
    </row>
    <row r="1571" spans="1:12" ht="15.95" customHeight="1" x14ac:dyDescent="0.25">
      <c r="A1571" s="22" t="s">
        <v>6038</v>
      </c>
      <c r="B1571" s="211" t="s">
        <v>578</v>
      </c>
      <c r="C1571" s="214">
        <v>26</v>
      </c>
      <c r="D1571" s="215">
        <v>26000</v>
      </c>
      <c r="E1571" s="215">
        <v>6500</v>
      </c>
      <c r="F1571" s="214">
        <v>37</v>
      </c>
      <c r="G1571" s="217" t="str">
        <f>IF(MID(tab_SATLISTE[[#This Row],[SAT-ID]],2,1)="x","x",LEFT(tab_SATLISTE[[#This Row],[SAT-ID]]))</f>
        <v>4</v>
      </c>
      <c r="H1571" s="676" t="s">
        <v>4289</v>
      </c>
      <c r="I1571" s="677"/>
      <c r="J1571" s="677"/>
      <c r="K1571" s="677"/>
      <c r="L1571" s="678"/>
    </row>
    <row r="1572" spans="1:12" ht="15.95" customHeight="1" x14ac:dyDescent="0.25">
      <c r="A1572" s="22" t="s">
        <v>6039</v>
      </c>
      <c r="B1572" s="211" t="s">
        <v>590</v>
      </c>
      <c r="C1572" s="214">
        <v>18</v>
      </c>
      <c r="D1572" s="215">
        <v>18000</v>
      </c>
      <c r="E1572" s="215">
        <v>4500</v>
      </c>
      <c r="F1572" s="214">
        <v>25</v>
      </c>
      <c r="G1572" s="217" t="str">
        <f>IF(MID(tab_SATLISTE[[#This Row],[SAT-ID]],2,1)="x","x",LEFT(tab_SATLISTE[[#This Row],[SAT-ID]]))</f>
        <v>4</v>
      </c>
      <c r="H1572" s="676" t="s">
        <v>4289</v>
      </c>
      <c r="I1572" s="677"/>
      <c r="J1572" s="677"/>
      <c r="K1572" s="677"/>
      <c r="L1572" s="678"/>
    </row>
    <row r="1573" spans="1:12" ht="15.95" customHeight="1" x14ac:dyDescent="0.25">
      <c r="A1573" s="22" t="s">
        <v>6040</v>
      </c>
      <c r="B1573" s="211" t="s">
        <v>586</v>
      </c>
      <c r="C1573" s="214">
        <v>29</v>
      </c>
      <c r="D1573" s="215">
        <v>29000</v>
      </c>
      <c r="E1573" s="215">
        <v>7250</v>
      </c>
      <c r="F1573" s="214">
        <v>40</v>
      </c>
      <c r="G1573" s="217" t="str">
        <f>IF(MID(tab_SATLISTE[[#This Row],[SAT-ID]],2,1)="x","x",LEFT(tab_SATLISTE[[#This Row],[SAT-ID]]))</f>
        <v>4</v>
      </c>
      <c r="H1573" s="676" t="s">
        <v>4289</v>
      </c>
      <c r="I1573" s="677"/>
      <c r="J1573" s="677"/>
      <c r="K1573" s="677"/>
      <c r="L1573" s="678"/>
    </row>
    <row r="1574" spans="1:12" ht="15.95" customHeight="1" x14ac:dyDescent="0.25">
      <c r="A1574" s="22" t="s">
        <v>6041</v>
      </c>
      <c r="B1574" s="211" t="s">
        <v>1008</v>
      </c>
      <c r="C1574" s="214">
        <v>23</v>
      </c>
      <c r="D1574" s="215">
        <v>23000</v>
      </c>
      <c r="E1574" s="215">
        <v>5750</v>
      </c>
      <c r="F1574" s="214">
        <v>35</v>
      </c>
      <c r="G1574" s="217" t="str">
        <f>IF(MID(tab_SATLISTE[[#This Row],[SAT-ID]],2,1)="x","x",LEFT(tab_SATLISTE[[#This Row],[SAT-ID]]))</f>
        <v>4</v>
      </c>
      <c r="H1574" s="676" t="s">
        <v>4289</v>
      </c>
      <c r="I1574" s="677"/>
      <c r="J1574" s="677"/>
      <c r="K1574" s="677"/>
      <c r="L1574" s="678"/>
    </row>
    <row r="1575" spans="1:12" ht="15.95" customHeight="1" x14ac:dyDescent="0.25">
      <c r="A1575" s="22" t="s">
        <v>6042</v>
      </c>
      <c r="B1575" s="211" t="s">
        <v>1309</v>
      </c>
      <c r="C1575" s="214">
        <v>26</v>
      </c>
      <c r="D1575" s="215">
        <v>26000</v>
      </c>
      <c r="E1575" s="215">
        <v>6500</v>
      </c>
      <c r="F1575" s="214">
        <v>40</v>
      </c>
      <c r="G1575" s="217" t="str">
        <f>IF(MID(tab_SATLISTE[[#This Row],[SAT-ID]],2,1)="x","x",LEFT(tab_SATLISTE[[#This Row],[SAT-ID]]))</f>
        <v>4</v>
      </c>
      <c r="H1575" s="676" t="s">
        <v>4289</v>
      </c>
      <c r="I1575" s="677"/>
      <c r="J1575" s="677"/>
      <c r="K1575" s="677"/>
      <c r="L1575" s="678"/>
    </row>
    <row r="1576" spans="1:12" ht="15.95" customHeight="1" x14ac:dyDescent="0.25">
      <c r="A1576" s="22" t="s">
        <v>6043</v>
      </c>
      <c r="B1576" s="211" t="s">
        <v>1455</v>
      </c>
      <c r="C1576" s="214">
        <v>23</v>
      </c>
      <c r="D1576" s="215">
        <v>23000</v>
      </c>
      <c r="E1576" s="215">
        <v>5750</v>
      </c>
      <c r="F1576" s="214">
        <v>32</v>
      </c>
      <c r="G1576" s="217" t="str">
        <f>IF(MID(tab_SATLISTE[[#This Row],[SAT-ID]],2,1)="x","x",LEFT(tab_SATLISTE[[#This Row],[SAT-ID]]))</f>
        <v>4</v>
      </c>
      <c r="H1576" s="676" t="s">
        <v>4289</v>
      </c>
      <c r="I1576" s="677"/>
      <c r="J1576" s="677"/>
      <c r="K1576" s="677"/>
      <c r="L1576" s="678"/>
    </row>
    <row r="1577" spans="1:12" ht="15.95" customHeight="1" x14ac:dyDescent="0.25">
      <c r="A1577" s="22" t="s">
        <v>6044</v>
      </c>
      <c r="B1577" s="211" t="s">
        <v>1457</v>
      </c>
      <c r="C1577" s="214">
        <v>11</v>
      </c>
      <c r="D1577" s="215">
        <v>11000</v>
      </c>
      <c r="E1577" s="215">
        <v>2750</v>
      </c>
      <c r="F1577" s="214">
        <v>16</v>
      </c>
      <c r="G1577" s="217" t="str">
        <f>IF(MID(tab_SATLISTE[[#This Row],[SAT-ID]],2,1)="x","x",LEFT(tab_SATLISTE[[#This Row],[SAT-ID]]))</f>
        <v>4</v>
      </c>
      <c r="H1577" s="676" t="s">
        <v>4289</v>
      </c>
      <c r="I1577" s="677"/>
      <c r="J1577" s="677"/>
      <c r="K1577" s="677"/>
      <c r="L1577" s="678"/>
    </row>
    <row r="1578" spans="1:12" ht="15.95" customHeight="1" x14ac:dyDescent="0.25">
      <c r="A1578" s="22" t="s">
        <v>6045</v>
      </c>
      <c r="B1578" s="211" t="s">
        <v>1324</v>
      </c>
      <c r="C1578" s="214">
        <v>16</v>
      </c>
      <c r="D1578" s="215">
        <v>16000</v>
      </c>
      <c r="E1578" s="215">
        <v>4000</v>
      </c>
      <c r="F1578" s="214">
        <v>22</v>
      </c>
      <c r="G1578" s="217" t="str">
        <f>IF(MID(tab_SATLISTE[[#This Row],[SAT-ID]],2,1)="x","x",LEFT(tab_SATLISTE[[#This Row],[SAT-ID]]))</f>
        <v>4</v>
      </c>
      <c r="H1578" s="676" t="s">
        <v>4289</v>
      </c>
      <c r="I1578" s="677"/>
      <c r="J1578" s="677"/>
      <c r="K1578" s="677"/>
      <c r="L1578" s="678"/>
    </row>
    <row r="1579" spans="1:12" ht="15.95" customHeight="1" x14ac:dyDescent="0.25">
      <c r="A1579" s="22" t="s">
        <v>6046</v>
      </c>
      <c r="B1579" s="211" t="s">
        <v>1305</v>
      </c>
      <c r="C1579" s="214">
        <v>14</v>
      </c>
      <c r="D1579" s="215">
        <v>14000</v>
      </c>
      <c r="E1579" s="215">
        <v>3500</v>
      </c>
      <c r="F1579" s="214">
        <v>19</v>
      </c>
      <c r="G1579" s="217" t="str">
        <f>IF(MID(tab_SATLISTE[[#This Row],[SAT-ID]],2,1)="x","x",LEFT(tab_SATLISTE[[#This Row],[SAT-ID]]))</f>
        <v>4</v>
      </c>
      <c r="H1579" s="676" t="s">
        <v>4289</v>
      </c>
      <c r="I1579" s="677"/>
      <c r="J1579" s="677"/>
      <c r="K1579" s="677"/>
      <c r="L1579" s="678"/>
    </row>
    <row r="1580" spans="1:12" ht="15.95" customHeight="1" x14ac:dyDescent="0.25">
      <c r="A1580" s="22" t="s">
        <v>6047</v>
      </c>
      <c r="B1580" s="211" t="s">
        <v>416</v>
      </c>
      <c r="C1580" s="214">
        <v>34</v>
      </c>
      <c r="D1580" s="215">
        <v>34000</v>
      </c>
      <c r="E1580" s="215">
        <v>8500</v>
      </c>
      <c r="F1580" s="214">
        <v>47</v>
      </c>
      <c r="G1580" s="217" t="str">
        <f>IF(MID(tab_SATLISTE[[#This Row],[SAT-ID]],2,1)="x","x",LEFT(tab_SATLISTE[[#This Row],[SAT-ID]]))</f>
        <v>4</v>
      </c>
      <c r="H1580" s="676" t="s">
        <v>4289</v>
      </c>
      <c r="I1580" s="677"/>
      <c r="J1580" s="677"/>
      <c r="K1580" s="677"/>
      <c r="L1580" s="678"/>
    </row>
    <row r="1581" spans="1:12" ht="15.95" customHeight="1" x14ac:dyDescent="0.25">
      <c r="A1581" s="22" t="s">
        <v>6048</v>
      </c>
      <c r="B1581" s="211" t="s">
        <v>1933</v>
      </c>
      <c r="C1581" s="214">
        <v>13</v>
      </c>
      <c r="D1581" s="215">
        <v>13000</v>
      </c>
      <c r="E1581" s="215">
        <v>3250</v>
      </c>
      <c r="F1581" s="214">
        <v>20</v>
      </c>
      <c r="G1581" s="217" t="str">
        <f>IF(MID(tab_SATLISTE[[#This Row],[SAT-ID]],2,1)="x","x",LEFT(tab_SATLISTE[[#This Row],[SAT-ID]]))</f>
        <v>4</v>
      </c>
      <c r="H1581" s="676" t="s">
        <v>4289</v>
      </c>
      <c r="I1581" s="677"/>
      <c r="J1581" s="677"/>
      <c r="K1581" s="677"/>
      <c r="L1581" s="678"/>
    </row>
    <row r="1582" spans="1:12" ht="15.95" customHeight="1" x14ac:dyDescent="0.25">
      <c r="A1582" s="22" t="s">
        <v>6049</v>
      </c>
      <c r="B1582" s="211" t="s">
        <v>1935</v>
      </c>
      <c r="C1582" s="214">
        <v>3</v>
      </c>
      <c r="D1582" s="215">
        <v>3000</v>
      </c>
      <c r="E1582" s="215">
        <v>750</v>
      </c>
      <c r="F1582" s="214">
        <v>4</v>
      </c>
      <c r="G1582" s="217" t="str">
        <f>IF(MID(tab_SATLISTE[[#This Row],[SAT-ID]],2,1)="x","x",LEFT(tab_SATLISTE[[#This Row],[SAT-ID]]))</f>
        <v>4</v>
      </c>
      <c r="H1582" s="676" t="s">
        <v>4289</v>
      </c>
      <c r="I1582" s="677"/>
      <c r="J1582" s="677"/>
      <c r="K1582" s="677"/>
      <c r="L1582" s="678"/>
    </row>
    <row r="1583" spans="1:12" ht="15.95" customHeight="1" x14ac:dyDescent="0.25">
      <c r="A1583" s="22" t="s">
        <v>6050</v>
      </c>
      <c r="B1583" s="211" t="s">
        <v>1937</v>
      </c>
      <c r="C1583" s="214">
        <v>17</v>
      </c>
      <c r="D1583" s="215">
        <v>17000</v>
      </c>
      <c r="E1583" s="215">
        <v>4250</v>
      </c>
      <c r="F1583" s="214">
        <v>24</v>
      </c>
      <c r="G1583" s="217" t="str">
        <f>IF(MID(tab_SATLISTE[[#This Row],[SAT-ID]],2,1)="x","x",LEFT(tab_SATLISTE[[#This Row],[SAT-ID]]))</f>
        <v>4</v>
      </c>
      <c r="H1583" s="676" t="s">
        <v>4289</v>
      </c>
      <c r="I1583" s="677"/>
      <c r="J1583" s="677"/>
      <c r="K1583" s="677"/>
      <c r="L1583" s="678"/>
    </row>
    <row r="1584" spans="1:12" ht="15.95" customHeight="1" x14ac:dyDescent="0.25">
      <c r="A1584" s="22" t="s">
        <v>6051</v>
      </c>
      <c r="B1584" s="211" t="s">
        <v>1940</v>
      </c>
      <c r="C1584" s="214">
        <v>10</v>
      </c>
      <c r="D1584" s="215">
        <v>10000</v>
      </c>
      <c r="E1584" s="215">
        <v>2500</v>
      </c>
      <c r="F1584" s="214">
        <v>14</v>
      </c>
      <c r="G1584" s="217" t="str">
        <f>IF(MID(tab_SATLISTE[[#This Row],[SAT-ID]],2,1)="x","x",LEFT(tab_SATLISTE[[#This Row],[SAT-ID]]))</f>
        <v>4</v>
      </c>
      <c r="H1584" s="676" t="s">
        <v>4289</v>
      </c>
      <c r="I1584" s="677"/>
      <c r="J1584" s="677"/>
      <c r="K1584" s="677"/>
      <c r="L1584" s="678"/>
    </row>
    <row r="1585" spans="1:12" ht="15.95" customHeight="1" x14ac:dyDescent="0.25">
      <c r="A1585" s="22" t="s">
        <v>6052</v>
      </c>
      <c r="B1585" s="211" t="s">
        <v>4256</v>
      </c>
      <c r="C1585" s="214">
        <v>19</v>
      </c>
      <c r="D1585" s="215">
        <v>19000</v>
      </c>
      <c r="E1585" s="215">
        <v>4750</v>
      </c>
      <c r="F1585" s="214">
        <v>26</v>
      </c>
      <c r="G1585" s="217" t="str">
        <f>IF(MID(tab_SATLISTE[[#This Row],[SAT-ID]],2,1)="x","x",LEFT(tab_SATLISTE[[#This Row],[SAT-ID]]))</f>
        <v>4</v>
      </c>
      <c r="H1585" s="676" t="s">
        <v>4289</v>
      </c>
      <c r="I1585" s="677"/>
      <c r="J1585" s="677"/>
      <c r="K1585" s="677"/>
      <c r="L1585" s="678"/>
    </row>
    <row r="1586" spans="1:12" ht="15.95" customHeight="1" x14ac:dyDescent="0.25">
      <c r="A1586" s="22" t="s">
        <v>6053</v>
      </c>
      <c r="B1586" s="211" t="s">
        <v>1004</v>
      </c>
      <c r="C1586" s="214">
        <v>21</v>
      </c>
      <c r="D1586" s="215">
        <v>21000</v>
      </c>
      <c r="E1586" s="215">
        <v>5250</v>
      </c>
      <c r="F1586" s="214">
        <v>29</v>
      </c>
      <c r="G1586" s="217" t="str">
        <f>IF(MID(tab_SATLISTE[[#This Row],[SAT-ID]],2,1)="x","x",LEFT(tab_SATLISTE[[#This Row],[SAT-ID]]))</f>
        <v>4</v>
      </c>
      <c r="H1586" s="676" t="s">
        <v>4289</v>
      </c>
      <c r="I1586" s="677"/>
      <c r="J1586" s="677"/>
      <c r="K1586" s="677"/>
      <c r="L1586" s="678"/>
    </row>
    <row r="1587" spans="1:12" ht="15.95" customHeight="1" x14ac:dyDescent="0.25">
      <c r="A1587" s="22" t="s">
        <v>6054</v>
      </c>
      <c r="B1587" s="211" t="s">
        <v>987</v>
      </c>
      <c r="C1587" s="214">
        <v>9</v>
      </c>
      <c r="D1587" s="215">
        <v>9000</v>
      </c>
      <c r="E1587" s="215">
        <v>2250</v>
      </c>
      <c r="F1587" s="214">
        <v>12</v>
      </c>
      <c r="G1587" s="217" t="str">
        <f>IF(MID(tab_SATLISTE[[#This Row],[SAT-ID]],2,1)="x","x",LEFT(tab_SATLISTE[[#This Row],[SAT-ID]]))</f>
        <v>4</v>
      </c>
      <c r="H1587" s="676" t="s">
        <v>4289</v>
      </c>
      <c r="I1587" s="677"/>
      <c r="J1587" s="677"/>
      <c r="K1587" s="677"/>
      <c r="L1587" s="678"/>
    </row>
    <row r="1588" spans="1:12" ht="15.95" customHeight="1" x14ac:dyDescent="0.25">
      <c r="A1588" s="22" t="s">
        <v>6055</v>
      </c>
      <c r="B1588" s="211" t="s">
        <v>589</v>
      </c>
      <c r="C1588" s="214">
        <v>12</v>
      </c>
      <c r="D1588" s="215">
        <v>12000</v>
      </c>
      <c r="E1588" s="215">
        <v>3000</v>
      </c>
      <c r="F1588" s="214">
        <v>17</v>
      </c>
      <c r="G1588" s="217" t="str">
        <f>IF(MID(tab_SATLISTE[[#This Row],[SAT-ID]],2,1)="x","x",LEFT(tab_SATLISTE[[#This Row],[SAT-ID]]))</f>
        <v>4</v>
      </c>
      <c r="H1588" s="676" t="s">
        <v>4289</v>
      </c>
      <c r="I1588" s="677"/>
      <c r="J1588" s="677"/>
      <c r="K1588" s="677"/>
      <c r="L1588" s="678"/>
    </row>
    <row r="1589" spans="1:12" ht="15.95" customHeight="1" x14ac:dyDescent="0.25">
      <c r="A1589" s="22" t="s">
        <v>6056</v>
      </c>
      <c r="B1589" s="211" t="s">
        <v>553</v>
      </c>
      <c r="C1589" s="214">
        <v>11</v>
      </c>
      <c r="D1589" s="215">
        <v>11000</v>
      </c>
      <c r="E1589" s="215">
        <v>2750</v>
      </c>
      <c r="F1589" s="214">
        <v>15</v>
      </c>
      <c r="G1589" s="217" t="str">
        <f>IF(MID(tab_SATLISTE[[#This Row],[SAT-ID]],2,1)="x","x",LEFT(tab_SATLISTE[[#This Row],[SAT-ID]]))</f>
        <v>4</v>
      </c>
      <c r="H1589" s="676" t="s">
        <v>4289</v>
      </c>
      <c r="I1589" s="677"/>
      <c r="J1589" s="677"/>
      <c r="K1589" s="677"/>
      <c r="L1589" s="678"/>
    </row>
    <row r="1590" spans="1:12" ht="15.95" customHeight="1" x14ac:dyDescent="0.25">
      <c r="A1590" s="22" t="s">
        <v>6057</v>
      </c>
      <c r="B1590" s="211" t="s">
        <v>1298</v>
      </c>
      <c r="C1590" s="214">
        <v>36</v>
      </c>
      <c r="D1590" s="215">
        <v>36000</v>
      </c>
      <c r="E1590" s="215">
        <v>9000</v>
      </c>
      <c r="F1590" s="214">
        <v>50</v>
      </c>
      <c r="G1590" s="217" t="str">
        <f>IF(MID(tab_SATLISTE[[#This Row],[SAT-ID]],2,1)="x","x",LEFT(tab_SATLISTE[[#This Row],[SAT-ID]]))</f>
        <v>4</v>
      </c>
      <c r="H1590" s="676" t="s">
        <v>4289</v>
      </c>
      <c r="I1590" s="677"/>
      <c r="J1590" s="677"/>
      <c r="K1590" s="677"/>
      <c r="L1590" s="678"/>
    </row>
    <row r="1591" spans="1:12" ht="15.95" customHeight="1" x14ac:dyDescent="0.25">
      <c r="A1591" s="22" t="s">
        <v>6058</v>
      </c>
      <c r="B1591" s="211" t="s">
        <v>588</v>
      </c>
      <c r="C1591" s="214">
        <v>19</v>
      </c>
      <c r="D1591" s="215">
        <v>19000</v>
      </c>
      <c r="E1591" s="215">
        <v>4750</v>
      </c>
      <c r="F1591" s="214">
        <v>26</v>
      </c>
      <c r="G1591" s="217" t="str">
        <f>IF(MID(tab_SATLISTE[[#This Row],[SAT-ID]],2,1)="x","x",LEFT(tab_SATLISTE[[#This Row],[SAT-ID]]))</f>
        <v>4</v>
      </c>
      <c r="H1591" s="676" t="s">
        <v>4289</v>
      </c>
      <c r="I1591" s="677"/>
      <c r="J1591" s="677"/>
      <c r="K1591" s="677"/>
      <c r="L1591" s="678"/>
    </row>
    <row r="1592" spans="1:12" ht="15.95" customHeight="1" x14ac:dyDescent="0.25">
      <c r="A1592" s="22" t="s">
        <v>6067</v>
      </c>
      <c r="B1592" s="211" t="s">
        <v>7040</v>
      </c>
      <c r="C1592" s="214">
        <v>44</v>
      </c>
      <c r="D1592" s="215">
        <v>44000</v>
      </c>
      <c r="E1592" s="215">
        <v>11000</v>
      </c>
      <c r="F1592" s="214">
        <v>62</v>
      </c>
      <c r="G1592" s="217" t="str">
        <f>IF(MID(tab_SATLISTE[[#This Row],[SAT-ID]],2,1)="x","x",LEFT(tab_SATLISTE[[#This Row],[SAT-ID]]))</f>
        <v>4</v>
      </c>
      <c r="H1592" s="676" t="s">
        <v>4289</v>
      </c>
      <c r="I1592" s="677"/>
      <c r="J1592" s="677"/>
      <c r="K1592" s="677"/>
      <c r="L1592" s="678"/>
    </row>
    <row r="1593" spans="1:12" ht="15.95" customHeight="1" x14ac:dyDescent="0.25">
      <c r="A1593" s="22" t="s">
        <v>6059</v>
      </c>
      <c r="B1593" s="211" t="s">
        <v>1169</v>
      </c>
      <c r="C1593" s="214">
        <v>6</v>
      </c>
      <c r="D1593" s="215">
        <v>6000</v>
      </c>
      <c r="E1593" s="215">
        <v>1500</v>
      </c>
      <c r="F1593" s="214">
        <v>9</v>
      </c>
      <c r="G1593" s="217" t="str">
        <f>IF(MID(tab_SATLISTE[[#This Row],[SAT-ID]],2,1)="x","x",LEFT(tab_SATLISTE[[#This Row],[SAT-ID]]))</f>
        <v>4</v>
      </c>
      <c r="H1593" s="676" t="s">
        <v>4289</v>
      </c>
      <c r="I1593" s="677"/>
      <c r="J1593" s="677"/>
      <c r="K1593" s="677"/>
      <c r="L1593" s="678"/>
    </row>
    <row r="1594" spans="1:12" ht="15.95" customHeight="1" x14ac:dyDescent="0.25">
      <c r="A1594" s="22" t="s">
        <v>6060</v>
      </c>
      <c r="B1594" s="211" t="s">
        <v>1628</v>
      </c>
      <c r="C1594" s="214">
        <v>11</v>
      </c>
      <c r="D1594" s="215">
        <v>11000</v>
      </c>
      <c r="E1594" s="215">
        <v>2750</v>
      </c>
      <c r="F1594" s="214">
        <v>15</v>
      </c>
      <c r="G1594" s="217" t="str">
        <f>IF(MID(tab_SATLISTE[[#This Row],[SAT-ID]],2,1)="x","x",LEFT(tab_SATLISTE[[#This Row],[SAT-ID]]))</f>
        <v>4</v>
      </c>
      <c r="H1594" s="676" t="s">
        <v>4289</v>
      </c>
      <c r="I1594" s="677"/>
      <c r="J1594" s="677"/>
      <c r="K1594" s="677"/>
      <c r="L1594" s="678"/>
    </row>
    <row r="1595" spans="1:12" ht="15.95" customHeight="1" x14ac:dyDescent="0.25">
      <c r="A1595" s="22" t="s">
        <v>6061</v>
      </c>
      <c r="B1595" s="211" t="s">
        <v>1636</v>
      </c>
      <c r="C1595" s="214">
        <v>21</v>
      </c>
      <c r="D1595" s="215">
        <v>21000</v>
      </c>
      <c r="E1595" s="215">
        <v>5250</v>
      </c>
      <c r="F1595" s="214">
        <v>30</v>
      </c>
      <c r="G1595" s="217" t="str">
        <f>IF(MID(tab_SATLISTE[[#This Row],[SAT-ID]],2,1)="x","x",LEFT(tab_SATLISTE[[#This Row],[SAT-ID]]))</f>
        <v>4</v>
      </c>
      <c r="H1595" s="676" t="s">
        <v>4289</v>
      </c>
      <c r="I1595" s="677"/>
      <c r="J1595" s="677"/>
      <c r="K1595" s="677"/>
      <c r="L1595" s="678"/>
    </row>
    <row r="1596" spans="1:12" ht="15.95" customHeight="1" x14ac:dyDescent="0.25">
      <c r="A1596" s="22" t="s">
        <v>6062</v>
      </c>
      <c r="B1596" s="211" t="s">
        <v>1313</v>
      </c>
      <c r="C1596" s="214">
        <v>22</v>
      </c>
      <c r="D1596" s="215">
        <v>22000</v>
      </c>
      <c r="E1596" s="215">
        <v>5500</v>
      </c>
      <c r="F1596" s="214">
        <v>31</v>
      </c>
      <c r="G1596" s="217" t="str">
        <f>IF(MID(tab_SATLISTE[[#This Row],[SAT-ID]],2,1)="x","x",LEFT(tab_SATLISTE[[#This Row],[SAT-ID]]))</f>
        <v>4</v>
      </c>
      <c r="H1596" s="676" t="s">
        <v>4289</v>
      </c>
      <c r="I1596" s="677"/>
      <c r="J1596" s="677"/>
      <c r="K1596" s="677"/>
      <c r="L1596" s="678"/>
    </row>
    <row r="1597" spans="1:12" ht="15.95" customHeight="1" x14ac:dyDescent="0.25">
      <c r="A1597" s="22" t="s">
        <v>6063</v>
      </c>
      <c r="B1597" s="211" t="s">
        <v>1315</v>
      </c>
      <c r="C1597" s="214">
        <v>51</v>
      </c>
      <c r="D1597" s="215">
        <v>51000</v>
      </c>
      <c r="E1597" s="215">
        <v>12750</v>
      </c>
      <c r="F1597" s="214">
        <v>72</v>
      </c>
      <c r="G1597" s="217" t="str">
        <f>IF(MID(tab_SATLISTE[[#This Row],[SAT-ID]],2,1)="x","x",LEFT(tab_SATLISTE[[#This Row],[SAT-ID]]))</f>
        <v>4</v>
      </c>
      <c r="H1597" s="676" t="s">
        <v>4289</v>
      </c>
      <c r="I1597" s="677"/>
      <c r="J1597" s="677"/>
      <c r="K1597" s="677"/>
      <c r="L1597" s="678"/>
    </row>
    <row r="1598" spans="1:12" ht="15.95" customHeight="1" x14ac:dyDescent="0.25">
      <c r="A1598" s="22" t="s">
        <v>6066</v>
      </c>
      <c r="B1598" s="211" t="s">
        <v>1196</v>
      </c>
      <c r="C1598" s="214">
        <v>28</v>
      </c>
      <c r="D1598" s="215">
        <v>28000</v>
      </c>
      <c r="E1598" s="215">
        <v>7000</v>
      </c>
      <c r="F1598" s="214">
        <v>39</v>
      </c>
      <c r="G1598" s="217" t="str">
        <f>IF(MID(tab_SATLISTE[[#This Row],[SAT-ID]],2,1)="x","x",LEFT(tab_SATLISTE[[#This Row],[SAT-ID]]))</f>
        <v>4</v>
      </c>
      <c r="H1598" s="676" t="s">
        <v>4289</v>
      </c>
      <c r="I1598" s="677"/>
      <c r="J1598" s="677"/>
      <c r="K1598" s="677"/>
      <c r="L1598" s="678"/>
    </row>
    <row r="1599" spans="1:12" ht="15.95" customHeight="1" x14ac:dyDescent="0.25">
      <c r="A1599" s="22" t="s">
        <v>6068</v>
      </c>
      <c r="B1599" s="211" t="s">
        <v>455</v>
      </c>
      <c r="C1599" s="214">
        <v>10</v>
      </c>
      <c r="D1599" s="215">
        <v>10000</v>
      </c>
      <c r="E1599" s="215">
        <v>2500</v>
      </c>
      <c r="F1599" s="214">
        <v>14</v>
      </c>
      <c r="G1599" s="217" t="str">
        <f>IF(MID(tab_SATLISTE[[#This Row],[SAT-ID]],2,1)="x","x",LEFT(tab_SATLISTE[[#This Row],[SAT-ID]]))</f>
        <v>4</v>
      </c>
      <c r="H1599" s="676" t="s">
        <v>4289</v>
      </c>
      <c r="I1599" s="677"/>
      <c r="J1599" s="677"/>
      <c r="K1599" s="677"/>
      <c r="L1599" s="678"/>
    </row>
    <row r="1600" spans="1:12" ht="15.95" customHeight="1" x14ac:dyDescent="0.25">
      <c r="A1600" s="22" t="s">
        <v>6069</v>
      </c>
      <c r="B1600" s="211" t="s">
        <v>1633</v>
      </c>
      <c r="C1600" s="214">
        <v>24</v>
      </c>
      <c r="D1600" s="215">
        <v>24000</v>
      </c>
      <c r="E1600" s="215">
        <v>6000</v>
      </c>
      <c r="F1600" s="214">
        <v>34</v>
      </c>
      <c r="G1600" s="217" t="str">
        <f>IF(MID(tab_SATLISTE[[#This Row],[SAT-ID]],2,1)="x","x",LEFT(tab_SATLISTE[[#This Row],[SAT-ID]]))</f>
        <v>4</v>
      </c>
      <c r="H1600" s="676" t="s">
        <v>4289</v>
      </c>
      <c r="I1600" s="677"/>
      <c r="J1600" s="677"/>
      <c r="K1600" s="677"/>
      <c r="L1600" s="678"/>
    </row>
    <row r="1601" spans="1:12" ht="15.95" customHeight="1" x14ac:dyDescent="0.25">
      <c r="A1601" s="21" t="s">
        <v>6070</v>
      </c>
      <c r="B1601" s="209" t="s">
        <v>3145</v>
      </c>
      <c r="C1601" s="214">
        <v>12</v>
      </c>
      <c r="D1601" s="215">
        <v>12000</v>
      </c>
      <c r="E1601" s="215">
        <v>3000</v>
      </c>
      <c r="F1601" s="214">
        <v>17</v>
      </c>
      <c r="G1601" s="217" t="str">
        <f>IF(MID(tab_SATLISTE[[#This Row],[SAT-ID]],2,1)="x","x",LEFT(tab_SATLISTE[[#This Row],[SAT-ID]]))</f>
        <v>5</v>
      </c>
      <c r="H1601" s="676" t="s">
        <v>4289</v>
      </c>
      <c r="I1601" s="677"/>
      <c r="J1601" s="677"/>
      <c r="K1601" s="677"/>
      <c r="L1601" s="678"/>
    </row>
    <row r="1602" spans="1:12" ht="15.95" customHeight="1" x14ac:dyDescent="0.25">
      <c r="A1602" s="21" t="s">
        <v>6071</v>
      </c>
      <c r="B1602" s="209" t="s">
        <v>3146</v>
      </c>
      <c r="C1602" s="214">
        <v>10</v>
      </c>
      <c r="D1602" s="215">
        <v>10000</v>
      </c>
      <c r="E1602" s="215">
        <v>2500</v>
      </c>
      <c r="F1602" s="214">
        <v>14</v>
      </c>
      <c r="G1602" s="217" t="str">
        <f>IF(MID(tab_SATLISTE[[#This Row],[SAT-ID]],2,1)="x","x",LEFT(tab_SATLISTE[[#This Row],[SAT-ID]]))</f>
        <v>5</v>
      </c>
      <c r="H1602" s="679" t="s">
        <v>4290</v>
      </c>
      <c r="I1602" s="680"/>
      <c r="J1602" s="680"/>
      <c r="K1602" s="680"/>
      <c r="L1602" s="681"/>
    </row>
    <row r="1603" spans="1:12" ht="15.95" customHeight="1" x14ac:dyDescent="0.25">
      <c r="A1603" s="21" t="s">
        <v>6072</v>
      </c>
      <c r="B1603" s="209" t="s">
        <v>3150</v>
      </c>
      <c r="C1603" s="214">
        <v>16</v>
      </c>
      <c r="D1603" s="215">
        <v>16000</v>
      </c>
      <c r="E1603" s="215">
        <v>4000</v>
      </c>
      <c r="F1603" s="214">
        <v>24</v>
      </c>
      <c r="G1603" s="217" t="str">
        <f>IF(MID(tab_SATLISTE[[#This Row],[SAT-ID]],2,1)="x","x",LEFT(tab_SATLISTE[[#This Row],[SAT-ID]]))</f>
        <v>5</v>
      </c>
      <c r="H1603" s="679" t="s">
        <v>4290</v>
      </c>
      <c r="I1603" s="680"/>
      <c r="J1603" s="680"/>
      <c r="K1603" s="680"/>
      <c r="L1603" s="681"/>
    </row>
    <row r="1604" spans="1:12" ht="15.95" customHeight="1" x14ac:dyDescent="0.25">
      <c r="A1604" s="21" t="s">
        <v>6073</v>
      </c>
      <c r="B1604" s="209" t="s">
        <v>3283</v>
      </c>
      <c r="C1604" s="214">
        <v>8</v>
      </c>
      <c r="D1604" s="215">
        <v>8000</v>
      </c>
      <c r="E1604" s="215">
        <v>2000</v>
      </c>
      <c r="F1604" s="214">
        <v>11</v>
      </c>
      <c r="G1604" s="217" t="str">
        <f>IF(MID(tab_SATLISTE[[#This Row],[SAT-ID]],2,1)="x","x",LEFT(tab_SATLISTE[[#This Row],[SAT-ID]]))</f>
        <v>5</v>
      </c>
      <c r="H1604" s="679" t="s">
        <v>4290</v>
      </c>
      <c r="I1604" s="680"/>
      <c r="J1604" s="680"/>
      <c r="K1604" s="680"/>
      <c r="L1604" s="681"/>
    </row>
    <row r="1605" spans="1:12" ht="15.95" customHeight="1" x14ac:dyDescent="0.25">
      <c r="A1605" s="21" t="s">
        <v>6074</v>
      </c>
      <c r="B1605" s="209" t="s">
        <v>3233</v>
      </c>
      <c r="C1605" s="214">
        <v>2</v>
      </c>
      <c r="D1605" s="215">
        <v>2000</v>
      </c>
      <c r="E1605" s="215">
        <v>500</v>
      </c>
      <c r="F1605" s="214">
        <v>3</v>
      </c>
      <c r="G1605" s="217" t="str">
        <f>IF(MID(tab_SATLISTE[[#This Row],[SAT-ID]],2,1)="x","x",LEFT(tab_SATLISTE[[#This Row],[SAT-ID]]))</f>
        <v>5</v>
      </c>
      <c r="H1605" s="679" t="s">
        <v>4290</v>
      </c>
      <c r="I1605" s="680"/>
      <c r="J1605" s="680"/>
      <c r="K1605" s="680"/>
      <c r="L1605" s="681"/>
    </row>
    <row r="1606" spans="1:12" ht="15.95" customHeight="1" x14ac:dyDescent="0.25">
      <c r="A1606" s="21" t="s">
        <v>6075</v>
      </c>
      <c r="B1606" s="209" t="s">
        <v>3276</v>
      </c>
      <c r="C1606" s="214">
        <v>24</v>
      </c>
      <c r="D1606" s="215">
        <v>24000</v>
      </c>
      <c r="E1606" s="215">
        <v>6000</v>
      </c>
      <c r="F1606" s="214">
        <v>34</v>
      </c>
      <c r="G1606" s="217" t="str">
        <f>IF(MID(tab_SATLISTE[[#This Row],[SAT-ID]],2,1)="x","x",LEFT(tab_SATLISTE[[#This Row],[SAT-ID]]))</f>
        <v>5</v>
      </c>
      <c r="H1606" s="679" t="s">
        <v>4290</v>
      </c>
      <c r="I1606" s="680"/>
      <c r="J1606" s="680"/>
      <c r="K1606" s="680"/>
      <c r="L1606" s="681"/>
    </row>
    <row r="1607" spans="1:12" ht="15.95" customHeight="1" x14ac:dyDescent="0.25">
      <c r="A1607" s="21" t="s">
        <v>6076</v>
      </c>
      <c r="B1607" s="209" t="s">
        <v>3257</v>
      </c>
      <c r="C1607" s="214">
        <v>20</v>
      </c>
      <c r="D1607" s="215">
        <v>20000</v>
      </c>
      <c r="E1607" s="215">
        <v>5000</v>
      </c>
      <c r="F1607" s="214">
        <v>30</v>
      </c>
      <c r="G1607" s="217" t="str">
        <f>IF(MID(tab_SATLISTE[[#This Row],[SAT-ID]],2,1)="x","x",LEFT(tab_SATLISTE[[#This Row],[SAT-ID]]))</f>
        <v>5</v>
      </c>
      <c r="H1607" s="679" t="s">
        <v>4290</v>
      </c>
      <c r="I1607" s="680"/>
      <c r="J1607" s="680"/>
      <c r="K1607" s="680"/>
      <c r="L1607" s="681"/>
    </row>
    <row r="1608" spans="1:12" ht="15.95" customHeight="1" x14ac:dyDescent="0.25">
      <c r="A1608" s="21" t="s">
        <v>6077</v>
      </c>
      <c r="B1608" s="209" t="s">
        <v>3234</v>
      </c>
      <c r="C1608" s="214">
        <v>20</v>
      </c>
      <c r="D1608" s="215">
        <v>20000</v>
      </c>
      <c r="E1608" s="215">
        <v>5000</v>
      </c>
      <c r="F1608" s="214">
        <v>31</v>
      </c>
      <c r="G1608" s="217" t="str">
        <f>IF(MID(tab_SATLISTE[[#This Row],[SAT-ID]],2,1)="x","x",LEFT(tab_SATLISTE[[#This Row],[SAT-ID]]))</f>
        <v>5</v>
      </c>
      <c r="H1608" s="679" t="s">
        <v>4290</v>
      </c>
      <c r="I1608" s="680"/>
      <c r="J1608" s="680"/>
      <c r="K1608" s="680"/>
      <c r="L1608" s="681"/>
    </row>
    <row r="1609" spans="1:12" ht="15.95" customHeight="1" x14ac:dyDescent="0.25">
      <c r="A1609" s="21" t="s">
        <v>6078</v>
      </c>
      <c r="B1609" s="209" t="s">
        <v>309</v>
      </c>
      <c r="C1609" s="214">
        <v>41</v>
      </c>
      <c r="D1609" s="215">
        <v>41000</v>
      </c>
      <c r="E1609" s="215">
        <v>10250</v>
      </c>
      <c r="F1609" s="214">
        <v>57</v>
      </c>
      <c r="G1609" s="217" t="str">
        <f>IF(MID(tab_SATLISTE[[#This Row],[SAT-ID]],2,1)="x","x",LEFT(tab_SATLISTE[[#This Row],[SAT-ID]]))</f>
        <v>5</v>
      </c>
      <c r="H1609" s="679" t="s">
        <v>4290</v>
      </c>
      <c r="I1609" s="680"/>
      <c r="J1609" s="680"/>
      <c r="K1609" s="680"/>
      <c r="L1609" s="681"/>
    </row>
    <row r="1610" spans="1:12" ht="15.95" customHeight="1" x14ac:dyDescent="0.25">
      <c r="A1610" s="21" t="s">
        <v>6079</v>
      </c>
      <c r="B1610" s="209" t="s">
        <v>858</v>
      </c>
      <c r="C1610" s="214">
        <v>353</v>
      </c>
      <c r="D1610" s="215">
        <v>353000</v>
      </c>
      <c r="E1610" s="215">
        <v>88250</v>
      </c>
      <c r="F1610" s="214">
        <v>494</v>
      </c>
      <c r="G1610" s="217" t="str">
        <f>IF(MID(tab_SATLISTE[[#This Row],[SAT-ID]],2,1)="x","x",LEFT(tab_SATLISTE[[#This Row],[SAT-ID]]))</f>
        <v>5</v>
      </c>
      <c r="H1610" s="679" t="s">
        <v>4290</v>
      </c>
      <c r="I1610" s="680"/>
      <c r="J1610" s="680"/>
      <c r="K1610" s="680"/>
      <c r="L1610" s="681"/>
    </row>
    <row r="1611" spans="1:12" ht="15.95" customHeight="1" x14ac:dyDescent="0.25">
      <c r="A1611" s="21" t="s">
        <v>6080</v>
      </c>
      <c r="B1611" s="209" t="s">
        <v>203</v>
      </c>
      <c r="C1611" s="214">
        <v>571</v>
      </c>
      <c r="D1611" s="215">
        <v>571000</v>
      </c>
      <c r="E1611" s="215">
        <v>142750</v>
      </c>
      <c r="F1611" s="214">
        <v>799</v>
      </c>
      <c r="G1611" s="217" t="str">
        <f>IF(MID(tab_SATLISTE[[#This Row],[SAT-ID]],2,1)="x","x",LEFT(tab_SATLISTE[[#This Row],[SAT-ID]]))</f>
        <v>5</v>
      </c>
      <c r="H1611" s="679" t="s">
        <v>4290</v>
      </c>
      <c r="I1611" s="680"/>
      <c r="J1611" s="680"/>
      <c r="K1611" s="680"/>
      <c r="L1611" s="681"/>
    </row>
    <row r="1612" spans="1:12" ht="15.95" customHeight="1" x14ac:dyDescent="0.25">
      <c r="A1612" s="21" t="s">
        <v>6081</v>
      </c>
      <c r="B1612" s="209" t="s">
        <v>3168</v>
      </c>
      <c r="C1612" s="214">
        <v>4</v>
      </c>
      <c r="D1612" s="215">
        <v>4000</v>
      </c>
      <c r="E1612" s="215">
        <v>1000</v>
      </c>
      <c r="F1612" s="214">
        <v>6</v>
      </c>
      <c r="G1612" s="217" t="str">
        <f>IF(MID(tab_SATLISTE[[#This Row],[SAT-ID]],2,1)="x","x",LEFT(tab_SATLISTE[[#This Row],[SAT-ID]]))</f>
        <v>5</v>
      </c>
      <c r="H1612" s="679" t="s">
        <v>4290</v>
      </c>
      <c r="I1612" s="680"/>
      <c r="J1612" s="680"/>
      <c r="K1612" s="680"/>
      <c r="L1612" s="681"/>
    </row>
    <row r="1613" spans="1:12" ht="15.95" customHeight="1" x14ac:dyDescent="0.25">
      <c r="A1613" s="21" t="s">
        <v>6082</v>
      </c>
      <c r="B1613" s="209" t="s">
        <v>3203</v>
      </c>
      <c r="C1613" s="214">
        <v>3</v>
      </c>
      <c r="D1613" s="215">
        <v>3000</v>
      </c>
      <c r="E1613" s="215">
        <v>750</v>
      </c>
      <c r="F1613" s="214">
        <v>4</v>
      </c>
      <c r="G1613" s="217" t="str">
        <f>IF(MID(tab_SATLISTE[[#This Row],[SAT-ID]],2,1)="x","x",LEFT(tab_SATLISTE[[#This Row],[SAT-ID]]))</f>
        <v>5</v>
      </c>
      <c r="H1613" s="679" t="s">
        <v>4290</v>
      </c>
      <c r="I1613" s="680"/>
      <c r="J1613" s="680"/>
      <c r="K1613" s="680"/>
      <c r="L1613" s="681"/>
    </row>
    <row r="1614" spans="1:12" ht="15.95" customHeight="1" x14ac:dyDescent="0.25">
      <c r="A1614" s="21" t="s">
        <v>6083</v>
      </c>
      <c r="B1614" s="209" t="s">
        <v>3209</v>
      </c>
      <c r="C1614" s="214">
        <v>8</v>
      </c>
      <c r="D1614" s="215">
        <v>8000</v>
      </c>
      <c r="E1614" s="215">
        <v>2000</v>
      </c>
      <c r="F1614" s="214">
        <v>12</v>
      </c>
      <c r="G1614" s="217" t="str">
        <f>IF(MID(tab_SATLISTE[[#This Row],[SAT-ID]],2,1)="x","x",LEFT(tab_SATLISTE[[#This Row],[SAT-ID]]))</f>
        <v>5</v>
      </c>
      <c r="H1614" s="679" t="s">
        <v>4290</v>
      </c>
      <c r="I1614" s="680"/>
      <c r="J1614" s="680"/>
      <c r="K1614" s="680"/>
      <c r="L1614" s="681"/>
    </row>
    <row r="1615" spans="1:12" ht="15.95" customHeight="1" x14ac:dyDescent="0.25">
      <c r="A1615" s="21" t="s">
        <v>6084</v>
      </c>
      <c r="B1615" s="209" t="s">
        <v>3260</v>
      </c>
      <c r="C1615" s="214">
        <v>19</v>
      </c>
      <c r="D1615" s="215">
        <v>19000</v>
      </c>
      <c r="E1615" s="215">
        <v>4750</v>
      </c>
      <c r="F1615" s="214">
        <v>26</v>
      </c>
      <c r="G1615" s="217" t="str">
        <f>IF(MID(tab_SATLISTE[[#This Row],[SAT-ID]],2,1)="x","x",LEFT(tab_SATLISTE[[#This Row],[SAT-ID]]))</f>
        <v>5</v>
      </c>
      <c r="H1615" s="679" t="s">
        <v>4290</v>
      </c>
      <c r="I1615" s="680"/>
      <c r="J1615" s="680"/>
      <c r="K1615" s="680"/>
      <c r="L1615" s="681"/>
    </row>
    <row r="1616" spans="1:12" ht="15.95" customHeight="1" x14ac:dyDescent="0.25">
      <c r="A1616" s="21" t="s">
        <v>6085</v>
      </c>
      <c r="B1616" s="209" t="s">
        <v>3261</v>
      </c>
      <c r="C1616" s="214">
        <v>22</v>
      </c>
      <c r="D1616" s="215">
        <v>22000</v>
      </c>
      <c r="E1616" s="215">
        <v>5500</v>
      </c>
      <c r="F1616" s="214">
        <v>31</v>
      </c>
      <c r="G1616" s="217" t="str">
        <f>IF(MID(tab_SATLISTE[[#This Row],[SAT-ID]],2,1)="x","x",LEFT(tab_SATLISTE[[#This Row],[SAT-ID]]))</f>
        <v>5</v>
      </c>
      <c r="H1616" s="679" t="s">
        <v>4290</v>
      </c>
      <c r="I1616" s="680"/>
      <c r="J1616" s="680"/>
      <c r="K1616" s="680"/>
      <c r="L1616" s="681"/>
    </row>
    <row r="1617" spans="1:12" ht="15.95" customHeight="1" x14ac:dyDescent="0.25">
      <c r="A1617" s="21" t="s">
        <v>6086</v>
      </c>
      <c r="B1617" s="209" t="s">
        <v>3211</v>
      </c>
      <c r="C1617" s="214">
        <v>12</v>
      </c>
      <c r="D1617" s="215">
        <v>12000</v>
      </c>
      <c r="E1617" s="215">
        <v>3000</v>
      </c>
      <c r="F1617" s="214">
        <v>19</v>
      </c>
      <c r="G1617" s="217" t="str">
        <f>IF(MID(tab_SATLISTE[[#This Row],[SAT-ID]],2,1)="x","x",LEFT(tab_SATLISTE[[#This Row],[SAT-ID]]))</f>
        <v>5</v>
      </c>
      <c r="H1617" s="679" t="s">
        <v>4290</v>
      </c>
      <c r="I1617" s="680"/>
      <c r="J1617" s="680"/>
      <c r="K1617" s="680"/>
      <c r="L1617" s="681"/>
    </row>
    <row r="1618" spans="1:12" ht="15.95" customHeight="1" x14ac:dyDescent="0.25">
      <c r="A1618" s="21" t="s">
        <v>6087</v>
      </c>
      <c r="B1618" s="209" t="s">
        <v>3210</v>
      </c>
      <c r="C1618" s="214">
        <v>10</v>
      </c>
      <c r="D1618" s="215">
        <v>10000</v>
      </c>
      <c r="E1618" s="215">
        <v>2500</v>
      </c>
      <c r="F1618" s="214">
        <v>15</v>
      </c>
      <c r="G1618" s="217" t="str">
        <f>IF(MID(tab_SATLISTE[[#This Row],[SAT-ID]],2,1)="x","x",LEFT(tab_SATLISTE[[#This Row],[SAT-ID]]))</f>
        <v>5</v>
      </c>
      <c r="H1618" s="679" t="s">
        <v>4290</v>
      </c>
      <c r="I1618" s="680"/>
      <c r="J1618" s="680"/>
      <c r="K1618" s="680"/>
      <c r="L1618" s="681"/>
    </row>
    <row r="1619" spans="1:12" ht="15.95" customHeight="1" x14ac:dyDescent="0.25">
      <c r="A1619" s="21" t="s">
        <v>6088</v>
      </c>
      <c r="B1619" s="209" t="s">
        <v>3155</v>
      </c>
      <c r="C1619" s="214">
        <v>26</v>
      </c>
      <c r="D1619" s="215">
        <v>26000</v>
      </c>
      <c r="E1619" s="215">
        <v>6500</v>
      </c>
      <c r="F1619" s="214">
        <v>37</v>
      </c>
      <c r="G1619" s="217" t="str">
        <f>IF(MID(tab_SATLISTE[[#This Row],[SAT-ID]],2,1)="x","x",LEFT(tab_SATLISTE[[#This Row],[SAT-ID]]))</f>
        <v>5</v>
      </c>
      <c r="H1619" s="679" t="s">
        <v>4290</v>
      </c>
      <c r="I1619" s="680"/>
      <c r="J1619" s="680"/>
      <c r="K1619" s="680"/>
      <c r="L1619" s="681"/>
    </row>
    <row r="1620" spans="1:12" ht="15.95" customHeight="1" x14ac:dyDescent="0.25">
      <c r="A1620" s="21" t="s">
        <v>6089</v>
      </c>
      <c r="B1620" s="209" t="s">
        <v>824</v>
      </c>
      <c r="C1620" s="214">
        <v>213</v>
      </c>
      <c r="D1620" s="215">
        <v>213000</v>
      </c>
      <c r="E1620" s="215">
        <v>53250</v>
      </c>
      <c r="F1620" s="214">
        <v>315</v>
      </c>
      <c r="G1620" s="217" t="str">
        <f>IF(MID(tab_SATLISTE[[#This Row],[SAT-ID]],2,1)="x","x",LEFT(tab_SATLISTE[[#This Row],[SAT-ID]]))</f>
        <v>5</v>
      </c>
      <c r="H1620" s="679" t="s">
        <v>4290</v>
      </c>
      <c r="I1620" s="680"/>
      <c r="J1620" s="680"/>
      <c r="K1620" s="680"/>
      <c r="L1620" s="681"/>
    </row>
    <row r="1621" spans="1:12" ht="15.95" customHeight="1" x14ac:dyDescent="0.25">
      <c r="A1621" s="21" t="s">
        <v>6090</v>
      </c>
      <c r="B1621" s="209" t="s">
        <v>3212</v>
      </c>
      <c r="C1621" s="214">
        <v>12</v>
      </c>
      <c r="D1621" s="215">
        <v>12000</v>
      </c>
      <c r="E1621" s="215">
        <v>3000</v>
      </c>
      <c r="F1621" s="214">
        <v>18</v>
      </c>
      <c r="G1621" s="217" t="str">
        <f>IF(MID(tab_SATLISTE[[#This Row],[SAT-ID]],2,1)="x","x",LEFT(tab_SATLISTE[[#This Row],[SAT-ID]]))</f>
        <v>5</v>
      </c>
      <c r="H1621" s="679" t="s">
        <v>4290</v>
      </c>
      <c r="I1621" s="680"/>
      <c r="J1621" s="680"/>
      <c r="K1621" s="680"/>
      <c r="L1621" s="681"/>
    </row>
    <row r="1622" spans="1:12" ht="15.95" customHeight="1" x14ac:dyDescent="0.25">
      <c r="A1622" s="21" t="s">
        <v>6091</v>
      </c>
      <c r="B1622" s="209" t="s">
        <v>3142</v>
      </c>
      <c r="C1622" s="214">
        <v>9</v>
      </c>
      <c r="D1622" s="215">
        <v>9000</v>
      </c>
      <c r="E1622" s="215">
        <v>2250</v>
      </c>
      <c r="F1622" s="214">
        <v>12</v>
      </c>
      <c r="G1622" s="217" t="str">
        <f>IF(MID(tab_SATLISTE[[#This Row],[SAT-ID]],2,1)="x","x",LEFT(tab_SATLISTE[[#This Row],[SAT-ID]]))</f>
        <v>5</v>
      </c>
      <c r="H1622" s="679" t="s">
        <v>4290</v>
      </c>
      <c r="I1622" s="680"/>
      <c r="J1622" s="680"/>
      <c r="K1622" s="680"/>
      <c r="L1622" s="681"/>
    </row>
    <row r="1623" spans="1:12" ht="15.95" customHeight="1" x14ac:dyDescent="0.25">
      <c r="A1623" s="21" t="s">
        <v>6092</v>
      </c>
      <c r="B1623" s="209" t="s">
        <v>3139</v>
      </c>
      <c r="C1623" s="214">
        <v>15</v>
      </c>
      <c r="D1623" s="215">
        <v>15000</v>
      </c>
      <c r="E1623" s="215">
        <v>3750</v>
      </c>
      <c r="F1623" s="214">
        <v>21</v>
      </c>
      <c r="G1623" s="217" t="str">
        <f>IF(MID(tab_SATLISTE[[#This Row],[SAT-ID]],2,1)="x","x",LEFT(tab_SATLISTE[[#This Row],[SAT-ID]]))</f>
        <v>5</v>
      </c>
      <c r="H1623" s="679" t="s">
        <v>4290</v>
      </c>
      <c r="I1623" s="680"/>
      <c r="J1623" s="680"/>
      <c r="K1623" s="680"/>
      <c r="L1623" s="681"/>
    </row>
    <row r="1624" spans="1:12" ht="15.95" customHeight="1" x14ac:dyDescent="0.25">
      <c r="A1624" s="21" t="s">
        <v>6093</v>
      </c>
      <c r="B1624" s="209" t="s">
        <v>3262</v>
      </c>
      <c r="C1624" s="214">
        <v>6</v>
      </c>
      <c r="D1624" s="215">
        <v>6000</v>
      </c>
      <c r="E1624" s="215">
        <v>1500</v>
      </c>
      <c r="F1624" s="214">
        <v>8</v>
      </c>
      <c r="G1624" s="217" t="str">
        <f>IF(MID(tab_SATLISTE[[#This Row],[SAT-ID]],2,1)="x","x",LEFT(tab_SATLISTE[[#This Row],[SAT-ID]]))</f>
        <v>5</v>
      </c>
      <c r="H1624" s="679" t="s">
        <v>4290</v>
      </c>
      <c r="I1624" s="680"/>
      <c r="J1624" s="680"/>
      <c r="K1624" s="680"/>
      <c r="L1624" s="681"/>
    </row>
    <row r="1625" spans="1:12" ht="15.95" customHeight="1" x14ac:dyDescent="0.25">
      <c r="A1625" s="21" t="s">
        <v>6094</v>
      </c>
      <c r="B1625" s="209" t="s">
        <v>3173</v>
      </c>
      <c r="C1625" s="214">
        <v>6</v>
      </c>
      <c r="D1625" s="215">
        <v>6000</v>
      </c>
      <c r="E1625" s="215">
        <v>1500</v>
      </c>
      <c r="F1625" s="214">
        <v>9</v>
      </c>
      <c r="G1625" s="217" t="str">
        <f>IF(MID(tab_SATLISTE[[#This Row],[SAT-ID]],2,1)="x","x",LEFT(tab_SATLISTE[[#This Row],[SAT-ID]]))</f>
        <v>5</v>
      </c>
      <c r="H1625" s="679" t="s">
        <v>4290</v>
      </c>
      <c r="I1625" s="680"/>
      <c r="J1625" s="680"/>
      <c r="K1625" s="680"/>
      <c r="L1625" s="681"/>
    </row>
    <row r="1626" spans="1:12" ht="15.95" customHeight="1" x14ac:dyDescent="0.25">
      <c r="A1626" s="21" t="s">
        <v>6095</v>
      </c>
      <c r="B1626" s="209" t="s">
        <v>3236</v>
      </c>
      <c r="C1626" s="214">
        <v>24</v>
      </c>
      <c r="D1626" s="215">
        <v>24000</v>
      </c>
      <c r="E1626" s="215">
        <v>6000</v>
      </c>
      <c r="F1626" s="214">
        <v>33</v>
      </c>
      <c r="G1626" s="217" t="str">
        <f>IF(MID(tab_SATLISTE[[#This Row],[SAT-ID]],2,1)="x","x",LEFT(tab_SATLISTE[[#This Row],[SAT-ID]]))</f>
        <v>5</v>
      </c>
      <c r="H1626" s="679" t="s">
        <v>4290</v>
      </c>
      <c r="I1626" s="680"/>
      <c r="J1626" s="680"/>
      <c r="K1626" s="680"/>
      <c r="L1626" s="681"/>
    </row>
    <row r="1627" spans="1:12" ht="15.95" customHeight="1" x14ac:dyDescent="0.25">
      <c r="A1627" s="21" t="s">
        <v>6096</v>
      </c>
      <c r="B1627" s="209" t="s">
        <v>3161</v>
      </c>
      <c r="C1627" s="214">
        <v>43</v>
      </c>
      <c r="D1627" s="215">
        <v>43000</v>
      </c>
      <c r="E1627" s="215">
        <v>10750</v>
      </c>
      <c r="F1627" s="214">
        <v>66</v>
      </c>
      <c r="G1627" s="217" t="str">
        <f>IF(MID(tab_SATLISTE[[#This Row],[SAT-ID]],2,1)="x","x",LEFT(tab_SATLISTE[[#This Row],[SAT-ID]]))</f>
        <v>5</v>
      </c>
      <c r="H1627" s="679" t="s">
        <v>4290</v>
      </c>
      <c r="I1627" s="680"/>
      <c r="J1627" s="680"/>
      <c r="K1627" s="680"/>
      <c r="L1627" s="681"/>
    </row>
    <row r="1628" spans="1:12" ht="15.95" customHeight="1" x14ac:dyDescent="0.25">
      <c r="A1628" s="21" t="s">
        <v>6097</v>
      </c>
      <c r="B1628" s="209" t="s">
        <v>3179</v>
      </c>
      <c r="C1628" s="214">
        <v>4</v>
      </c>
      <c r="D1628" s="215">
        <v>4000</v>
      </c>
      <c r="E1628" s="215">
        <v>1000</v>
      </c>
      <c r="F1628" s="214">
        <v>6</v>
      </c>
      <c r="G1628" s="217" t="str">
        <f>IF(MID(tab_SATLISTE[[#This Row],[SAT-ID]],2,1)="x","x",LEFT(tab_SATLISTE[[#This Row],[SAT-ID]]))</f>
        <v>5</v>
      </c>
      <c r="H1628" s="679" t="s">
        <v>4290</v>
      </c>
      <c r="I1628" s="680"/>
      <c r="J1628" s="680"/>
      <c r="K1628" s="680"/>
      <c r="L1628" s="681"/>
    </row>
    <row r="1629" spans="1:12" ht="15.95" customHeight="1" x14ac:dyDescent="0.25">
      <c r="A1629" s="21" t="s">
        <v>6098</v>
      </c>
      <c r="B1629" s="209" t="s">
        <v>3263</v>
      </c>
      <c r="C1629" s="214">
        <v>8</v>
      </c>
      <c r="D1629" s="215">
        <v>8000</v>
      </c>
      <c r="E1629" s="215">
        <v>2000</v>
      </c>
      <c r="F1629" s="214">
        <v>11</v>
      </c>
      <c r="G1629" s="217" t="str">
        <f>IF(MID(tab_SATLISTE[[#This Row],[SAT-ID]],2,1)="x","x",LEFT(tab_SATLISTE[[#This Row],[SAT-ID]]))</f>
        <v>5</v>
      </c>
      <c r="H1629" s="679" t="s">
        <v>4290</v>
      </c>
      <c r="I1629" s="680"/>
      <c r="J1629" s="680"/>
      <c r="K1629" s="680"/>
      <c r="L1629" s="681"/>
    </row>
    <row r="1630" spans="1:12" ht="15.95" customHeight="1" x14ac:dyDescent="0.25">
      <c r="A1630" s="21" t="s">
        <v>6099</v>
      </c>
      <c r="B1630" s="209" t="s">
        <v>7041</v>
      </c>
      <c r="C1630" s="214">
        <v>3</v>
      </c>
      <c r="D1630" s="215">
        <v>3000</v>
      </c>
      <c r="E1630" s="215">
        <v>750</v>
      </c>
      <c r="F1630" s="214">
        <v>4</v>
      </c>
      <c r="G1630" s="217" t="str">
        <f>IF(MID(tab_SATLISTE[[#This Row],[SAT-ID]],2,1)="x","x",LEFT(tab_SATLISTE[[#This Row],[SAT-ID]]))</f>
        <v>5</v>
      </c>
      <c r="H1630" s="679" t="s">
        <v>4290</v>
      </c>
      <c r="I1630" s="680"/>
      <c r="J1630" s="680"/>
      <c r="K1630" s="680"/>
      <c r="L1630" s="681"/>
    </row>
    <row r="1631" spans="1:12" ht="15.95" customHeight="1" x14ac:dyDescent="0.25">
      <c r="A1631" s="21" t="s">
        <v>6100</v>
      </c>
      <c r="B1631" s="209" t="s">
        <v>3237</v>
      </c>
      <c r="C1631" s="214">
        <v>10</v>
      </c>
      <c r="D1631" s="215">
        <v>10000</v>
      </c>
      <c r="E1631" s="215">
        <v>2500</v>
      </c>
      <c r="F1631" s="214">
        <v>16</v>
      </c>
      <c r="G1631" s="217" t="str">
        <f>IF(MID(tab_SATLISTE[[#This Row],[SAT-ID]],2,1)="x","x",LEFT(tab_SATLISTE[[#This Row],[SAT-ID]]))</f>
        <v>5</v>
      </c>
      <c r="H1631" s="679" t="s">
        <v>4290</v>
      </c>
      <c r="I1631" s="680"/>
      <c r="J1631" s="680"/>
      <c r="K1631" s="680"/>
      <c r="L1631" s="681"/>
    </row>
    <row r="1632" spans="1:12" ht="15.95" customHeight="1" x14ac:dyDescent="0.25">
      <c r="A1632" s="21" t="s">
        <v>6101</v>
      </c>
      <c r="B1632" s="209" t="s">
        <v>3138</v>
      </c>
      <c r="C1632" s="214">
        <v>19</v>
      </c>
      <c r="D1632" s="215">
        <v>19000</v>
      </c>
      <c r="E1632" s="215">
        <v>4750</v>
      </c>
      <c r="F1632" s="214">
        <v>26</v>
      </c>
      <c r="G1632" s="217" t="str">
        <f>IF(MID(tab_SATLISTE[[#This Row],[SAT-ID]],2,1)="x","x",LEFT(tab_SATLISTE[[#This Row],[SAT-ID]]))</f>
        <v>5</v>
      </c>
      <c r="H1632" s="679" t="s">
        <v>4290</v>
      </c>
      <c r="I1632" s="680"/>
      <c r="J1632" s="680"/>
      <c r="K1632" s="680"/>
      <c r="L1632" s="681"/>
    </row>
    <row r="1633" spans="1:12" ht="15.95" customHeight="1" x14ac:dyDescent="0.25">
      <c r="A1633" s="21" t="s">
        <v>6102</v>
      </c>
      <c r="B1633" s="209" t="s">
        <v>3171</v>
      </c>
      <c r="C1633" s="214">
        <v>17</v>
      </c>
      <c r="D1633" s="215">
        <v>17000</v>
      </c>
      <c r="E1633" s="215">
        <v>4250</v>
      </c>
      <c r="F1633" s="214">
        <v>24</v>
      </c>
      <c r="G1633" s="217" t="str">
        <f>IF(MID(tab_SATLISTE[[#This Row],[SAT-ID]],2,1)="x","x",LEFT(tab_SATLISTE[[#This Row],[SAT-ID]]))</f>
        <v>5</v>
      </c>
      <c r="H1633" s="679" t="s">
        <v>4290</v>
      </c>
      <c r="I1633" s="680"/>
      <c r="J1633" s="680"/>
      <c r="K1633" s="680"/>
      <c r="L1633" s="681"/>
    </row>
    <row r="1634" spans="1:12" ht="15.95" customHeight="1" x14ac:dyDescent="0.25">
      <c r="A1634" s="21" t="s">
        <v>6103</v>
      </c>
      <c r="B1634" s="209" t="s">
        <v>3264</v>
      </c>
      <c r="C1634" s="214">
        <v>5</v>
      </c>
      <c r="D1634" s="215">
        <v>5000</v>
      </c>
      <c r="E1634" s="215">
        <v>1250</v>
      </c>
      <c r="F1634" s="214">
        <v>7</v>
      </c>
      <c r="G1634" s="217" t="str">
        <f>IF(MID(tab_SATLISTE[[#This Row],[SAT-ID]],2,1)="x","x",LEFT(tab_SATLISTE[[#This Row],[SAT-ID]]))</f>
        <v>5</v>
      </c>
      <c r="H1634" s="679" t="s">
        <v>4290</v>
      </c>
      <c r="I1634" s="680"/>
      <c r="J1634" s="680"/>
      <c r="K1634" s="680"/>
      <c r="L1634" s="681"/>
    </row>
    <row r="1635" spans="1:12" ht="15.95" customHeight="1" x14ac:dyDescent="0.25">
      <c r="A1635" s="21" t="s">
        <v>6104</v>
      </c>
      <c r="B1635" s="209" t="s">
        <v>3174</v>
      </c>
      <c r="C1635" s="214">
        <v>38</v>
      </c>
      <c r="D1635" s="215">
        <v>38000</v>
      </c>
      <c r="E1635" s="215">
        <v>9500</v>
      </c>
      <c r="F1635" s="214">
        <v>53</v>
      </c>
      <c r="G1635" s="217" t="str">
        <f>IF(MID(tab_SATLISTE[[#This Row],[SAT-ID]],2,1)="x","x",LEFT(tab_SATLISTE[[#This Row],[SAT-ID]]))</f>
        <v>5</v>
      </c>
      <c r="H1635" s="679" t="s">
        <v>4290</v>
      </c>
      <c r="I1635" s="680"/>
      <c r="J1635" s="680"/>
      <c r="K1635" s="680"/>
      <c r="L1635" s="681"/>
    </row>
    <row r="1636" spans="1:12" ht="15.95" customHeight="1" x14ac:dyDescent="0.25">
      <c r="A1636" s="21" t="s">
        <v>6105</v>
      </c>
      <c r="B1636" s="209" t="s">
        <v>3175</v>
      </c>
      <c r="C1636" s="214">
        <v>5</v>
      </c>
      <c r="D1636" s="215">
        <v>5000</v>
      </c>
      <c r="E1636" s="215">
        <v>1250</v>
      </c>
      <c r="F1636" s="214">
        <v>7</v>
      </c>
      <c r="G1636" s="217" t="str">
        <f>IF(MID(tab_SATLISTE[[#This Row],[SAT-ID]],2,1)="x","x",LEFT(tab_SATLISTE[[#This Row],[SAT-ID]]))</f>
        <v>5</v>
      </c>
      <c r="H1636" s="679" t="s">
        <v>4290</v>
      </c>
      <c r="I1636" s="680"/>
      <c r="J1636" s="680"/>
      <c r="K1636" s="680"/>
      <c r="L1636" s="681"/>
    </row>
    <row r="1637" spans="1:12" ht="15.95" customHeight="1" x14ac:dyDescent="0.25">
      <c r="A1637" s="21" t="s">
        <v>6106</v>
      </c>
      <c r="B1637" s="209" t="s">
        <v>3143</v>
      </c>
      <c r="C1637" s="214">
        <v>25</v>
      </c>
      <c r="D1637" s="215">
        <v>25000</v>
      </c>
      <c r="E1637" s="215">
        <v>6250</v>
      </c>
      <c r="F1637" s="214">
        <v>35</v>
      </c>
      <c r="G1637" s="217" t="str">
        <f>IF(MID(tab_SATLISTE[[#This Row],[SAT-ID]],2,1)="x","x",LEFT(tab_SATLISTE[[#This Row],[SAT-ID]]))</f>
        <v>5</v>
      </c>
      <c r="H1637" s="679" t="s">
        <v>4290</v>
      </c>
      <c r="I1637" s="680"/>
      <c r="J1637" s="680"/>
      <c r="K1637" s="680"/>
      <c r="L1637" s="681"/>
    </row>
    <row r="1638" spans="1:12" ht="15.95" customHeight="1" x14ac:dyDescent="0.25">
      <c r="A1638" s="21" t="s">
        <v>6107</v>
      </c>
      <c r="B1638" s="209" t="s">
        <v>3176</v>
      </c>
      <c r="C1638" s="214">
        <v>4</v>
      </c>
      <c r="D1638" s="215">
        <v>4000</v>
      </c>
      <c r="E1638" s="215">
        <v>1000</v>
      </c>
      <c r="F1638" s="214">
        <v>6</v>
      </c>
      <c r="G1638" s="217" t="str">
        <f>IF(MID(tab_SATLISTE[[#This Row],[SAT-ID]],2,1)="x","x",LEFT(tab_SATLISTE[[#This Row],[SAT-ID]]))</f>
        <v>5</v>
      </c>
      <c r="H1638" s="679" t="s">
        <v>4290</v>
      </c>
      <c r="I1638" s="680"/>
      <c r="J1638" s="680"/>
      <c r="K1638" s="680"/>
      <c r="L1638" s="681"/>
    </row>
    <row r="1639" spans="1:12" ht="15.95" customHeight="1" x14ac:dyDescent="0.25">
      <c r="A1639" s="21" t="s">
        <v>6108</v>
      </c>
      <c r="B1639" s="209" t="s">
        <v>3131</v>
      </c>
      <c r="C1639" s="214">
        <v>36</v>
      </c>
      <c r="D1639" s="215">
        <v>36000</v>
      </c>
      <c r="E1639" s="215">
        <v>9000</v>
      </c>
      <c r="F1639" s="214">
        <v>55</v>
      </c>
      <c r="G1639" s="217" t="str">
        <f>IF(MID(tab_SATLISTE[[#This Row],[SAT-ID]],2,1)="x","x",LEFT(tab_SATLISTE[[#This Row],[SAT-ID]]))</f>
        <v>5</v>
      </c>
      <c r="H1639" s="679" t="s">
        <v>4290</v>
      </c>
      <c r="I1639" s="680"/>
      <c r="J1639" s="680"/>
      <c r="K1639" s="680"/>
      <c r="L1639" s="681"/>
    </row>
    <row r="1640" spans="1:12" ht="15.95" customHeight="1" x14ac:dyDescent="0.25">
      <c r="A1640" s="21" t="s">
        <v>6109</v>
      </c>
      <c r="B1640" s="209" t="s">
        <v>3272</v>
      </c>
      <c r="C1640" s="214">
        <v>6</v>
      </c>
      <c r="D1640" s="215">
        <v>6000</v>
      </c>
      <c r="E1640" s="215">
        <v>1500</v>
      </c>
      <c r="F1640" s="214">
        <v>9</v>
      </c>
      <c r="G1640" s="217" t="str">
        <f>IF(MID(tab_SATLISTE[[#This Row],[SAT-ID]],2,1)="x","x",LEFT(tab_SATLISTE[[#This Row],[SAT-ID]]))</f>
        <v>5</v>
      </c>
      <c r="H1640" s="679" t="s">
        <v>4290</v>
      </c>
      <c r="I1640" s="680"/>
      <c r="J1640" s="680"/>
      <c r="K1640" s="680"/>
      <c r="L1640" s="681"/>
    </row>
    <row r="1641" spans="1:12" ht="15.95" customHeight="1" x14ac:dyDescent="0.25">
      <c r="A1641" s="21" t="s">
        <v>6110</v>
      </c>
      <c r="B1641" s="209" t="s">
        <v>3177</v>
      </c>
      <c r="C1641" s="214">
        <v>3</v>
      </c>
      <c r="D1641" s="215">
        <v>3000</v>
      </c>
      <c r="E1641" s="215">
        <v>750</v>
      </c>
      <c r="F1641" s="214">
        <v>4</v>
      </c>
      <c r="G1641" s="217" t="str">
        <f>IF(MID(tab_SATLISTE[[#This Row],[SAT-ID]],2,1)="x","x",LEFT(tab_SATLISTE[[#This Row],[SAT-ID]]))</f>
        <v>5</v>
      </c>
      <c r="H1641" s="679" t="s">
        <v>4290</v>
      </c>
      <c r="I1641" s="680"/>
      <c r="J1641" s="680"/>
      <c r="K1641" s="680"/>
      <c r="L1641" s="681"/>
    </row>
    <row r="1642" spans="1:12" ht="15.95" customHeight="1" x14ac:dyDescent="0.25">
      <c r="A1642" s="21" t="s">
        <v>6111</v>
      </c>
      <c r="B1642" s="209" t="s">
        <v>3208</v>
      </c>
      <c r="C1642" s="214">
        <v>9</v>
      </c>
      <c r="D1642" s="215">
        <v>9000</v>
      </c>
      <c r="E1642" s="215">
        <v>2250</v>
      </c>
      <c r="F1642" s="214">
        <v>13</v>
      </c>
      <c r="G1642" s="217" t="str">
        <f>IF(MID(tab_SATLISTE[[#This Row],[SAT-ID]],2,1)="x","x",LEFT(tab_SATLISTE[[#This Row],[SAT-ID]]))</f>
        <v>5</v>
      </c>
      <c r="H1642" s="679" t="s">
        <v>4290</v>
      </c>
      <c r="I1642" s="680"/>
      <c r="J1642" s="680"/>
      <c r="K1642" s="680"/>
      <c r="L1642" s="681"/>
    </row>
    <row r="1643" spans="1:12" ht="15.95" customHeight="1" x14ac:dyDescent="0.25">
      <c r="A1643" s="21" t="s">
        <v>6112</v>
      </c>
      <c r="B1643" s="209" t="s">
        <v>3186</v>
      </c>
      <c r="C1643" s="214">
        <v>13</v>
      </c>
      <c r="D1643" s="215">
        <v>13000</v>
      </c>
      <c r="E1643" s="215">
        <v>3250</v>
      </c>
      <c r="F1643" s="214">
        <v>18</v>
      </c>
      <c r="G1643" s="217" t="str">
        <f>IF(MID(tab_SATLISTE[[#This Row],[SAT-ID]],2,1)="x","x",LEFT(tab_SATLISTE[[#This Row],[SAT-ID]]))</f>
        <v>5</v>
      </c>
      <c r="H1643" s="679" t="s">
        <v>4290</v>
      </c>
      <c r="I1643" s="680"/>
      <c r="J1643" s="680"/>
      <c r="K1643" s="680"/>
      <c r="L1643" s="681"/>
    </row>
    <row r="1644" spans="1:12" ht="15.95" customHeight="1" x14ac:dyDescent="0.25">
      <c r="A1644" s="21" t="s">
        <v>6113</v>
      </c>
      <c r="B1644" s="209" t="s">
        <v>3265</v>
      </c>
      <c r="C1644" s="214">
        <v>7</v>
      </c>
      <c r="D1644" s="215">
        <v>7000</v>
      </c>
      <c r="E1644" s="215">
        <v>1750</v>
      </c>
      <c r="F1644" s="214">
        <v>10</v>
      </c>
      <c r="G1644" s="217" t="str">
        <f>IF(MID(tab_SATLISTE[[#This Row],[SAT-ID]],2,1)="x","x",LEFT(tab_SATLISTE[[#This Row],[SAT-ID]]))</f>
        <v>5</v>
      </c>
      <c r="H1644" s="679" t="s">
        <v>4290</v>
      </c>
      <c r="I1644" s="680"/>
      <c r="J1644" s="680"/>
      <c r="K1644" s="680"/>
      <c r="L1644" s="681"/>
    </row>
    <row r="1645" spans="1:12" ht="15.95" customHeight="1" x14ac:dyDescent="0.25">
      <c r="A1645" s="21" t="s">
        <v>6114</v>
      </c>
      <c r="B1645" s="209" t="s">
        <v>887</v>
      </c>
      <c r="C1645" s="214">
        <v>838</v>
      </c>
      <c r="D1645" s="215">
        <v>838000</v>
      </c>
      <c r="E1645" s="215">
        <v>209500</v>
      </c>
      <c r="F1645" s="214">
        <v>1289</v>
      </c>
      <c r="G1645" s="217" t="str">
        <f>IF(MID(tab_SATLISTE[[#This Row],[SAT-ID]],2,1)="x","x",LEFT(tab_SATLISTE[[#This Row],[SAT-ID]]))</f>
        <v>5</v>
      </c>
      <c r="H1645" s="679" t="s">
        <v>4290</v>
      </c>
      <c r="I1645" s="680"/>
      <c r="J1645" s="680"/>
      <c r="K1645" s="680"/>
      <c r="L1645" s="681"/>
    </row>
    <row r="1646" spans="1:12" ht="15.95" customHeight="1" x14ac:dyDescent="0.25">
      <c r="A1646" s="21" t="s">
        <v>6115</v>
      </c>
      <c r="B1646" s="209" t="s">
        <v>206</v>
      </c>
      <c r="C1646" s="214">
        <v>426</v>
      </c>
      <c r="D1646" s="215">
        <v>426000</v>
      </c>
      <c r="E1646" s="215">
        <v>106500</v>
      </c>
      <c r="F1646" s="214">
        <v>656</v>
      </c>
      <c r="G1646" s="217" t="str">
        <f>IF(MID(tab_SATLISTE[[#This Row],[SAT-ID]],2,1)="x","x",LEFT(tab_SATLISTE[[#This Row],[SAT-ID]]))</f>
        <v>5</v>
      </c>
      <c r="H1646" s="679" t="s">
        <v>4290</v>
      </c>
      <c r="I1646" s="680"/>
      <c r="J1646" s="680"/>
      <c r="K1646" s="680"/>
      <c r="L1646" s="681"/>
    </row>
    <row r="1647" spans="1:12" ht="15.95" customHeight="1" x14ac:dyDescent="0.25">
      <c r="A1647" s="21" t="s">
        <v>6116</v>
      </c>
      <c r="B1647" s="209" t="s">
        <v>3238</v>
      </c>
      <c r="C1647" s="214">
        <v>38</v>
      </c>
      <c r="D1647" s="215">
        <v>38000</v>
      </c>
      <c r="E1647" s="215">
        <v>9500</v>
      </c>
      <c r="F1647" s="214">
        <v>53</v>
      </c>
      <c r="G1647" s="217" t="str">
        <f>IF(MID(tab_SATLISTE[[#This Row],[SAT-ID]],2,1)="x","x",LEFT(tab_SATLISTE[[#This Row],[SAT-ID]]))</f>
        <v>5</v>
      </c>
      <c r="H1647" s="679" t="s">
        <v>4290</v>
      </c>
      <c r="I1647" s="680"/>
      <c r="J1647" s="680"/>
      <c r="K1647" s="680"/>
      <c r="L1647" s="681"/>
    </row>
    <row r="1648" spans="1:12" ht="15.95" customHeight="1" x14ac:dyDescent="0.25">
      <c r="A1648" s="21" t="s">
        <v>6117</v>
      </c>
      <c r="B1648" s="209" t="s">
        <v>3172</v>
      </c>
      <c r="C1648" s="214">
        <v>21</v>
      </c>
      <c r="D1648" s="215">
        <v>21000</v>
      </c>
      <c r="E1648" s="215">
        <v>5250</v>
      </c>
      <c r="F1648" s="214">
        <v>29</v>
      </c>
      <c r="G1648" s="217" t="str">
        <f>IF(MID(tab_SATLISTE[[#This Row],[SAT-ID]],2,1)="x","x",LEFT(tab_SATLISTE[[#This Row],[SAT-ID]]))</f>
        <v>5</v>
      </c>
      <c r="H1648" s="679" t="s">
        <v>4290</v>
      </c>
      <c r="I1648" s="680"/>
      <c r="J1648" s="680"/>
      <c r="K1648" s="680"/>
      <c r="L1648" s="681"/>
    </row>
    <row r="1649" spans="1:12" ht="15.95" customHeight="1" x14ac:dyDescent="0.25">
      <c r="A1649" s="21" t="s">
        <v>6118</v>
      </c>
      <c r="B1649" s="209" t="s">
        <v>3169</v>
      </c>
      <c r="C1649" s="214">
        <v>22</v>
      </c>
      <c r="D1649" s="215">
        <v>22000</v>
      </c>
      <c r="E1649" s="215">
        <v>5500</v>
      </c>
      <c r="F1649" s="214">
        <v>31</v>
      </c>
      <c r="G1649" s="217" t="str">
        <f>IF(MID(tab_SATLISTE[[#This Row],[SAT-ID]],2,1)="x","x",LEFT(tab_SATLISTE[[#This Row],[SAT-ID]]))</f>
        <v>5</v>
      </c>
      <c r="H1649" s="679" t="s">
        <v>4290</v>
      </c>
      <c r="I1649" s="680"/>
      <c r="J1649" s="680"/>
      <c r="K1649" s="680"/>
      <c r="L1649" s="681"/>
    </row>
    <row r="1650" spans="1:12" ht="15.95" customHeight="1" x14ac:dyDescent="0.25">
      <c r="A1650" s="21" t="s">
        <v>6119</v>
      </c>
      <c r="B1650" s="209" t="s">
        <v>3178</v>
      </c>
      <c r="C1650" s="214">
        <v>5</v>
      </c>
      <c r="D1650" s="215">
        <v>5000</v>
      </c>
      <c r="E1650" s="215">
        <v>1250</v>
      </c>
      <c r="F1650" s="214">
        <v>7</v>
      </c>
      <c r="G1650" s="217" t="str">
        <f>IF(MID(tab_SATLISTE[[#This Row],[SAT-ID]],2,1)="x","x",LEFT(tab_SATLISTE[[#This Row],[SAT-ID]]))</f>
        <v>5</v>
      </c>
      <c r="H1650" s="679" t="s">
        <v>4290</v>
      </c>
      <c r="I1650" s="680"/>
      <c r="J1650" s="680"/>
      <c r="K1650" s="680"/>
      <c r="L1650" s="681"/>
    </row>
    <row r="1651" spans="1:12" ht="15.95" customHeight="1" x14ac:dyDescent="0.25">
      <c r="A1651" s="21" t="s">
        <v>6120</v>
      </c>
      <c r="B1651" s="209" t="s">
        <v>201</v>
      </c>
      <c r="C1651" s="214">
        <v>741</v>
      </c>
      <c r="D1651" s="215">
        <v>741000</v>
      </c>
      <c r="E1651" s="215">
        <v>185250</v>
      </c>
      <c r="F1651" s="214">
        <v>1140</v>
      </c>
      <c r="G1651" s="217" t="str">
        <f>IF(MID(tab_SATLISTE[[#This Row],[SAT-ID]],2,1)="x","x",LEFT(tab_SATLISTE[[#This Row],[SAT-ID]]))</f>
        <v>5</v>
      </c>
      <c r="H1651" s="679" t="s">
        <v>4290</v>
      </c>
      <c r="I1651" s="680"/>
      <c r="J1651" s="680"/>
      <c r="K1651" s="680"/>
      <c r="L1651" s="681"/>
    </row>
    <row r="1652" spans="1:12" ht="15.95" customHeight="1" x14ac:dyDescent="0.25">
      <c r="A1652" s="21" t="s">
        <v>6121</v>
      </c>
      <c r="B1652" s="209" t="s">
        <v>1574</v>
      </c>
      <c r="C1652" s="214">
        <v>269</v>
      </c>
      <c r="D1652" s="215">
        <v>269000</v>
      </c>
      <c r="E1652" s="215">
        <v>67250</v>
      </c>
      <c r="F1652" s="214">
        <v>407</v>
      </c>
      <c r="G1652" s="217" t="str">
        <f>IF(MID(tab_SATLISTE[[#This Row],[SAT-ID]],2,1)="x","x",LEFT(tab_SATLISTE[[#This Row],[SAT-ID]]))</f>
        <v>5</v>
      </c>
      <c r="H1652" s="679" t="s">
        <v>4290</v>
      </c>
      <c r="I1652" s="680"/>
      <c r="J1652" s="680"/>
      <c r="K1652" s="680"/>
      <c r="L1652" s="681"/>
    </row>
    <row r="1653" spans="1:12" ht="15.95" customHeight="1" x14ac:dyDescent="0.25">
      <c r="A1653" s="21" t="s">
        <v>6122</v>
      </c>
      <c r="B1653" s="209" t="s">
        <v>3181</v>
      </c>
      <c r="C1653" s="214">
        <v>6</v>
      </c>
      <c r="D1653" s="215">
        <v>6000</v>
      </c>
      <c r="E1653" s="215">
        <v>1500</v>
      </c>
      <c r="F1653" s="214">
        <v>9</v>
      </c>
      <c r="G1653" s="217" t="str">
        <f>IF(MID(tab_SATLISTE[[#This Row],[SAT-ID]],2,1)="x","x",LEFT(tab_SATLISTE[[#This Row],[SAT-ID]]))</f>
        <v>5</v>
      </c>
      <c r="H1653" s="679" t="s">
        <v>4290</v>
      </c>
      <c r="I1653" s="680"/>
      <c r="J1653" s="680"/>
      <c r="K1653" s="680"/>
      <c r="L1653" s="681"/>
    </row>
    <row r="1654" spans="1:12" ht="15.95" customHeight="1" x14ac:dyDescent="0.25">
      <c r="A1654" s="21" t="s">
        <v>6123</v>
      </c>
      <c r="B1654" s="209" t="s">
        <v>3180</v>
      </c>
      <c r="C1654" s="214">
        <v>4</v>
      </c>
      <c r="D1654" s="215">
        <v>4000</v>
      </c>
      <c r="E1654" s="215">
        <v>1000</v>
      </c>
      <c r="F1654" s="214">
        <v>5</v>
      </c>
      <c r="G1654" s="217" t="str">
        <f>IF(MID(tab_SATLISTE[[#This Row],[SAT-ID]],2,1)="x","x",LEFT(tab_SATLISTE[[#This Row],[SAT-ID]]))</f>
        <v>5</v>
      </c>
      <c r="H1654" s="679" t="s">
        <v>4290</v>
      </c>
      <c r="I1654" s="680"/>
      <c r="J1654" s="680"/>
      <c r="K1654" s="680"/>
      <c r="L1654" s="681"/>
    </row>
    <row r="1655" spans="1:12" ht="15.95" customHeight="1" x14ac:dyDescent="0.25">
      <c r="A1655" s="21" t="s">
        <v>6124</v>
      </c>
      <c r="B1655" s="209" t="s">
        <v>3255</v>
      </c>
      <c r="C1655" s="214">
        <v>4</v>
      </c>
      <c r="D1655" s="215">
        <v>4000</v>
      </c>
      <c r="E1655" s="215">
        <v>1000</v>
      </c>
      <c r="F1655" s="214">
        <v>5</v>
      </c>
      <c r="G1655" s="217" t="str">
        <f>IF(MID(tab_SATLISTE[[#This Row],[SAT-ID]],2,1)="x","x",LEFT(tab_SATLISTE[[#This Row],[SAT-ID]]))</f>
        <v>5</v>
      </c>
      <c r="H1655" s="679" t="s">
        <v>4290</v>
      </c>
      <c r="I1655" s="680"/>
      <c r="J1655" s="680"/>
      <c r="K1655" s="680"/>
      <c r="L1655" s="681"/>
    </row>
    <row r="1656" spans="1:12" ht="15.95" customHeight="1" x14ac:dyDescent="0.25">
      <c r="A1656" s="21" t="s">
        <v>6125</v>
      </c>
      <c r="B1656" s="209" t="s">
        <v>3147</v>
      </c>
      <c r="C1656" s="214">
        <v>15</v>
      </c>
      <c r="D1656" s="215">
        <v>15000</v>
      </c>
      <c r="E1656" s="215">
        <v>3750</v>
      </c>
      <c r="F1656" s="214">
        <v>21</v>
      </c>
      <c r="G1656" s="217" t="str">
        <f>IF(MID(tab_SATLISTE[[#This Row],[SAT-ID]],2,1)="x","x",LEFT(tab_SATLISTE[[#This Row],[SAT-ID]]))</f>
        <v>5</v>
      </c>
      <c r="H1656" s="679" t="s">
        <v>4290</v>
      </c>
      <c r="I1656" s="680"/>
      <c r="J1656" s="680"/>
      <c r="K1656" s="680"/>
      <c r="L1656" s="681"/>
    </row>
    <row r="1657" spans="1:12" ht="15.95" customHeight="1" x14ac:dyDescent="0.25">
      <c r="A1657" s="21" t="s">
        <v>6126</v>
      </c>
      <c r="B1657" s="209" t="s">
        <v>3137</v>
      </c>
      <c r="C1657" s="214">
        <v>5</v>
      </c>
      <c r="D1657" s="215">
        <v>5000</v>
      </c>
      <c r="E1657" s="215">
        <v>1250</v>
      </c>
      <c r="F1657" s="214">
        <v>7</v>
      </c>
      <c r="G1657" s="217" t="str">
        <f>IF(MID(tab_SATLISTE[[#This Row],[SAT-ID]],2,1)="x","x",LEFT(tab_SATLISTE[[#This Row],[SAT-ID]]))</f>
        <v>5</v>
      </c>
      <c r="H1657" s="679" t="s">
        <v>4290</v>
      </c>
      <c r="I1657" s="680"/>
      <c r="J1657" s="680"/>
      <c r="K1657" s="680"/>
      <c r="L1657" s="681"/>
    </row>
    <row r="1658" spans="1:12" ht="15.95" customHeight="1" x14ac:dyDescent="0.25">
      <c r="A1658" s="21" t="s">
        <v>6127</v>
      </c>
      <c r="B1658" s="209" t="s">
        <v>3226</v>
      </c>
      <c r="C1658" s="214">
        <v>7</v>
      </c>
      <c r="D1658" s="215">
        <v>7000</v>
      </c>
      <c r="E1658" s="215">
        <v>1750</v>
      </c>
      <c r="F1658" s="214">
        <v>10</v>
      </c>
      <c r="G1658" s="217" t="str">
        <f>IF(MID(tab_SATLISTE[[#This Row],[SAT-ID]],2,1)="x","x",LEFT(tab_SATLISTE[[#This Row],[SAT-ID]]))</f>
        <v>5</v>
      </c>
      <c r="H1658" s="679" t="s">
        <v>4290</v>
      </c>
      <c r="I1658" s="680"/>
      <c r="J1658" s="680"/>
      <c r="K1658" s="680"/>
      <c r="L1658" s="681"/>
    </row>
    <row r="1659" spans="1:12" ht="15.95" customHeight="1" x14ac:dyDescent="0.25">
      <c r="A1659" s="21" t="s">
        <v>6128</v>
      </c>
      <c r="B1659" s="209" t="s">
        <v>3284</v>
      </c>
      <c r="C1659" s="214">
        <v>25</v>
      </c>
      <c r="D1659" s="215">
        <v>25000</v>
      </c>
      <c r="E1659" s="215">
        <v>6250</v>
      </c>
      <c r="F1659" s="214">
        <v>35</v>
      </c>
      <c r="G1659" s="217" t="str">
        <f>IF(MID(tab_SATLISTE[[#This Row],[SAT-ID]],2,1)="x","x",LEFT(tab_SATLISTE[[#This Row],[SAT-ID]]))</f>
        <v>5</v>
      </c>
      <c r="H1659" s="679" t="s">
        <v>4290</v>
      </c>
      <c r="I1659" s="680"/>
      <c r="J1659" s="680"/>
      <c r="K1659" s="680"/>
      <c r="L1659" s="681"/>
    </row>
    <row r="1660" spans="1:12" ht="15.95" customHeight="1" x14ac:dyDescent="0.25">
      <c r="A1660" s="21" t="s">
        <v>6129</v>
      </c>
      <c r="B1660" s="209" t="s">
        <v>3206</v>
      </c>
      <c r="C1660" s="214">
        <v>14</v>
      </c>
      <c r="D1660" s="215">
        <v>14000</v>
      </c>
      <c r="E1660" s="215">
        <v>3500</v>
      </c>
      <c r="F1660" s="214">
        <v>20</v>
      </c>
      <c r="G1660" s="217" t="str">
        <f>IF(MID(tab_SATLISTE[[#This Row],[SAT-ID]],2,1)="x","x",LEFT(tab_SATLISTE[[#This Row],[SAT-ID]]))</f>
        <v>5</v>
      </c>
      <c r="H1660" s="679" t="s">
        <v>4290</v>
      </c>
      <c r="I1660" s="680"/>
      <c r="J1660" s="680"/>
      <c r="K1660" s="680"/>
      <c r="L1660" s="681"/>
    </row>
    <row r="1661" spans="1:12" ht="15.95" customHeight="1" x14ac:dyDescent="0.25">
      <c r="A1661" s="21" t="s">
        <v>6130</v>
      </c>
      <c r="B1661" s="209" t="s">
        <v>3216</v>
      </c>
      <c r="C1661" s="214">
        <v>6</v>
      </c>
      <c r="D1661" s="215">
        <v>6000</v>
      </c>
      <c r="E1661" s="215">
        <v>1500</v>
      </c>
      <c r="F1661" s="214">
        <v>9</v>
      </c>
      <c r="G1661" s="217" t="str">
        <f>IF(MID(tab_SATLISTE[[#This Row],[SAT-ID]],2,1)="x","x",LEFT(tab_SATLISTE[[#This Row],[SAT-ID]]))</f>
        <v>5</v>
      </c>
      <c r="H1661" s="679" t="s">
        <v>4290</v>
      </c>
      <c r="I1661" s="680"/>
      <c r="J1661" s="680"/>
      <c r="K1661" s="680"/>
      <c r="L1661" s="681"/>
    </row>
    <row r="1662" spans="1:12" ht="15.95" customHeight="1" x14ac:dyDescent="0.25">
      <c r="A1662" s="21" t="s">
        <v>6131</v>
      </c>
      <c r="B1662" s="209" t="s">
        <v>3140</v>
      </c>
      <c r="C1662" s="214">
        <v>6</v>
      </c>
      <c r="D1662" s="215">
        <v>6000</v>
      </c>
      <c r="E1662" s="215">
        <v>1500</v>
      </c>
      <c r="F1662" s="214">
        <v>8</v>
      </c>
      <c r="G1662" s="217" t="str">
        <f>IF(MID(tab_SATLISTE[[#This Row],[SAT-ID]],2,1)="x","x",LEFT(tab_SATLISTE[[#This Row],[SAT-ID]]))</f>
        <v>5</v>
      </c>
      <c r="H1662" s="679" t="s">
        <v>4290</v>
      </c>
      <c r="I1662" s="680"/>
      <c r="J1662" s="680"/>
      <c r="K1662" s="680"/>
      <c r="L1662" s="681"/>
    </row>
    <row r="1663" spans="1:12" ht="15.95" customHeight="1" x14ac:dyDescent="0.25">
      <c r="A1663" s="21" t="s">
        <v>6132</v>
      </c>
      <c r="B1663" s="209" t="s">
        <v>3136</v>
      </c>
      <c r="C1663" s="214">
        <v>18</v>
      </c>
      <c r="D1663" s="215">
        <v>18000</v>
      </c>
      <c r="E1663" s="215">
        <v>4500</v>
      </c>
      <c r="F1663" s="214">
        <v>25</v>
      </c>
      <c r="G1663" s="217" t="str">
        <f>IF(MID(tab_SATLISTE[[#This Row],[SAT-ID]],2,1)="x","x",LEFT(tab_SATLISTE[[#This Row],[SAT-ID]]))</f>
        <v>5</v>
      </c>
      <c r="H1663" s="679" t="s">
        <v>4290</v>
      </c>
      <c r="I1663" s="680"/>
      <c r="J1663" s="680"/>
      <c r="K1663" s="680"/>
      <c r="L1663" s="681"/>
    </row>
    <row r="1664" spans="1:12" ht="15.95" customHeight="1" x14ac:dyDescent="0.25">
      <c r="A1664" s="21" t="s">
        <v>6133</v>
      </c>
      <c r="B1664" s="209" t="s">
        <v>3214</v>
      </c>
      <c r="C1664" s="214">
        <v>9</v>
      </c>
      <c r="D1664" s="215">
        <v>9000</v>
      </c>
      <c r="E1664" s="215">
        <v>2250</v>
      </c>
      <c r="F1664" s="214">
        <v>14</v>
      </c>
      <c r="G1664" s="217" t="str">
        <f>IF(MID(tab_SATLISTE[[#This Row],[SAT-ID]],2,1)="x","x",LEFT(tab_SATLISTE[[#This Row],[SAT-ID]]))</f>
        <v>5</v>
      </c>
      <c r="H1664" s="679" t="s">
        <v>4290</v>
      </c>
      <c r="I1664" s="680"/>
      <c r="J1664" s="680"/>
      <c r="K1664" s="680"/>
      <c r="L1664" s="681"/>
    </row>
    <row r="1665" spans="1:12" ht="15.95" customHeight="1" x14ac:dyDescent="0.25">
      <c r="A1665" s="21" t="s">
        <v>6134</v>
      </c>
      <c r="B1665" s="209" t="s">
        <v>3225</v>
      </c>
      <c r="C1665" s="214">
        <v>6</v>
      </c>
      <c r="D1665" s="215">
        <v>6000</v>
      </c>
      <c r="E1665" s="215">
        <v>1500</v>
      </c>
      <c r="F1665" s="214">
        <v>10</v>
      </c>
      <c r="G1665" s="217" t="str">
        <f>IF(MID(tab_SATLISTE[[#This Row],[SAT-ID]],2,1)="x","x",LEFT(tab_SATLISTE[[#This Row],[SAT-ID]]))</f>
        <v>5</v>
      </c>
      <c r="H1665" s="679" t="s">
        <v>4290</v>
      </c>
      <c r="I1665" s="680"/>
      <c r="J1665" s="680"/>
      <c r="K1665" s="680"/>
      <c r="L1665" s="681"/>
    </row>
    <row r="1666" spans="1:12" ht="15.95" customHeight="1" x14ac:dyDescent="0.25">
      <c r="A1666" s="21" t="s">
        <v>6135</v>
      </c>
      <c r="B1666" s="209" t="s">
        <v>3224</v>
      </c>
      <c r="C1666" s="214">
        <v>15</v>
      </c>
      <c r="D1666" s="215">
        <v>15000</v>
      </c>
      <c r="E1666" s="215">
        <v>3750</v>
      </c>
      <c r="F1666" s="214">
        <v>23</v>
      </c>
      <c r="G1666" s="217" t="str">
        <f>IF(MID(tab_SATLISTE[[#This Row],[SAT-ID]],2,1)="x","x",LEFT(tab_SATLISTE[[#This Row],[SAT-ID]]))</f>
        <v>5</v>
      </c>
      <c r="H1666" s="679" t="s">
        <v>4290</v>
      </c>
      <c r="I1666" s="680"/>
      <c r="J1666" s="680"/>
      <c r="K1666" s="680"/>
      <c r="L1666" s="681"/>
    </row>
    <row r="1667" spans="1:12" ht="15.95" customHeight="1" x14ac:dyDescent="0.25">
      <c r="A1667" s="21" t="s">
        <v>6136</v>
      </c>
      <c r="B1667" s="209" t="s">
        <v>3183</v>
      </c>
      <c r="C1667" s="214">
        <v>20</v>
      </c>
      <c r="D1667" s="215">
        <v>20000</v>
      </c>
      <c r="E1667" s="215">
        <v>5000</v>
      </c>
      <c r="F1667" s="214">
        <v>28</v>
      </c>
      <c r="G1667" s="217" t="str">
        <f>IF(MID(tab_SATLISTE[[#This Row],[SAT-ID]],2,1)="x","x",LEFT(tab_SATLISTE[[#This Row],[SAT-ID]]))</f>
        <v>5</v>
      </c>
      <c r="H1667" s="679" t="s">
        <v>4290</v>
      </c>
      <c r="I1667" s="680"/>
      <c r="J1667" s="680"/>
      <c r="K1667" s="680"/>
      <c r="L1667" s="681"/>
    </row>
    <row r="1668" spans="1:12" ht="15.95" customHeight="1" x14ac:dyDescent="0.25">
      <c r="A1668" s="21" t="s">
        <v>6137</v>
      </c>
      <c r="B1668" s="209" t="s">
        <v>3156</v>
      </c>
      <c r="C1668" s="214">
        <v>11</v>
      </c>
      <c r="D1668" s="215">
        <v>11000</v>
      </c>
      <c r="E1668" s="215">
        <v>2750</v>
      </c>
      <c r="F1668" s="214">
        <v>16</v>
      </c>
      <c r="G1668" s="217" t="str">
        <f>IF(MID(tab_SATLISTE[[#This Row],[SAT-ID]],2,1)="x","x",LEFT(tab_SATLISTE[[#This Row],[SAT-ID]]))</f>
        <v>5</v>
      </c>
      <c r="H1668" s="679" t="s">
        <v>4290</v>
      </c>
      <c r="I1668" s="680"/>
      <c r="J1668" s="680"/>
      <c r="K1668" s="680"/>
      <c r="L1668" s="681"/>
    </row>
    <row r="1669" spans="1:12" ht="15.95" customHeight="1" x14ac:dyDescent="0.25">
      <c r="A1669" s="21" t="s">
        <v>6138</v>
      </c>
      <c r="B1669" s="209" t="s">
        <v>3239</v>
      </c>
      <c r="C1669" s="214">
        <v>34</v>
      </c>
      <c r="D1669" s="215">
        <v>34000</v>
      </c>
      <c r="E1669" s="215">
        <v>8500</v>
      </c>
      <c r="F1669" s="214">
        <v>47</v>
      </c>
      <c r="G1669" s="217" t="str">
        <f>IF(MID(tab_SATLISTE[[#This Row],[SAT-ID]],2,1)="x","x",LEFT(tab_SATLISTE[[#This Row],[SAT-ID]]))</f>
        <v>5</v>
      </c>
      <c r="H1669" s="679" t="s">
        <v>4290</v>
      </c>
      <c r="I1669" s="680"/>
      <c r="J1669" s="680"/>
      <c r="K1669" s="680"/>
      <c r="L1669" s="681"/>
    </row>
    <row r="1670" spans="1:12" ht="15.95" customHeight="1" x14ac:dyDescent="0.25">
      <c r="A1670" s="21" t="s">
        <v>6139</v>
      </c>
      <c r="B1670" s="209" t="s">
        <v>3240</v>
      </c>
      <c r="C1670" s="214">
        <v>20</v>
      </c>
      <c r="D1670" s="215">
        <v>20000</v>
      </c>
      <c r="E1670" s="215">
        <v>5000</v>
      </c>
      <c r="F1670" s="214">
        <v>28</v>
      </c>
      <c r="G1670" s="217" t="str">
        <f>IF(MID(tab_SATLISTE[[#This Row],[SAT-ID]],2,1)="x","x",LEFT(tab_SATLISTE[[#This Row],[SAT-ID]]))</f>
        <v>5</v>
      </c>
      <c r="H1670" s="679" t="s">
        <v>4290</v>
      </c>
      <c r="I1670" s="680"/>
      <c r="J1670" s="680"/>
      <c r="K1670" s="680"/>
      <c r="L1670" s="681"/>
    </row>
    <row r="1671" spans="1:12" ht="15.95" customHeight="1" x14ac:dyDescent="0.25">
      <c r="A1671" s="21" t="s">
        <v>6140</v>
      </c>
      <c r="B1671" s="209" t="s">
        <v>3215</v>
      </c>
      <c r="C1671" s="214">
        <v>49</v>
      </c>
      <c r="D1671" s="215">
        <v>49000</v>
      </c>
      <c r="E1671" s="215">
        <v>12250</v>
      </c>
      <c r="F1671" s="214">
        <v>76</v>
      </c>
      <c r="G1671" s="217" t="str">
        <f>IF(MID(tab_SATLISTE[[#This Row],[SAT-ID]],2,1)="x","x",LEFT(tab_SATLISTE[[#This Row],[SAT-ID]]))</f>
        <v>5</v>
      </c>
      <c r="H1671" s="679" t="s">
        <v>4290</v>
      </c>
      <c r="I1671" s="680"/>
      <c r="J1671" s="680"/>
      <c r="K1671" s="680"/>
      <c r="L1671" s="681"/>
    </row>
    <row r="1672" spans="1:12" ht="15.95" customHeight="1" x14ac:dyDescent="0.25">
      <c r="A1672" s="21" t="s">
        <v>6141</v>
      </c>
      <c r="B1672" s="209" t="s">
        <v>3218</v>
      </c>
      <c r="C1672" s="214">
        <v>7</v>
      </c>
      <c r="D1672" s="215">
        <v>7000</v>
      </c>
      <c r="E1672" s="215">
        <v>1750</v>
      </c>
      <c r="F1672" s="214">
        <v>11</v>
      </c>
      <c r="G1672" s="217" t="str">
        <f>IF(MID(tab_SATLISTE[[#This Row],[SAT-ID]],2,1)="x","x",LEFT(tab_SATLISTE[[#This Row],[SAT-ID]]))</f>
        <v>5</v>
      </c>
      <c r="H1672" s="679" t="s">
        <v>4290</v>
      </c>
      <c r="I1672" s="680"/>
      <c r="J1672" s="680"/>
      <c r="K1672" s="680"/>
      <c r="L1672" s="681"/>
    </row>
    <row r="1673" spans="1:12" ht="15.95" customHeight="1" x14ac:dyDescent="0.25">
      <c r="A1673" s="21" t="s">
        <v>6142</v>
      </c>
      <c r="B1673" s="209" t="s">
        <v>3160</v>
      </c>
      <c r="C1673" s="214">
        <v>3</v>
      </c>
      <c r="D1673" s="215">
        <v>3000</v>
      </c>
      <c r="E1673" s="215">
        <v>750</v>
      </c>
      <c r="F1673" s="214">
        <v>4</v>
      </c>
      <c r="G1673" s="217" t="str">
        <f>IF(MID(tab_SATLISTE[[#This Row],[SAT-ID]],2,1)="x","x",LEFT(tab_SATLISTE[[#This Row],[SAT-ID]]))</f>
        <v>5</v>
      </c>
      <c r="H1673" s="679" t="s">
        <v>4290</v>
      </c>
      <c r="I1673" s="680"/>
      <c r="J1673" s="680"/>
      <c r="K1673" s="680"/>
      <c r="L1673" s="681"/>
    </row>
    <row r="1674" spans="1:12" ht="15.95" customHeight="1" x14ac:dyDescent="0.25">
      <c r="A1674" s="21" t="s">
        <v>6143</v>
      </c>
      <c r="B1674" s="209" t="s">
        <v>3277</v>
      </c>
      <c r="C1674" s="214">
        <v>42</v>
      </c>
      <c r="D1674" s="215">
        <v>42000</v>
      </c>
      <c r="E1674" s="215">
        <v>10500</v>
      </c>
      <c r="F1674" s="214">
        <v>59</v>
      </c>
      <c r="G1674" s="217" t="str">
        <f>IF(MID(tab_SATLISTE[[#This Row],[SAT-ID]],2,1)="x","x",LEFT(tab_SATLISTE[[#This Row],[SAT-ID]]))</f>
        <v>5</v>
      </c>
      <c r="H1674" s="679" t="s">
        <v>4290</v>
      </c>
      <c r="I1674" s="680"/>
      <c r="J1674" s="680"/>
      <c r="K1674" s="680"/>
      <c r="L1674" s="681"/>
    </row>
    <row r="1675" spans="1:12" ht="15.95" customHeight="1" x14ac:dyDescent="0.25">
      <c r="A1675" s="21" t="s">
        <v>6144</v>
      </c>
      <c r="B1675" s="209" t="s">
        <v>3217</v>
      </c>
      <c r="C1675" s="214">
        <v>54</v>
      </c>
      <c r="D1675" s="215">
        <v>54000</v>
      </c>
      <c r="E1675" s="215">
        <v>13500</v>
      </c>
      <c r="F1675" s="214">
        <v>83</v>
      </c>
      <c r="G1675" s="217" t="str">
        <f>IF(MID(tab_SATLISTE[[#This Row],[SAT-ID]],2,1)="x","x",LEFT(tab_SATLISTE[[#This Row],[SAT-ID]]))</f>
        <v>5</v>
      </c>
      <c r="H1675" s="679" t="s">
        <v>4290</v>
      </c>
      <c r="I1675" s="680"/>
      <c r="J1675" s="680"/>
      <c r="K1675" s="680"/>
      <c r="L1675" s="681"/>
    </row>
    <row r="1676" spans="1:12" ht="15.95" customHeight="1" x14ac:dyDescent="0.25">
      <c r="A1676" s="21" t="s">
        <v>6145</v>
      </c>
      <c r="B1676" s="209" t="s">
        <v>3268</v>
      </c>
      <c r="C1676" s="214">
        <v>3</v>
      </c>
      <c r="D1676" s="215">
        <v>3000</v>
      </c>
      <c r="E1676" s="215">
        <v>750</v>
      </c>
      <c r="F1676" s="214">
        <v>4</v>
      </c>
      <c r="G1676" s="217" t="str">
        <f>IF(MID(tab_SATLISTE[[#This Row],[SAT-ID]],2,1)="x","x",LEFT(tab_SATLISTE[[#This Row],[SAT-ID]]))</f>
        <v>5</v>
      </c>
      <c r="H1676" s="679" t="s">
        <v>4290</v>
      </c>
      <c r="I1676" s="680"/>
      <c r="J1676" s="680"/>
      <c r="K1676" s="680"/>
      <c r="L1676" s="681"/>
    </row>
    <row r="1677" spans="1:12" ht="15.95" customHeight="1" x14ac:dyDescent="0.25">
      <c r="A1677" s="21" t="s">
        <v>6146</v>
      </c>
      <c r="B1677" s="209" t="s">
        <v>3220</v>
      </c>
      <c r="C1677" s="214">
        <v>4</v>
      </c>
      <c r="D1677" s="215">
        <v>4000</v>
      </c>
      <c r="E1677" s="215">
        <v>1000</v>
      </c>
      <c r="F1677" s="214">
        <v>6</v>
      </c>
      <c r="G1677" s="217" t="str">
        <f>IF(MID(tab_SATLISTE[[#This Row],[SAT-ID]],2,1)="x","x",LEFT(tab_SATLISTE[[#This Row],[SAT-ID]]))</f>
        <v>5</v>
      </c>
      <c r="H1677" s="679" t="s">
        <v>4290</v>
      </c>
      <c r="I1677" s="680"/>
      <c r="J1677" s="680"/>
      <c r="K1677" s="680"/>
      <c r="L1677" s="681"/>
    </row>
    <row r="1678" spans="1:12" ht="15.95" customHeight="1" x14ac:dyDescent="0.25">
      <c r="A1678" s="21" t="s">
        <v>6147</v>
      </c>
      <c r="B1678" s="209" t="s">
        <v>3278</v>
      </c>
      <c r="C1678" s="214">
        <v>6</v>
      </c>
      <c r="D1678" s="215">
        <v>6000</v>
      </c>
      <c r="E1678" s="215">
        <v>1500</v>
      </c>
      <c r="F1678" s="214">
        <v>9</v>
      </c>
      <c r="G1678" s="217" t="str">
        <f>IF(MID(tab_SATLISTE[[#This Row],[SAT-ID]],2,1)="x","x",LEFT(tab_SATLISTE[[#This Row],[SAT-ID]]))</f>
        <v>5</v>
      </c>
      <c r="H1678" s="679" t="s">
        <v>4290</v>
      </c>
      <c r="I1678" s="680"/>
      <c r="J1678" s="680"/>
      <c r="K1678" s="680"/>
      <c r="L1678" s="681"/>
    </row>
    <row r="1679" spans="1:12" ht="15.95" customHeight="1" x14ac:dyDescent="0.25">
      <c r="A1679" s="21" t="s">
        <v>6148</v>
      </c>
      <c r="B1679" s="209" t="s">
        <v>3242</v>
      </c>
      <c r="C1679" s="214">
        <v>3</v>
      </c>
      <c r="D1679" s="215">
        <v>3000</v>
      </c>
      <c r="E1679" s="215">
        <v>750</v>
      </c>
      <c r="F1679" s="214">
        <v>5</v>
      </c>
      <c r="G1679" s="217" t="str">
        <f>IF(MID(tab_SATLISTE[[#This Row],[SAT-ID]],2,1)="x","x",LEFT(tab_SATLISTE[[#This Row],[SAT-ID]]))</f>
        <v>5</v>
      </c>
      <c r="H1679" s="679" t="s">
        <v>4290</v>
      </c>
      <c r="I1679" s="680"/>
      <c r="J1679" s="680"/>
      <c r="K1679" s="680"/>
      <c r="L1679" s="681"/>
    </row>
    <row r="1680" spans="1:12" ht="15.95" customHeight="1" x14ac:dyDescent="0.25">
      <c r="A1680" s="21" t="s">
        <v>6149</v>
      </c>
      <c r="B1680" s="209" t="s">
        <v>311</v>
      </c>
      <c r="C1680" s="214">
        <v>56</v>
      </c>
      <c r="D1680" s="215">
        <v>56000</v>
      </c>
      <c r="E1680" s="215">
        <v>14000</v>
      </c>
      <c r="F1680" s="214">
        <v>86</v>
      </c>
      <c r="G1680" s="217" t="str">
        <f>IF(MID(tab_SATLISTE[[#This Row],[SAT-ID]],2,1)="x","x",LEFT(tab_SATLISTE[[#This Row],[SAT-ID]]))</f>
        <v>5</v>
      </c>
      <c r="H1680" s="679" t="s">
        <v>4290</v>
      </c>
      <c r="I1680" s="680"/>
      <c r="J1680" s="680"/>
      <c r="K1680" s="680"/>
      <c r="L1680" s="681"/>
    </row>
    <row r="1681" spans="1:12" ht="15.95" customHeight="1" x14ac:dyDescent="0.25">
      <c r="A1681" s="21" t="s">
        <v>6150</v>
      </c>
      <c r="B1681" s="209" t="s">
        <v>316</v>
      </c>
      <c r="C1681" s="214">
        <v>19</v>
      </c>
      <c r="D1681" s="215">
        <v>19000</v>
      </c>
      <c r="E1681" s="215">
        <v>4750</v>
      </c>
      <c r="F1681" s="214">
        <v>28</v>
      </c>
      <c r="G1681" s="217" t="str">
        <f>IF(MID(tab_SATLISTE[[#This Row],[SAT-ID]],2,1)="x","x",LEFT(tab_SATLISTE[[#This Row],[SAT-ID]]))</f>
        <v>5</v>
      </c>
      <c r="H1681" s="679" t="s">
        <v>4290</v>
      </c>
      <c r="I1681" s="680"/>
      <c r="J1681" s="680"/>
      <c r="K1681" s="680"/>
      <c r="L1681" s="681"/>
    </row>
    <row r="1682" spans="1:12" ht="15.95" customHeight="1" x14ac:dyDescent="0.25">
      <c r="A1682" s="21" t="s">
        <v>6151</v>
      </c>
      <c r="B1682" s="209" t="s">
        <v>323</v>
      </c>
      <c r="C1682" s="214">
        <v>14</v>
      </c>
      <c r="D1682" s="215">
        <v>14000</v>
      </c>
      <c r="E1682" s="215">
        <v>3500</v>
      </c>
      <c r="F1682" s="214">
        <v>20</v>
      </c>
      <c r="G1682" s="217" t="str">
        <f>IF(MID(tab_SATLISTE[[#This Row],[SAT-ID]],2,1)="x","x",LEFT(tab_SATLISTE[[#This Row],[SAT-ID]]))</f>
        <v>5</v>
      </c>
      <c r="H1682" s="679" t="s">
        <v>4290</v>
      </c>
      <c r="I1682" s="680"/>
      <c r="J1682" s="680"/>
      <c r="K1682" s="680"/>
      <c r="L1682" s="681"/>
    </row>
    <row r="1683" spans="1:12" ht="15.95" customHeight="1" x14ac:dyDescent="0.25">
      <c r="A1683" s="21" t="s">
        <v>6152</v>
      </c>
      <c r="B1683" s="209" t="s">
        <v>308</v>
      </c>
      <c r="C1683" s="214">
        <v>12</v>
      </c>
      <c r="D1683" s="215">
        <v>12000</v>
      </c>
      <c r="E1683" s="215">
        <v>3000</v>
      </c>
      <c r="F1683" s="214">
        <v>19</v>
      </c>
      <c r="G1683" s="217" t="str">
        <f>IF(MID(tab_SATLISTE[[#This Row],[SAT-ID]],2,1)="x","x",LEFT(tab_SATLISTE[[#This Row],[SAT-ID]]))</f>
        <v>5</v>
      </c>
      <c r="H1683" s="679" t="s">
        <v>4290</v>
      </c>
      <c r="I1683" s="680"/>
      <c r="J1683" s="680"/>
      <c r="K1683" s="680"/>
      <c r="L1683" s="681"/>
    </row>
    <row r="1684" spans="1:12" ht="15.95" customHeight="1" x14ac:dyDescent="0.25">
      <c r="A1684" s="21" t="s">
        <v>6153</v>
      </c>
      <c r="B1684" s="209" t="s">
        <v>328</v>
      </c>
      <c r="C1684" s="214">
        <v>9</v>
      </c>
      <c r="D1684" s="215">
        <v>9000</v>
      </c>
      <c r="E1684" s="215">
        <v>2250</v>
      </c>
      <c r="F1684" s="214">
        <v>12</v>
      </c>
      <c r="G1684" s="217" t="str">
        <f>IF(MID(tab_SATLISTE[[#This Row],[SAT-ID]],2,1)="x","x",LEFT(tab_SATLISTE[[#This Row],[SAT-ID]]))</f>
        <v>5</v>
      </c>
      <c r="H1684" s="679" t="s">
        <v>4290</v>
      </c>
      <c r="I1684" s="680"/>
      <c r="J1684" s="680"/>
      <c r="K1684" s="680"/>
      <c r="L1684" s="681"/>
    </row>
    <row r="1685" spans="1:12" ht="15.95" customHeight="1" x14ac:dyDescent="0.25">
      <c r="A1685" s="21" t="s">
        <v>6154</v>
      </c>
      <c r="B1685" s="209" t="s">
        <v>314</v>
      </c>
      <c r="C1685" s="214">
        <v>14</v>
      </c>
      <c r="D1685" s="215">
        <v>14000</v>
      </c>
      <c r="E1685" s="215">
        <v>3500</v>
      </c>
      <c r="F1685" s="214">
        <v>19</v>
      </c>
      <c r="G1685" s="217" t="str">
        <f>IF(MID(tab_SATLISTE[[#This Row],[SAT-ID]],2,1)="x","x",LEFT(tab_SATLISTE[[#This Row],[SAT-ID]]))</f>
        <v>5</v>
      </c>
      <c r="H1685" s="679" t="s">
        <v>4290</v>
      </c>
      <c r="I1685" s="680"/>
      <c r="J1685" s="680"/>
      <c r="K1685" s="680"/>
      <c r="L1685" s="681"/>
    </row>
    <row r="1686" spans="1:12" ht="15.95" customHeight="1" x14ac:dyDescent="0.25">
      <c r="A1686" s="21" t="s">
        <v>6155</v>
      </c>
      <c r="B1686" s="209" t="s">
        <v>3286</v>
      </c>
      <c r="C1686" s="214">
        <v>3</v>
      </c>
      <c r="D1686" s="215">
        <v>3000</v>
      </c>
      <c r="E1686" s="215">
        <v>750</v>
      </c>
      <c r="F1686" s="214">
        <v>4</v>
      </c>
      <c r="G1686" s="217" t="str">
        <f>IF(MID(tab_SATLISTE[[#This Row],[SAT-ID]],2,1)="x","x",LEFT(tab_SATLISTE[[#This Row],[SAT-ID]]))</f>
        <v>5</v>
      </c>
      <c r="H1686" s="679" t="s">
        <v>4290</v>
      </c>
      <c r="I1686" s="680"/>
      <c r="J1686" s="680"/>
      <c r="K1686" s="680"/>
      <c r="L1686" s="681"/>
    </row>
    <row r="1687" spans="1:12" ht="15.95" customHeight="1" x14ac:dyDescent="0.25">
      <c r="A1687" s="21" t="s">
        <v>6156</v>
      </c>
      <c r="B1687" s="209" t="s">
        <v>3227</v>
      </c>
      <c r="C1687" s="214">
        <v>34</v>
      </c>
      <c r="D1687" s="215">
        <v>34000</v>
      </c>
      <c r="E1687" s="215">
        <v>8500</v>
      </c>
      <c r="F1687" s="214">
        <v>52</v>
      </c>
      <c r="G1687" s="217" t="str">
        <f>IF(MID(tab_SATLISTE[[#This Row],[SAT-ID]],2,1)="x","x",LEFT(tab_SATLISTE[[#This Row],[SAT-ID]]))</f>
        <v>5</v>
      </c>
      <c r="H1687" s="679" t="s">
        <v>4290</v>
      </c>
      <c r="I1687" s="680"/>
      <c r="J1687" s="680"/>
      <c r="K1687" s="680"/>
      <c r="L1687" s="681"/>
    </row>
    <row r="1688" spans="1:12" ht="15.95" customHeight="1" x14ac:dyDescent="0.25">
      <c r="A1688" s="21" t="s">
        <v>6157</v>
      </c>
      <c r="B1688" s="209" t="s">
        <v>3184</v>
      </c>
      <c r="C1688" s="214">
        <v>4</v>
      </c>
      <c r="D1688" s="215">
        <v>4000</v>
      </c>
      <c r="E1688" s="215">
        <v>1000</v>
      </c>
      <c r="F1688" s="214">
        <v>5</v>
      </c>
      <c r="G1688" s="217" t="str">
        <f>IF(MID(tab_SATLISTE[[#This Row],[SAT-ID]],2,1)="x","x",LEFT(tab_SATLISTE[[#This Row],[SAT-ID]]))</f>
        <v>5</v>
      </c>
      <c r="H1688" s="679" t="s">
        <v>4290</v>
      </c>
      <c r="I1688" s="680"/>
      <c r="J1688" s="680"/>
      <c r="K1688" s="680"/>
      <c r="L1688" s="681"/>
    </row>
    <row r="1689" spans="1:12" ht="15.95" customHeight="1" x14ac:dyDescent="0.25">
      <c r="A1689" s="21" t="s">
        <v>6158</v>
      </c>
      <c r="B1689" s="209" t="s">
        <v>3241</v>
      </c>
      <c r="C1689" s="214">
        <v>66</v>
      </c>
      <c r="D1689" s="215">
        <v>66000</v>
      </c>
      <c r="E1689" s="215">
        <v>16500</v>
      </c>
      <c r="F1689" s="214">
        <v>101</v>
      </c>
      <c r="G1689" s="217" t="str">
        <f>IF(MID(tab_SATLISTE[[#This Row],[SAT-ID]],2,1)="x","x",LEFT(tab_SATLISTE[[#This Row],[SAT-ID]]))</f>
        <v>5</v>
      </c>
      <c r="H1689" s="679" t="s">
        <v>4290</v>
      </c>
      <c r="I1689" s="680"/>
      <c r="J1689" s="680"/>
      <c r="K1689" s="680"/>
      <c r="L1689" s="681"/>
    </row>
    <row r="1690" spans="1:12" ht="15.95" customHeight="1" x14ac:dyDescent="0.25">
      <c r="A1690" s="21" t="s">
        <v>6159</v>
      </c>
      <c r="B1690" s="209" t="s">
        <v>3185</v>
      </c>
      <c r="C1690" s="214">
        <v>10</v>
      </c>
      <c r="D1690" s="215">
        <v>10000</v>
      </c>
      <c r="E1690" s="215">
        <v>2500</v>
      </c>
      <c r="F1690" s="214">
        <v>14</v>
      </c>
      <c r="G1690" s="217" t="str">
        <f>IF(MID(tab_SATLISTE[[#This Row],[SAT-ID]],2,1)="x","x",LEFT(tab_SATLISTE[[#This Row],[SAT-ID]]))</f>
        <v>5</v>
      </c>
      <c r="H1690" s="679" t="s">
        <v>4290</v>
      </c>
      <c r="I1690" s="680"/>
      <c r="J1690" s="680"/>
      <c r="K1690" s="680"/>
      <c r="L1690" s="681"/>
    </row>
    <row r="1691" spans="1:12" ht="15.95" customHeight="1" x14ac:dyDescent="0.25">
      <c r="A1691" s="21" t="s">
        <v>6160</v>
      </c>
      <c r="B1691" s="209" t="s">
        <v>3158</v>
      </c>
      <c r="C1691" s="214">
        <v>15</v>
      </c>
      <c r="D1691" s="215">
        <v>15000</v>
      </c>
      <c r="E1691" s="215">
        <v>3750</v>
      </c>
      <c r="F1691" s="214">
        <v>21</v>
      </c>
      <c r="G1691" s="217" t="str">
        <f>IF(MID(tab_SATLISTE[[#This Row],[SAT-ID]],2,1)="x","x",LEFT(tab_SATLISTE[[#This Row],[SAT-ID]]))</f>
        <v>5</v>
      </c>
      <c r="H1691" s="679" t="s">
        <v>4290</v>
      </c>
      <c r="I1691" s="680"/>
      <c r="J1691" s="680"/>
      <c r="K1691" s="680"/>
      <c r="L1691" s="681"/>
    </row>
    <row r="1692" spans="1:12" ht="15.95" customHeight="1" x14ac:dyDescent="0.25">
      <c r="A1692" s="21" t="s">
        <v>6161</v>
      </c>
      <c r="B1692" s="209" t="s">
        <v>3163</v>
      </c>
      <c r="C1692" s="214">
        <v>5</v>
      </c>
      <c r="D1692" s="215">
        <v>5000</v>
      </c>
      <c r="E1692" s="215">
        <v>1250</v>
      </c>
      <c r="F1692" s="214">
        <v>7</v>
      </c>
      <c r="G1692" s="217" t="str">
        <f>IF(MID(tab_SATLISTE[[#This Row],[SAT-ID]],2,1)="x","x",LEFT(tab_SATLISTE[[#This Row],[SAT-ID]]))</f>
        <v>5</v>
      </c>
      <c r="H1692" s="679" t="s">
        <v>4290</v>
      </c>
      <c r="I1692" s="680"/>
      <c r="J1692" s="680"/>
      <c r="K1692" s="680"/>
      <c r="L1692" s="681"/>
    </row>
    <row r="1693" spans="1:12" ht="15.95" customHeight="1" x14ac:dyDescent="0.25">
      <c r="A1693" s="21" t="s">
        <v>6162</v>
      </c>
      <c r="B1693" s="209" t="s">
        <v>3266</v>
      </c>
      <c r="C1693" s="214">
        <v>6</v>
      </c>
      <c r="D1693" s="215">
        <v>6000</v>
      </c>
      <c r="E1693" s="215">
        <v>1500</v>
      </c>
      <c r="F1693" s="214">
        <v>9</v>
      </c>
      <c r="G1693" s="217" t="str">
        <f>IF(MID(tab_SATLISTE[[#This Row],[SAT-ID]],2,1)="x","x",LEFT(tab_SATLISTE[[#This Row],[SAT-ID]]))</f>
        <v>5</v>
      </c>
      <c r="H1693" s="679" t="s">
        <v>4290</v>
      </c>
      <c r="I1693" s="680"/>
      <c r="J1693" s="680"/>
      <c r="K1693" s="680"/>
      <c r="L1693" s="681"/>
    </row>
    <row r="1694" spans="1:12" ht="15.95" customHeight="1" x14ac:dyDescent="0.25">
      <c r="A1694" s="21" t="s">
        <v>6163</v>
      </c>
      <c r="B1694" s="209" t="s">
        <v>3151</v>
      </c>
      <c r="C1694" s="214">
        <v>6</v>
      </c>
      <c r="D1694" s="215">
        <v>6000</v>
      </c>
      <c r="E1694" s="215">
        <v>1500</v>
      </c>
      <c r="F1694" s="214">
        <v>8</v>
      </c>
      <c r="G1694" s="217" t="str">
        <f>IF(MID(tab_SATLISTE[[#This Row],[SAT-ID]],2,1)="x","x",LEFT(tab_SATLISTE[[#This Row],[SAT-ID]]))</f>
        <v>5</v>
      </c>
      <c r="H1694" s="679" t="s">
        <v>4290</v>
      </c>
      <c r="I1694" s="680"/>
      <c r="J1694" s="680"/>
      <c r="K1694" s="680"/>
      <c r="L1694" s="681"/>
    </row>
    <row r="1695" spans="1:12" ht="15.95" customHeight="1" x14ac:dyDescent="0.25">
      <c r="A1695" s="21" t="s">
        <v>6164</v>
      </c>
      <c r="B1695" s="209" t="s">
        <v>3135</v>
      </c>
      <c r="C1695" s="214">
        <v>12</v>
      </c>
      <c r="D1695" s="215">
        <v>12000</v>
      </c>
      <c r="E1695" s="215">
        <v>3000</v>
      </c>
      <c r="F1695" s="214">
        <v>17</v>
      </c>
      <c r="G1695" s="217" t="str">
        <f>IF(MID(tab_SATLISTE[[#This Row],[SAT-ID]],2,1)="x","x",LEFT(tab_SATLISTE[[#This Row],[SAT-ID]]))</f>
        <v>5</v>
      </c>
      <c r="H1695" s="679" t="s">
        <v>4290</v>
      </c>
      <c r="I1695" s="680"/>
      <c r="J1695" s="680"/>
      <c r="K1695" s="680"/>
      <c r="L1695" s="681"/>
    </row>
    <row r="1696" spans="1:12" ht="15.95" customHeight="1" x14ac:dyDescent="0.25">
      <c r="A1696" s="21" t="s">
        <v>6165</v>
      </c>
      <c r="B1696" s="209" t="s">
        <v>3269</v>
      </c>
      <c r="C1696" s="214">
        <v>4</v>
      </c>
      <c r="D1696" s="215">
        <v>4000</v>
      </c>
      <c r="E1696" s="215">
        <v>1000</v>
      </c>
      <c r="F1696" s="214">
        <v>6</v>
      </c>
      <c r="G1696" s="217" t="str">
        <f>IF(MID(tab_SATLISTE[[#This Row],[SAT-ID]],2,1)="x","x",LEFT(tab_SATLISTE[[#This Row],[SAT-ID]]))</f>
        <v>5</v>
      </c>
      <c r="H1696" s="679" t="s">
        <v>4290</v>
      </c>
      <c r="I1696" s="680"/>
      <c r="J1696" s="680"/>
      <c r="K1696" s="680"/>
      <c r="L1696" s="681"/>
    </row>
    <row r="1697" spans="1:12" ht="15.95" customHeight="1" x14ac:dyDescent="0.25">
      <c r="A1697" s="21" t="s">
        <v>6166</v>
      </c>
      <c r="B1697" s="209" t="s">
        <v>3133</v>
      </c>
      <c r="C1697" s="214">
        <v>16</v>
      </c>
      <c r="D1697" s="215">
        <v>16000</v>
      </c>
      <c r="E1697" s="215">
        <v>4000</v>
      </c>
      <c r="F1697" s="214">
        <v>22</v>
      </c>
      <c r="G1697" s="217" t="str">
        <f>IF(MID(tab_SATLISTE[[#This Row],[SAT-ID]],2,1)="x","x",LEFT(tab_SATLISTE[[#This Row],[SAT-ID]]))</f>
        <v>5</v>
      </c>
      <c r="H1697" s="679" t="s">
        <v>4290</v>
      </c>
      <c r="I1697" s="680"/>
      <c r="J1697" s="680"/>
      <c r="K1697" s="680"/>
      <c r="L1697" s="681"/>
    </row>
    <row r="1698" spans="1:12" ht="15.95" customHeight="1" x14ac:dyDescent="0.25">
      <c r="A1698" s="21" t="s">
        <v>6167</v>
      </c>
      <c r="B1698" s="209" t="s">
        <v>3187</v>
      </c>
      <c r="C1698" s="214">
        <v>7</v>
      </c>
      <c r="D1698" s="215">
        <v>7000</v>
      </c>
      <c r="E1698" s="215">
        <v>1750</v>
      </c>
      <c r="F1698" s="214">
        <v>10</v>
      </c>
      <c r="G1698" s="217" t="str">
        <f>IF(MID(tab_SATLISTE[[#This Row],[SAT-ID]],2,1)="x","x",LEFT(tab_SATLISTE[[#This Row],[SAT-ID]]))</f>
        <v>5</v>
      </c>
      <c r="H1698" s="679" t="s">
        <v>4290</v>
      </c>
      <c r="I1698" s="680"/>
      <c r="J1698" s="680"/>
      <c r="K1698" s="680"/>
      <c r="L1698" s="681"/>
    </row>
    <row r="1699" spans="1:12" ht="15.95" customHeight="1" x14ac:dyDescent="0.25">
      <c r="A1699" s="21" t="s">
        <v>6168</v>
      </c>
      <c r="B1699" s="209" t="s">
        <v>3966</v>
      </c>
      <c r="C1699" s="214">
        <v>6</v>
      </c>
      <c r="D1699" s="215">
        <v>6000</v>
      </c>
      <c r="E1699" s="215">
        <v>1500</v>
      </c>
      <c r="F1699" s="214">
        <v>8</v>
      </c>
      <c r="G1699" s="217" t="str">
        <f>IF(MID(tab_SATLISTE[[#This Row],[SAT-ID]],2,1)="x","x",LEFT(tab_SATLISTE[[#This Row],[SAT-ID]]))</f>
        <v>5</v>
      </c>
      <c r="H1699" s="679" t="s">
        <v>4290</v>
      </c>
      <c r="I1699" s="680"/>
      <c r="J1699" s="680"/>
      <c r="K1699" s="680"/>
      <c r="L1699" s="681"/>
    </row>
    <row r="1700" spans="1:12" ht="15.95" customHeight="1" x14ac:dyDescent="0.25">
      <c r="A1700" s="21" t="s">
        <v>6169</v>
      </c>
      <c r="B1700" s="209" t="s">
        <v>3170</v>
      </c>
      <c r="C1700" s="214">
        <v>2</v>
      </c>
      <c r="D1700" s="215">
        <v>2000</v>
      </c>
      <c r="E1700" s="215">
        <v>500</v>
      </c>
      <c r="F1700" s="214">
        <v>3</v>
      </c>
      <c r="G1700" s="217" t="str">
        <f>IF(MID(tab_SATLISTE[[#This Row],[SAT-ID]],2,1)="x","x",LEFT(tab_SATLISTE[[#This Row],[SAT-ID]]))</f>
        <v>5</v>
      </c>
      <c r="H1700" s="679" t="s">
        <v>4290</v>
      </c>
      <c r="I1700" s="680"/>
      <c r="J1700" s="680"/>
      <c r="K1700" s="680"/>
      <c r="L1700" s="681"/>
    </row>
    <row r="1701" spans="1:12" ht="15.95" customHeight="1" x14ac:dyDescent="0.25">
      <c r="A1701" s="21" t="s">
        <v>6170</v>
      </c>
      <c r="B1701" s="209" t="s">
        <v>3221</v>
      </c>
      <c r="C1701" s="214">
        <v>10</v>
      </c>
      <c r="D1701" s="215">
        <v>10000</v>
      </c>
      <c r="E1701" s="215">
        <v>2500</v>
      </c>
      <c r="F1701" s="214">
        <v>15</v>
      </c>
      <c r="G1701" s="217" t="str">
        <f>IF(MID(tab_SATLISTE[[#This Row],[SAT-ID]],2,1)="x","x",LEFT(tab_SATLISTE[[#This Row],[SAT-ID]]))</f>
        <v>5</v>
      </c>
      <c r="H1701" s="679" t="s">
        <v>4290</v>
      </c>
      <c r="I1701" s="680"/>
      <c r="J1701" s="680"/>
      <c r="K1701" s="680"/>
      <c r="L1701" s="681"/>
    </row>
    <row r="1702" spans="1:12" ht="15.95" customHeight="1" x14ac:dyDescent="0.25">
      <c r="A1702" s="21" t="s">
        <v>6171</v>
      </c>
      <c r="B1702" s="209" t="s">
        <v>3188</v>
      </c>
      <c r="C1702" s="214">
        <v>4</v>
      </c>
      <c r="D1702" s="215">
        <v>4000</v>
      </c>
      <c r="E1702" s="215">
        <v>1000</v>
      </c>
      <c r="F1702" s="214">
        <v>5</v>
      </c>
      <c r="G1702" s="217" t="str">
        <f>IF(MID(tab_SATLISTE[[#This Row],[SAT-ID]],2,1)="x","x",LEFT(tab_SATLISTE[[#This Row],[SAT-ID]]))</f>
        <v>5</v>
      </c>
      <c r="H1702" s="679" t="s">
        <v>4290</v>
      </c>
      <c r="I1702" s="680"/>
      <c r="J1702" s="680"/>
      <c r="K1702" s="680"/>
      <c r="L1702" s="681"/>
    </row>
    <row r="1703" spans="1:12" ht="15.95" customHeight="1" x14ac:dyDescent="0.25">
      <c r="A1703" s="21" t="s">
        <v>6172</v>
      </c>
      <c r="B1703" s="209" t="s">
        <v>3153</v>
      </c>
      <c r="C1703" s="214">
        <v>14</v>
      </c>
      <c r="D1703" s="215">
        <v>14000</v>
      </c>
      <c r="E1703" s="215">
        <v>3500</v>
      </c>
      <c r="F1703" s="214">
        <v>21</v>
      </c>
      <c r="G1703" s="217" t="str">
        <f>IF(MID(tab_SATLISTE[[#This Row],[SAT-ID]],2,1)="x","x",LEFT(tab_SATLISTE[[#This Row],[SAT-ID]]))</f>
        <v>5</v>
      </c>
      <c r="H1703" s="679" t="s">
        <v>4290</v>
      </c>
      <c r="I1703" s="680"/>
      <c r="J1703" s="680"/>
      <c r="K1703" s="680"/>
      <c r="L1703" s="681"/>
    </row>
    <row r="1704" spans="1:12" ht="15.95" customHeight="1" x14ac:dyDescent="0.25">
      <c r="A1704" s="21" t="s">
        <v>6173</v>
      </c>
      <c r="B1704" s="209" t="s">
        <v>3273</v>
      </c>
      <c r="C1704" s="214">
        <v>5</v>
      </c>
      <c r="D1704" s="215">
        <v>5000</v>
      </c>
      <c r="E1704" s="215">
        <v>1250</v>
      </c>
      <c r="F1704" s="214">
        <v>7</v>
      </c>
      <c r="G1704" s="217" t="str">
        <f>IF(MID(tab_SATLISTE[[#This Row],[SAT-ID]],2,1)="x","x",LEFT(tab_SATLISTE[[#This Row],[SAT-ID]]))</f>
        <v>5</v>
      </c>
      <c r="H1704" s="679" t="s">
        <v>4290</v>
      </c>
      <c r="I1704" s="680"/>
      <c r="J1704" s="680"/>
      <c r="K1704" s="680"/>
      <c r="L1704" s="681"/>
    </row>
    <row r="1705" spans="1:12" ht="15.95" customHeight="1" x14ac:dyDescent="0.25">
      <c r="A1705" s="21" t="s">
        <v>6174</v>
      </c>
      <c r="B1705" s="209" t="s">
        <v>3205</v>
      </c>
      <c r="C1705" s="214">
        <v>9</v>
      </c>
      <c r="D1705" s="215">
        <v>9000</v>
      </c>
      <c r="E1705" s="215">
        <v>2250</v>
      </c>
      <c r="F1705" s="214">
        <v>13</v>
      </c>
      <c r="G1705" s="217" t="str">
        <f>IF(MID(tab_SATLISTE[[#This Row],[SAT-ID]],2,1)="x","x",LEFT(tab_SATLISTE[[#This Row],[SAT-ID]]))</f>
        <v>5</v>
      </c>
      <c r="H1705" s="679" t="s">
        <v>4290</v>
      </c>
      <c r="I1705" s="680"/>
      <c r="J1705" s="680"/>
      <c r="K1705" s="680"/>
      <c r="L1705" s="681"/>
    </row>
    <row r="1706" spans="1:12" ht="15.95" customHeight="1" x14ac:dyDescent="0.25">
      <c r="A1706" s="21" t="s">
        <v>6175</v>
      </c>
      <c r="B1706" s="209" t="s">
        <v>3164</v>
      </c>
      <c r="C1706" s="214">
        <v>30</v>
      </c>
      <c r="D1706" s="215">
        <v>30000</v>
      </c>
      <c r="E1706" s="215">
        <v>7500</v>
      </c>
      <c r="F1706" s="214">
        <v>42</v>
      </c>
      <c r="G1706" s="217" t="str">
        <f>IF(MID(tab_SATLISTE[[#This Row],[SAT-ID]],2,1)="x","x",LEFT(tab_SATLISTE[[#This Row],[SAT-ID]]))</f>
        <v>5</v>
      </c>
      <c r="H1706" s="679" t="s">
        <v>4290</v>
      </c>
      <c r="I1706" s="680"/>
      <c r="J1706" s="680"/>
      <c r="K1706" s="680"/>
      <c r="L1706" s="681"/>
    </row>
    <row r="1707" spans="1:12" ht="15.95" customHeight="1" x14ac:dyDescent="0.25">
      <c r="A1707" s="21" t="s">
        <v>6176</v>
      </c>
      <c r="B1707" s="209" t="s">
        <v>3243</v>
      </c>
      <c r="C1707" s="214">
        <v>4</v>
      </c>
      <c r="D1707" s="215">
        <v>4000</v>
      </c>
      <c r="E1707" s="215">
        <v>1000</v>
      </c>
      <c r="F1707" s="214">
        <v>6</v>
      </c>
      <c r="G1707" s="217" t="str">
        <f>IF(MID(tab_SATLISTE[[#This Row],[SAT-ID]],2,1)="x","x",LEFT(tab_SATLISTE[[#This Row],[SAT-ID]]))</f>
        <v>5</v>
      </c>
      <c r="H1707" s="679" t="s">
        <v>4290</v>
      </c>
      <c r="I1707" s="680"/>
      <c r="J1707" s="680"/>
      <c r="K1707" s="680"/>
      <c r="L1707" s="681"/>
    </row>
    <row r="1708" spans="1:12" ht="15.95" customHeight="1" x14ac:dyDescent="0.25">
      <c r="A1708" s="21" t="s">
        <v>6177</v>
      </c>
      <c r="B1708" s="209" t="s">
        <v>3134</v>
      </c>
      <c r="C1708" s="214">
        <v>6</v>
      </c>
      <c r="D1708" s="215">
        <v>6000</v>
      </c>
      <c r="E1708" s="215">
        <v>1500</v>
      </c>
      <c r="F1708" s="214">
        <v>9</v>
      </c>
      <c r="G1708" s="217" t="str">
        <f>IF(MID(tab_SATLISTE[[#This Row],[SAT-ID]],2,1)="x","x",LEFT(tab_SATLISTE[[#This Row],[SAT-ID]]))</f>
        <v>5</v>
      </c>
      <c r="H1708" s="679" t="s">
        <v>4290</v>
      </c>
      <c r="I1708" s="680"/>
      <c r="J1708" s="680"/>
      <c r="K1708" s="680"/>
      <c r="L1708" s="681"/>
    </row>
    <row r="1709" spans="1:12" ht="15.95" customHeight="1" x14ac:dyDescent="0.25">
      <c r="A1709" s="21" t="s">
        <v>6178</v>
      </c>
      <c r="B1709" s="209" t="s">
        <v>3244</v>
      </c>
      <c r="C1709" s="214">
        <v>6</v>
      </c>
      <c r="D1709" s="215">
        <v>6000</v>
      </c>
      <c r="E1709" s="215">
        <v>1500</v>
      </c>
      <c r="F1709" s="214">
        <v>10</v>
      </c>
      <c r="G1709" s="217" t="str">
        <f>IF(MID(tab_SATLISTE[[#This Row],[SAT-ID]],2,1)="x","x",LEFT(tab_SATLISTE[[#This Row],[SAT-ID]]))</f>
        <v>5</v>
      </c>
      <c r="H1709" s="679" t="s">
        <v>4290</v>
      </c>
      <c r="I1709" s="680"/>
      <c r="J1709" s="680"/>
      <c r="K1709" s="680"/>
      <c r="L1709" s="681"/>
    </row>
    <row r="1710" spans="1:12" ht="15.95" customHeight="1" x14ac:dyDescent="0.25">
      <c r="A1710" s="21" t="s">
        <v>6179</v>
      </c>
      <c r="B1710" s="209" t="s">
        <v>3267</v>
      </c>
      <c r="C1710" s="214">
        <v>39</v>
      </c>
      <c r="D1710" s="215">
        <v>39000</v>
      </c>
      <c r="E1710" s="215">
        <v>9750</v>
      </c>
      <c r="F1710" s="214">
        <v>54</v>
      </c>
      <c r="G1710" s="217" t="str">
        <f>IF(MID(tab_SATLISTE[[#This Row],[SAT-ID]],2,1)="x","x",LEFT(tab_SATLISTE[[#This Row],[SAT-ID]]))</f>
        <v>5</v>
      </c>
      <c r="H1710" s="679" t="s">
        <v>4290</v>
      </c>
      <c r="I1710" s="680"/>
      <c r="J1710" s="680"/>
      <c r="K1710" s="680"/>
      <c r="L1710" s="681"/>
    </row>
    <row r="1711" spans="1:12" ht="15.95" customHeight="1" x14ac:dyDescent="0.25">
      <c r="A1711" s="21" t="s">
        <v>6180</v>
      </c>
      <c r="B1711" s="209" t="s">
        <v>209</v>
      </c>
      <c r="C1711" s="214">
        <v>279</v>
      </c>
      <c r="D1711" s="215">
        <v>279000</v>
      </c>
      <c r="E1711" s="215">
        <v>69750</v>
      </c>
      <c r="F1711" s="214">
        <v>390</v>
      </c>
      <c r="G1711" s="217" t="str">
        <f>IF(MID(tab_SATLISTE[[#This Row],[SAT-ID]],2,1)="x","x",LEFT(tab_SATLISTE[[#This Row],[SAT-ID]]))</f>
        <v>5</v>
      </c>
      <c r="H1711" s="679" t="s">
        <v>4290</v>
      </c>
      <c r="I1711" s="680"/>
      <c r="J1711" s="680"/>
      <c r="K1711" s="680"/>
      <c r="L1711" s="681"/>
    </row>
    <row r="1712" spans="1:12" ht="15.95" customHeight="1" x14ac:dyDescent="0.25">
      <c r="A1712" s="21" t="s">
        <v>6181</v>
      </c>
      <c r="B1712" s="209" t="s">
        <v>64</v>
      </c>
      <c r="C1712" s="214">
        <v>3047</v>
      </c>
      <c r="D1712" s="215">
        <v>3047000</v>
      </c>
      <c r="E1712" s="215">
        <v>761750</v>
      </c>
      <c r="F1712" s="214">
        <v>4688</v>
      </c>
      <c r="G1712" s="217" t="str">
        <f>IF(MID(tab_SATLISTE[[#This Row],[SAT-ID]],2,1)="x","x",LEFT(tab_SATLISTE[[#This Row],[SAT-ID]]))</f>
        <v>5</v>
      </c>
      <c r="H1712" s="679" t="s">
        <v>4290</v>
      </c>
      <c r="I1712" s="680"/>
      <c r="J1712" s="680"/>
      <c r="K1712" s="680"/>
      <c r="L1712" s="681"/>
    </row>
    <row r="1713" spans="1:12" ht="15.95" customHeight="1" x14ac:dyDescent="0.25">
      <c r="A1713" s="21" t="s">
        <v>6182</v>
      </c>
      <c r="B1713" s="209" t="s">
        <v>215</v>
      </c>
      <c r="C1713" s="214">
        <v>467</v>
      </c>
      <c r="D1713" s="215">
        <v>467000</v>
      </c>
      <c r="E1713" s="215">
        <v>116750</v>
      </c>
      <c r="F1713" s="214">
        <v>689</v>
      </c>
      <c r="G1713" s="217" t="str">
        <f>IF(MID(tab_SATLISTE[[#This Row],[SAT-ID]],2,1)="x","x",LEFT(tab_SATLISTE[[#This Row],[SAT-ID]]))</f>
        <v>5</v>
      </c>
      <c r="H1713" s="679" t="s">
        <v>4290</v>
      </c>
      <c r="I1713" s="680"/>
      <c r="J1713" s="680"/>
      <c r="K1713" s="680"/>
      <c r="L1713" s="681"/>
    </row>
    <row r="1714" spans="1:12" ht="15.95" customHeight="1" x14ac:dyDescent="0.25">
      <c r="A1714" s="21" t="s">
        <v>6183</v>
      </c>
      <c r="B1714" s="209" t="s">
        <v>3229</v>
      </c>
      <c r="C1714" s="214">
        <v>38</v>
      </c>
      <c r="D1714" s="215">
        <v>38000</v>
      </c>
      <c r="E1714" s="215">
        <v>9500</v>
      </c>
      <c r="F1714" s="214">
        <v>58</v>
      </c>
      <c r="G1714" s="217" t="str">
        <f>IF(MID(tab_SATLISTE[[#This Row],[SAT-ID]],2,1)="x","x",LEFT(tab_SATLISTE[[#This Row],[SAT-ID]]))</f>
        <v>5</v>
      </c>
      <c r="H1714" s="679" t="s">
        <v>4290</v>
      </c>
      <c r="I1714" s="680"/>
      <c r="J1714" s="680"/>
      <c r="K1714" s="680"/>
      <c r="L1714" s="681"/>
    </row>
    <row r="1715" spans="1:12" ht="15.95" customHeight="1" x14ac:dyDescent="0.25">
      <c r="A1715" s="21" t="s">
        <v>6184</v>
      </c>
      <c r="B1715" s="209" t="s">
        <v>3189</v>
      </c>
      <c r="C1715" s="214">
        <v>3</v>
      </c>
      <c r="D1715" s="215">
        <v>3000</v>
      </c>
      <c r="E1715" s="215">
        <v>750</v>
      </c>
      <c r="F1715" s="214">
        <v>4</v>
      </c>
      <c r="G1715" s="217" t="str">
        <f>IF(MID(tab_SATLISTE[[#This Row],[SAT-ID]],2,1)="x","x",LEFT(tab_SATLISTE[[#This Row],[SAT-ID]]))</f>
        <v>5</v>
      </c>
      <c r="H1715" s="679" t="s">
        <v>4290</v>
      </c>
      <c r="I1715" s="680"/>
      <c r="J1715" s="680"/>
      <c r="K1715" s="680"/>
      <c r="L1715" s="681"/>
    </row>
    <row r="1716" spans="1:12" ht="15.95" customHeight="1" x14ac:dyDescent="0.25">
      <c r="A1716" s="21" t="s">
        <v>6185</v>
      </c>
      <c r="B1716" s="209" t="s">
        <v>3270</v>
      </c>
      <c r="C1716" s="214">
        <v>4</v>
      </c>
      <c r="D1716" s="215">
        <v>4000</v>
      </c>
      <c r="E1716" s="215">
        <v>1000</v>
      </c>
      <c r="F1716" s="214">
        <v>6</v>
      </c>
      <c r="G1716" s="217" t="str">
        <f>IF(MID(tab_SATLISTE[[#This Row],[SAT-ID]],2,1)="x","x",LEFT(tab_SATLISTE[[#This Row],[SAT-ID]]))</f>
        <v>5</v>
      </c>
      <c r="H1716" s="679" t="s">
        <v>4290</v>
      </c>
      <c r="I1716" s="680"/>
      <c r="J1716" s="680"/>
      <c r="K1716" s="680"/>
      <c r="L1716" s="681"/>
    </row>
    <row r="1717" spans="1:12" ht="15.95" customHeight="1" x14ac:dyDescent="0.25">
      <c r="A1717" s="21" t="s">
        <v>6186</v>
      </c>
      <c r="B1717" s="209" t="s">
        <v>3190</v>
      </c>
      <c r="C1717" s="214">
        <v>3</v>
      </c>
      <c r="D1717" s="215">
        <v>3000</v>
      </c>
      <c r="E1717" s="215">
        <v>750</v>
      </c>
      <c r="F1717" s="214">
        <v>4</v>
      </c>
      <c r="G1717" s="217" t="str">
        <f>IF(MID(tab_SATLISTE[[#This Row],[SAT-ID]],2,1)="x","x",LEFT(tab_SATLISTE[[#This Row],[SAT-ID]]))</f>
        <v>5</v>
      </c>
      <c r="H1717" s="679" t="s">
        <v>4290</v>
      </c>
      <c r="I1717" s="680"/>
      <c r="J1717" s="680"/>
      <c r="K1717" s="680"/>
      <c r="L1717" s="681"/>
    </row>
    <row r="1718" spans="1:12" ht="15.95" customHeight="1" x14ac:dyDescent="0.25">
      <c r="A1718" s="21" t="s">
        <v>6187</v>
      </c>
      <c r="B1718" s="209" t="s">
        <v>3191</v>
      </c>
      <c r="C1718" s="214">
        <v>4</v>
      </c>
      <c r="D1718" s="215">
        <v>4000</v>
      </c>
      <c r="E1718" s="215">
        <v>1000</v>
      </c>
      <c r="F1718" s="214">
        <v>5</v>
      </c>
      <c r="G1718" s="217" t="str">
        <f>IF(MID(tab_SATLISTE[[#This Row],[SAT-ID]],2,1)="x","x",LEFT(tab_SATLISTE[[#This Row],[SAT-ID]]))</f>
        <v>5</v>
      </c>
      <c r="H1718" s="679" t="s">
        <v>4290</v>
      </c>
      <c r="I1718" s="680"/>
      <c r="J1718" s="680"/>
      <c r="K1718" s="680"/>
      <c r="L1718" s="681"/>
    </row>
    <row r="1719" spans="1:12" ht="15.95" customHeight="1" x14ac:dyDescent="0.25">
      <c r="A1719" s="21" t="s">
        <v>6188</v>
      </c>
      <c r="B1719" s="209" t="s">
        <v>3245</v>
      </c>
      <c r="C1719" s="214">
        <v>8</v>
      </c>
      <c r="D1719" s="215">
        <v>8000</v>
      </c>
      <c r="E1719" s="215">
        <v>2000</v>
      </c>
      <c r="F1719" s="214">
        <v>13</v>
      </c>
      <c r="G1719" s="217" t="str">
        <f>IF(MID(tab_SATLISTE[[#This Row],[SAT-ID]],2,1)="x","x",LEFT(tab_SATLISTE[[#This Row],[SAT-ID]]))</f>
        <v>5</v>
      </c>
      <c r="H1719" s="679" t="s">
        <v>4290</v>
      </c>
      <c r="I1719" s="680"/>
      <c r="J1719" s="680"/>
      <c r="K1719" s="680"/>
      <c r="L1719" s="681"/>
    </row>
    <row r="1720" spans="1:12" ht="15.95" customHeight="1" x14ac:dyDescent="0.25">
      <c r="A1720" s="21" t="s">
        <v>6189</v>
      </c>
      <c r="B1720" s="209" t="s">
        <v>3287</v>
      </c>
      <c r="C1720" s="214">
        <v>8</v>
      </c>
      <c r="D1720" s="215">
        <v>8000</v>
      </c>
      <c r="E1720" s="215">
        <v>2000</v>
      </c>
      <c r="F1720" s="214">
        <v>11</v>
      </c>
      <c r="G1720" s="217" t="str">
        <f>IF(MID(tab_SATLISTE[[#This Row],[SAT-ID]],2,1)="x","x",LEFT(tab_SATLISTE[[#This Row],[SAT-ID]]))</f>
        <v>5</v>
      </c>
      <c r="H1720" s="679" t="s">
        <v>4290</v>
      </c>
      <c r="I1720" s="680"/>
      <c r="J1720" s="680"/>
      <c r="K1720" s="680"/>
      <c r="L1720" s="681"/>
    </row>
    <row r="1721" spans="1:12" ht="15.95" customHeight="1" x14ac:dyDescent="0.25">
      <c r="A1721" s="21" t="s">
        <v>6190</v>
      </c>
      <c r="B1721" s="209" t="s">
        <v>3165</v>
      </c>
      <c r="C1721" s="214">
        <v>21</v>
      </c>
      <c r="D1721" s="215">
        <v>21000</v>
      </c>
      <c r="E1721" s="215">
        <v>5250</v>
      </c>
      <c r="F1721" s="214">
        <v>30</v>
      </c>
      <c r="G1721" s="217" t="str">
        <f>IF(MID(tab_SATLISTE[[#This Row],[SAT-ID]],2,1)="x","x",LEFT(tab_SATLISTE[[#This Row],[SAT-ID]]))</f>
        <v>5</v>
      </c>
      <c r="H1721" s="679" t="s">
        <v>4290</v>
      </c>
      <c r="I1721" s="680"/>
      <c r="J1721" s="680"/>
      <c r="K1721" s="680"/>
      <c r="L1721" s="681"/>
    </row>
    <row r="1722" spans="1:12" ht="15.95" customHeight="1" x14ac:dyDescent="0.25">
      <c r="A1722" s="21" t="s">
        <v>6191</v>
      </c>
      <c r="B1722" s="209" t="s">
        <v>3288</v>
      </c>
      <c r="C1722" s="214">
        <v>4</v>
      </c>
      <c r="D1722" s="215">
        <v>4000</v>
      </c>
      <c r="E1722" s="215">
        <v>1000</v>
      </c>
      <c r="F1722" s="214">
        <v>5</v>
      </c>
      <c r="G1722" s="217" t="str">
        <f>IF(MID(tab_SATLISTE[[#This Row],[SAT-ID]],2,1)="x","x",LEFT(tab_SATLISTE[[#This Row],[SAT-ID]]))</f>
        <v>5</v>
      </c>
      <c r="H1722" s="679" t="s">
        <v>4290</v>
      </c>
      <c r="I1722" s="680"/>
      <c r="J1722" s="680"/>
      <c r="K1722" s="680"/>
      <c r="L1722" s="681"/>
    </row>
    <row r="1723" spans="1:12" ht="15.95" customHeight="1" x14ac:dyDescent="0.25">
      <c r="A1723" s="21" t="s">
        <v>6192</v>
      </c>
      <c r="B1723" s="209" t="s">
        <v>3289</v>
      </c>
      <c r="C1723" s="214">
        <v>19</v>
      </c>
      <c r="D1723" s="215">
        <v>19000</v>
      </c>
      <c r="E1723" s="215">
        <v>4750</v>
      </c>
      <c r="F1723" s="214">
        <v>26</v>
      </c>
      <c r="G1723" s="217" t="str">
        <f>IF(MID(tab_SATLISTE[[#This Row],[SAT-ID]],2,1)="x","x",LEFT(tab_SATLISTE[[#This Row],[SAT-ID]]))</f>
        <v>5</v>
      </c>
      <c r="H1723" s="679" t="s">
        <v>4290</v>
      </c>
      <c r="I1723" s="680"/>
      <c r="J1723" s="680"/>
      <c r="K1723" s="680"/>
      <c r="L1723" s="681"/>
    </row>
    <row r="1724" spans="1:12" ht="15.95" customHeight="1" x14ac:dyDescent="0.25">
      <c r="A1724" s="21" t="s">
        <v>6193</v>
      </c>
      <c r="B1724" s="209" t="s">
        <v>3246</v>
      </c>
      <c r="C1724" s="214">
        <v>9</v>
      </c>
      <c r="D1724" s="215">
        <v>9000</v>
      </c>
      <c r="E1724" s="215">
        <v>2250</v>
      </c>
      <c r="F1724" s="214">
        <v>13</v>
      </c>
      <c r="G1724" s="217" t="str">
        <f>IF(MID(tab_SATLISTE[[#This Row],[SAT-ID]],2,1)="x","x",LEFT(tab_SATLISTE[[#This Row],[SAT-ID]]))</f>
        <v>5</v>
      </c>
      <c r="H1724" s="679" t="s">
        <v>4290</v>
      </c>
      <c r="I1724" s="680"/>
      <c r="J1724" s="680"/>
      <c r="K1724" s="680"/>
      <c r="L1724" s="681"/>
    </row>
    <row r="1725" spans="1:12" ht="15.95" customHeight="1" x14ac:dyDescent="0.25">
      <c r="A1725" s="21" t="s">
        <v>6194</v>
      </c>
      <c r="B1725" s="209" t="s">
        <v>3182</v>
      </c>
      <c r="C1725" s="214">
        <v>21</v>
      </c>
      <c r="D1725" s="215">
        <v>21000</v>
      </c>
      <c r="E1725" s="215">
        <v>5250</v>
      </c>
      <c r="F1725" s="214">
        <v>30</v>
      </c>
      <c r="G1725" s="217" t="str">
        <f>IF(MID(tab_SATLISTE[[#This Row],[SAT-ID]],2,1)="x","x",LEFT(tab_SATLISTE[[#This Row],[SAT-ID]]))</f>
        <v>5</v>
      </c>
      <c r="H1725" s="679" t="s">
        <v>4290</v>
      </c>
      <c r="I1725" s="680"/>
      <c r="J1725" s="680"/>
      <c r="K1725" s="680"/>
      <c r="L1725" s="681"/>
    </row>
    <row r="1726" spans="1:12" ht="15.95" customHeight="1" x14ac:dyDescent="0.25">
      <c r="A1726" s="21" t="s">
        <v>6195</v>
      </c>
      <c r="B1726" s="209" t="s">
        <v>3248</v>
      </c>
      <c r="C1726" s="214">
        <v>5</v>
      </c>
      <c r="D1726" s="215">
        <v>5000</v>
      </c>
      <c r="E1726" s="215">
        <v>1250</v>
      </c>
      <c r="F1726" s="214">
        <v>7</v>
      </c>
      <c r="G1726" s="217" t="str">
        <f>IF(MID(tab_SATLISTE[[#This Row],[SAT-ID]],2,1)="x","x",LEFT(tab_SATLISTE[[#This Row],[SAT-ID]]))</f>
        <v>5</v>
      </c>
      <c r="H1726" s="679" t="s">
        <v>4290</v>
      </c>
      <c r="I1726" s="680"/>
      <c r="J1726" s="680"/>
      <c r="K1726" s="680"/>
      <c r="L1726" s="681"/>
    </row>
    <row r="1727" spans="1:12" ht="15.95" customHeight="1" x14ac:dyDescent="0.25">
      <c r="A1727" s="21" t="s">
        <v>6196</v>
      </c>
      <c r="B1727" s="209" t="s">
        <v>3281</v>
      </c>
      <c r="C1727" s="214">
        <v>10</v>
      </c>
      <c r="D1727" s="215">
        <v>10000</v>
      </c>
      <c r="E1727" s="215">
        <v>2500</v>
      </c>
      <c r="F1727" s="214">
        <v>14</v>
      </c>
      <c r="G1727" s="217" t="str">
        <f>IF(MID(tab_SATLISTE[[#This Row],[SAT-ID]],2,1)="x","x",LEFT(tab_SATLISTE[[#This Row],[SAT-ID]]))</f>
        <v>5</v>
      </c>
      <c r="H1727" s="679" t="s">
        <v>4290</v>
      </c>
      <c r="I1727" s="680"/>
      <c r="J1727" s="680"/>
      <c r="K1727" s="680"/>
      <c r="L1727" s="681"/>
    </row>
    <row r="1728" spans="1:12" ht="15.95" customHeight="1" x14ac:dyDescent="0.25">
      <c r="A1728" s="21" t="s">
        <v>6197</v>
      </c>
      <c r="B1728" s="209" t="s">
        <v>3230</v>
      </c>
      <c r="C1728" s="214">
        <v>26</v>
      </c>
      <c r="D1728" s="215">
        <v>26000</v>
      </c>
      <c r="E1728" s="215">
        <v>6500</v>
      </c>
      <c r="F1728" s="214">
        <v>36</v>
      </c>
      <c r="G1728" s="217" t="str">
        <f>IF(MID(tab_SATLISTE[[#This Row],[SAT-ID]],2,1)="x","x",LEFT(tab_SATLISTE[[#This Row],[SAT-ID]]))</f>
        <v>5</v>
      </c>
      <c r="H1728" s="679" t="s">
        <v>4290</v>
      </c>
      <c r="I1728" s="680"/>
      <c r="J1728" s="680"/>
      <c r="K1728" s="680"/>
      <c r="L1728" s="681"/>
    </row>
    <row r="1729" spans="1:12" ht="15.95" customHeight="1" x14ac:dyDescent="0.25">
      <c r="A1729" s="21" t="s">
        <v>6198</v>
      </c>
      <c r="B1729" s="209" t="s">
        <v>856</v>
      </c>
      <c r="C1729" s="214">
        <v>349</v>
      </c>
      <c r="D1729" s="215">
        <v>349000</v>
      </c>
      <c r="E1729" s="215">
        <v>87250</v>
      </c>
      <c r="F1729" s="214">
        <v>488</v>
      </c>
      <c r="G1729" s="217" t="str">
        <f>IF(MID(tab_SATLISTE[[#This Row],[SAT-ID]],2,1)="x","x",LEFT(tab_SATLISTE[[#This Row],[SAT-ID]]))</f>
        <v>5</v>
      </c>
      <c r="H1729" s="679" t="s">
        <v>4290</v>
      </c>
      <c r="I1729" s="680"/>
      <c r="J1729" s="680"/>
      <c r="K1729" s="680"/>
      <c r="L1729" s="681"/>
    </row>
    <row r="1730" spans="1:12" ht="15.95" customHeight="1" x14ac:dyDescent="0.25">
      <c r="A1730" s="21" t="s">
        <v>6199</v>
      </c>
      <c r="B1730" s="209" t="s">
        <v>3157</v>
      </c>
      <c r="C1730" s="214">
        <v>70</v>
      </c>
      <c r="D1730" s="215">
        <v>70000</v>
      </c>
      <c r="E1730" s="215">
        <v>17500</v>
      </c>
      <c r="F1730" s="214">
        <v>98</v>
      </c>
      <c r="G1730" s="217" t="str">
        <f>IF(MID(tab_SATLISTE[[#This Row],[SAT-ID]],2,1)="x","x",LEFT(tab_SATLISTE[[#This Row],[SAT-ID]]))</f>
        <v>5</v>
      </c>
      <c r="H1730" s="679" t="s">
        <v>4290</v>
      </c>
      <c r="I1730" s="680"/>
      <c r="J1730" s="680"/>
      <c r="K1730" s="680"/>
      <c r="L1730" s="681"/>
    </row>
    <row r="1731" spans="1:12" ht="15.95" customHeight="1" x14ac:dyDescent="0.25">
      <c r="A1731" s="21" t="s">
        <v>6200</v>
      </c>
      <c r="B1731" s="209" t="s">
        <v>3249</v>
      </c>
      <c r="C1731" s="214">
        <v>22</v>
      </c>
      <c r="D1731" s="215">
        <v>22000</v>
      </c>
      <c r="E1731" s="215">
        <v>5500</v>
      </c>
      <c r="F1731" s="214">
        <v>31</v>
      </c>
      <c r="G1731" s="217" t="str">
        <f>IF(MID(tab_SATLISTE[[#This Row],[SAT-ID]],2,1)="x","x",LEFT(tab_SATLISTE[[#This Row],[SAT-ID]]))</f>
        <v>5</v>
      </c>
      <c r="H1731" s="679" t="s">
        <v>4290</v>
      </c>
      <c r="I1731" s="680"/>
      <c r="J1731" s="680"/>
      <c r="K1731" s="680"/>
      <c r="L1731" s="681"/>
    </row>
    <row r="1732" spans="1:12" ht="15.95" customHeight="1" x14ac:dyDescent="0.25">
      <c r="A1732" s="21" t="s">
        <v>6201</v>
      </c>
      <c r="B1732" s="209" t="s">
        <v>3259</v>
      </c>
      <c r="C1732" s="214">
        <v>34</v>
      </c>
      <c r="D1732" s="215">
        <v>34000</v>
      </c>
      <c r="E1732" s="215">
        <v>8500</v>
      </c>
      <c r="F1732" s="214">
        <v>48</v>
      </c>
      <c r="G1732" s="217" t="str">
        <f>IF(MID(tab_SATLISTE[[#This Row],[SAT-ID]],2,1)="x","x",LEFT(tab_SATLISTE[[#This Row],[SAT-ID]]))</f>
        <v>5</v>
      </c>
      <c r="H1732" s="679" t="s">
        <v>4290</v>
      </c>
      <c r="I1732" s="680"/>
      <c r="J1732" s="680"/>
      <c r="K1732" s="680"/>
      <c r="L1732" s="681"/>
    </row>
    <row r="1733" spans="1:12" ht="15.95" customHeight="1" x14ac:dyDescent="0.25">
      <c r="A1733" s="21" t="s">
        <v>6202</v>
      </c>
      <c r="B1733" s="209" t="s">
        <v>3194</v>
      </c>
      <c r="C1733" s="214">
        <v>26</v>
      </c>
      <c r="D1733" s="215">
        <v>26000</v>
      </c>
      <c r="E1733" s="215">
        <v>6500</v>
      </c>
      <c r="F1733" s="214">
        <v>36</v>
      </c>
      <c r="G1733" s="217" t="str">
        <f>IF(MID(tab_SATLISTE[[#This Row],[SAT-ID]],2,1)="x","x",LEFT(tab_SATLISTE[[#This Row],[SAT-ID]]))</f>
        <v>5</v>
      </c>
      <c r="H1733" s="679" t="s">
        <v>4290</v>
      </c>
      <c r="I1733" s="680"/>
      <c r="J1733" s="680"/>
      <c r="K1733" s="680"/>
      <c r="L1733" s="681"/>
    </row>
    <row r="1734" spans="1:12" ht="15.95" customHeight="1" x14ac:dyDescent="0.25">
      <c r="A1734" s="21" t="s">
        <v>6203</v>
      </c>
      <c r="B1734" s="209" t="s">
        <v>3192</v>
      </c>
      <c r="C1734" s="214">
        <v>14</v>
      </c>
      <c r="D1734" s="215">
        <v>14000</v>
      </c>
      <c r="E1734" s="215">
        <v>3500</v>
      </c>
      <c r="F1734" s="214">
        <v>20</v>
      </c>
      <c r="G1734" s="217" t="str">
        <f>IF(MID(tab_SATLISTE[[#This Row],[SAT-ID]],2,1)="x","x",LEFT(tab_SATLISTE[[#This Row],[SAT-ID]]))</f>
        <v>5</v>
      </c>
      <c r="H1734" s="679" t="s">
        <v>4290</v>
      </c>
      <c r="I1734" s="680"/>
      <c r="J1734" s="680"/>
      <c r="K1734" s="680"/>
      <c r="L1734" s="681"/>
    </row>
    <row r="1735" spans="1:12" ht="15.95" customHeight="1" x14ac:dyDescent="0.25">
      <c r="A1735" s="21" t="s">
        <v>6204</v>
      </c>
      <c r="B1735" s="209" t="s">
        <v>3152</v>
      </c>
      <c r="C1735" s="214">
        <v>9</v>
      </c>
      <c r="D1735" s="215">
        <v>9000</v>
      </c>
      <c r="E1735" s="215">
        <v>2250</v>
      </c>
      <c r="F1735" s="214">
        <v>14</v>
      </c>
      <c r="G1735" s="217" t="str">
        <f>IF(MID(tab_SATLISTE[[#This Row],[SAT-ID]],2,1)="x","x",LEFT(tab_SATLISTE[[#This Row],[SAT-ID]]))</f>
        <v>5</v>
      </c>
      <c r="H1735" s="679" t="s">
        <v>4290</v>
      </c>
      <c r="I1735" s="680"/>
      <c r="J1735" s="680"/>
      <c r="K1735" s="680"/>
      <c r="L1735" s="681"/>
    </row>
    <row r="1736" spans="1:12" ht="15.95" customHeight="1" x14ac:dyDescent="0.25">
      <c r="A1736" s="21" t="s">
        <v>6205</v>
      </c>
      <c r="B1736" s="209" t="s">
        <v>3280</v>
      </c>
      <c r="C1736" s="214">
        <v>7</v>
      </c>
      <c r="D1736" s="215">
        <v>7000</v>
      </c>
      <c r="E1736" s="215">
        <v>1750</v>
      </c>
      <c r="F1736" s="214">
        <v>10</v>
      </c>
      <c r="G1736" s="217" t="str">
        <f>IF(MID(tab_SATLISTE[[#This Row],[SAT-ID]],2,1)="x","x",LEFT(tab_SATLISTE[[#This Row],[SAT-ID]]))</f>
        <v>5</v>
      </c>
      <c r="H1736" s="679" t="s">
        <v>4290</v>
      </c>
      <c r="I1736" s="680"/>
      <c r="J1736" s="680"/>
      <c r="K1736" s="680"/>
      <c r="L1736" s="681"/>
    </row>
    <row r="1737" spans="1:12" ht="15.95" customHeight="1" x14ac:dyDescent="0.25">
      <c r="A1737" s="21" t="s">
        <v>6206</v>
      </c>
      <c r="B1737" s="209" t="s">
        <v>3251</v>
      </c>
      <c r="C1737" s="214">
        <v>7</v>
      </c>
      <c r="D1737" s="215">
        <v>7000</v>
      </c>
      <c r="E1737" s="215">
        <v>1750</v>
      </c>
      <c r="F1737" s="214">
        <v>11</v>
      </c>
      <c r="G1737" s="217" t="str">
        <f>IF(MID(tab_SATLISTE[[#This Row],[SAT-ID]],2,1)="x","x",LEFT(tab_SATLISTE[[#This Row],[SAT-ID]]))</f>
        <v>5</v>
      </c>
      <c r="H1737" s="679" t="s">
        <v>4290</v>
      </c>
      <c r="I1737" s="680"/>
      <c r="J1737" s="680"/>
      <c r="K1737" s="680"/>
      <c r="L1737" s="681"/>
    </row>
    <row r="1738" spans="1:12" ht="15.95" customHeight="1" x14ac:dyDescent="0.25">
      <c r="A1738" s="21" t="s">
        <v>6207</v>
      </c>
      <c r="B1738" s="209" t="s">
        <v>3195</v>
      </c>
      <c r="C1738" s="214">
        <v>9</v>
      </c>
      <c r="D1738" s="215">
        <v>9000</v>
      </c>
      <c r="E1738" s="215">
        <v>2250</v>
      </c>
      <c r="F1738" s="214">
        <v>12</v>
      </c>
      <c r="G1738" s="217" t="str">
        <f>IF(MID(tab_SATLISTE[[#This Row],[SAT-ID]],2,1)="x","x",LEFT(tab_SATLISTE[[#This Row],[SAT-ID]]))</f>
        <v>5</v>
      </c>
      <c r="H1738" s="679" t="s">
        <v>4290</v>
      </c>
      <c r="I1738" s="680"/>
      <c r="J1738" s="680"/>
      <c r="K1738" s="680"/>
      <c r="L1738" s="681"/>
    </row>
    <row r="1739" spans="1:12" ht="15.95" customHeight="1" x14ac:dyDescent="0.25">
      <c r="A1739" s="21" t="s">
        <v>6208</v>
      </c>
      <c r="B1739" s="209" t="s">
        <v>3271</v>
      </c>
      <c r="C1739" s="214">
        <v>9</v>
      </c>
      <c r="D1739" s="215">
        <v>9000</v>
      </c>
      <c r="E1739" s="215">
        <v>2250</v>
      </c>
      <c r="F1739" s="214">
        <v>12</v>
      </c>
      <c r="G1739" s="217" t="str">
        <f>IF(MID(tab_SATLISTE[[#This Row],[SAT-ID]],2,1)="x","x",LEFT(tab_SATLISTE[[#This Row],[SAT-ID]]))</f>
        <v>5</v>
      </c>
      <c r="H1739" s="679" t="s">
        <v>4290</v>
      </c>
      <c r="I1739" s="680"/>
      <c r="J1739" s="680"/>
      <c r="K1739" s="680"/>
      <c r="L1739" s="681"/>
    </row>
    <row r="1740" spans="1:12" ht="15.95" customHeight="1" x14ac:dyDescent="0.25">
      <c r="A1740" s="21" t="s">
        <v>6209</v>
      </c>
      <c r="B1740" s="209" t="s">
        <v>3275</v>
      </c>
      <c r="C1740" s="214">
        <v>10</v>
      </c>
      <c r="D1740" s="215">
        <v>10000</v>
      </c>
      <c r="E1740" s="215">
        <v>2500</v>
      </c>
      <c r="F1740" s="214">
        <v>14</v>
      </c>
      <c r="G1740" s="217" t="str">
        <f>IF(MID(tab_SATLISTE[[#This Row],[SAT-ID]],2,1)="x","x",LEFT(tab_SATLISTE[[#This Row],[SAT-ID]]))</f>
        <v>5</v>
      </c>
      <c r="H1740" s="679" t="s">
        <v>4290</v>
      </c>
      <c r="I1740" s="680"/>
      <c r="J1740" s="680"/>
      <c r="K1740" s="680"/>
      <c r="L1740" s="681"/>
    </row>
    <row r="1741" spans="1:12" ht="15.95" customHeight="1" x14ac:dyDescent="0.25">
      <c r="A1741" s="21" t="s">
        <v>6210</v>
      </c>
      <c r="B1741" s="209" t="s">
        <v>3196</v>
      </c>
      <c r="C1741" s="214">
        <v>18</v>
      </c>
      <c r="D1741" s="215">
        <v>18000</v>
      </c>
      <c r="E1741" s="215">
        <v>4500</v>
      </c>
      <c r="F1741" s="214">
        <v>25</v>
      </c>
      <c r="G1741" s="217" t="str">
        <f>IF(MID(tab_SATLISTE[[#This Row],[SAT-ID]],2,1)="x","x",LEFT(tab_SATLISTE[[#This Row],[SAT-ID]]))</f>
        <v>5</v>
      </c>
      <c r="H1741" s="679" t="s">
        <v>4290</v>
      </c>
      <c r="I1741" s="680"/>
      <c r="J1741" s="680"/>
      <c r="K1741" s="680"/>
      <c r="L1741" s="681"/>
    </row>
    <row r="1742" spans="1:12" ht="15.95" customHeight="1" x14ac:dyDescent="0.25">
      <c r="A1742" s="21" t="s">
        <v>6211</v>
      </c>
      <c r="B1742" s="209" t="s">
        <v>3247</v>
      </c>
      <c r="C1742" s="214">
        <v>16</v>
      </c>
      <c r="D1742" s="215">
        <v>16000</v>
      </c>
      <c r="E1742" s="215">
        <v>4000</v>
      </c>
      <c r="F1742" s="214">
        <v>25</v>
      </c>
      <c r="G1742" s="217" t="str">
        <f>IF(MID(tab_SATLISTE[[#This Row],[SAT-ID]],2,1)="x","x",LEFT(tab_SATLISTE[[#This Row],[SAT-ID]]))</f>
        <v>5</v>
      </c>
      <c r="H1742" s="679" t="s">
        <v>4290</v>
      </c>
      <c r="I1742" s="680"/>
      <c r="J1742" s="680"/>
      <c r="K1742" s="680"/>
      <c r="L1742" s="681"/>
    </row>
    <row r="1743" spans="1:12" ht="15.95" customHeight="1" x14ac:dyDescent="0.25">
      <c r="A1743" s="21" t="s">
        <v>6212</v>
      </c>
      <c r="B1743" s="209" t="s">
        <v>3252</v>
      </c>
      <c r="C1743" s="214">
        <v>12</v>
      </c>
      <c r="D1743" s="215">
        <v>12000</v>
      </c>
      <c r="E1743" s="215">
        <v>3000</v>
      </c>
      <c r="F1743" s="214">
        <v>18</v>
      </c>
      <c r="G1743" s="217" t="str">
        <f>IF(MID(tab_SATLISTE[[#This Row],[SAT-ID]],2,1)="x","x",LEFT(tab_SATLISTE[[#This Row],[SAT-ID]]))</f>
        <v>5</v>
      </c>
      <c r="H1743" s="679" t="s">
        <v>4290</v>
      </c>
      <c r="I1743" s="680"/>
      <c r="J1743" s="680"/>
      <c r="K1743" s="680"/>
      <c r="L1743" s="681"/>
    </row>
    <row r="1744" spans="1:12" ht="15.95" customHeight="1" x14ac:dyDescent="0.25">
      <c r="A1744" s="21" t="s">
        <v>6213</v>
      </c>
      <c r="B1744" s="209" t="s">
        <v>3197</v>
      </c>
      <c r="C1744" s="214">
        <v>6</v>
      </c>
      <c r="D1744" s="215">
        <v>6000</v>
      </c>
      <c r="E1744" s="215">
        <v>1500</v>
      </c>
      <c r="F1744" s="214">
        <v>9</v>
      </c>
      <c r="G1744" s="217" t="str">
        <f>IF(MID(tab_SATLISTE[[#This Row],[SAT-ID]],2,1)="x","x",LEFT(tab_SATLISTE[[#This Row],[SAT-ID]]))</f>
        <v>5</v>
      </c>
      <c r="H1744" s="679" t="s">
        <v>4290</v>
      </c>
      <c r="I1744" s="680"/>
      <c r="J1744" s="680"/>
      <c r="K1744" s="680"/>
      <c r="L1744" s="681"/>
    </row>
    <row r="1745" spans="1:12" ht="15.95" customHeight="1" x14ac:dyDescent="0.25">
      <c r="A1745" s="21" t="s">
        <v>6214</v>
      </c>
      <c r="B1745" s="209" t="s">
        <v>3149</v>
      </c>
      <c r="C1745" s="214">
        <v>4</v>
      </c>
      <c r="D1745" s="215">
        <v>4000</v>
      </c>
      <c r="E1745" s="215">
        <v>1000</v>
      </c>
      <c r="F1745" s="214">
        <v>6</v>
      </c>
      <c r="G1745" s="217" t="str">
        <f>IF(MID(tab_SATLISTE[[#This Row],[SAT-ID]],2,1)="x","x",LEFT(tab_SATLISTE[[#This Row],[SAT-ID]]))</f>
        <v>5</v>
      </c>
      <c r="H1745" s="679" t="s">
        <v>4290</v>
      </c>
      <c r="I1745" s="680"/>
      <c r="J1745" s="680"/>
      <c r="K1745" s="680"/>
      <c r="L1745" s="681"/>
    </row>
    <row r="1746" spans="1:12" ht="15.95" customHeight="1" x14ac:dyDescent="0.25">
      <c r="A1746" s="21" t="s">
        <v>6215</v>
      </c>
      <c r="B1746" s="209" t="s">
        <v>861</v>
      </c>
      <c r="C1746" s="214">
        <v>307</v>
      </c>
      <c r="D1746" s="215">
        <v>307000</v>
      </c>
      <c r="E1746" s="215">
        <v>76750</v>
      </c>
      <c r="F1746" s="214">
        <v>473</v>
      </c>
      <c r="G1746" s="217" t="str">
        <f>IF(MID(tab_SATLISTE[[#This Row],[SAT-ID]],2,1)="x","x",LEFT(tab_SATLISTE[[#This Row],[SAT-ID]]))</f>
        <v>5</v>
      </c>
      <c r="H1746" s="679" t="s">
        <v>4290</v>
      </c>
      <c r="I1746" s="680"/>
      <c r="J1746" s="680"/>
      <c r="K1746" s="680"/>
      <c r="L1746" s="681"/>
    </row>
    <row r="1747" spans="1:12" ht="15.95" customHeight="1" x14ac:dyDescent="0.25">
      <c r="A1747" s="21" t="s">
        <v>6216</v>
      </c>
      <c r="B1747" s="209" t="s">
        <v>3235</v>
      </c>
      <c r="C1747" s="214">
        <v>14</v>
      </c>
      <c r="D1747" s="215">
        <v>14000</v>
      </c>
      <c r="E1747" s="215">
        <v>3500</v>
      </c>
      <c r="F1747" s="214">
        <v>21</v>
      </c>
      <c r="G1747" s="217" t="str">
        <f>IF(MID(tab_SATLISTE[[#This Row],[SAT-ID]],2,1)="x","x",LEFT(tab_SATLISTE[[#This Row],[SAT-ID]]))</f>
        <v>5</v>
      </c>
      <c r="H1747" s="679" t="s">
        <v>4290</v>
      </c>
      <c r="I1747" s="680"/>
      <c r="J1747" s="680"/>
      <c r="K1747" s="680"/>
      <c r="L1747" s="681"/>
    </row>
    <row r="1748" spans="1:12" ht="15.95" customHeight="1" x14ac:dyDescent="0.25">
      <c r="A1748" s="21" t="s">
        <v>6217</v>
      </c>
      <c r="B1748" s="209" t="s">
        <v>3282</v>
      </c>
      <c r="C1748" s="214">
        <v>14</v>
      </c>
      <c r="D1748" s="215">
        <v>14000</v>
      </c>
      <c r="E1748" s="215">
        <v>3500</v>
      </c>
      <c r="F1748" s="214">
        <v>19</v>
      </c>
      <c r="G1748" s="217" t="str">
        <f>IF(MID(tab_SATLISTE[[#This Row],[SAT-ID]],2,1)="x","x",LEFT(tab_SATLISTE[[#This Row],[SAT-ID]]))</f>
        <v>5</v>
      </c>
      <c r="H1748" s="679" t="s">
        <v>4290</v>
      </c>
      <c r="I1748" s="680"/>
      <c r="J1748" s="680"/>
      <c r="K1748" s="680"/>
      <c r="L1748" s="681"/>
    </row>
    <row r="1749" spans="1:12" ht="15.95" customHeight="1" x14ac:dyDescent="0.25">
      <c r="A1749" s="21" t="s">
        <v>6218</v>
      </c>
      <c r="B1749" s="209" t="s">
        <v>3253</v>
      </c>
      <c r="C1749" s="214">
        <v>12</v>
      </c>
      <c r="D1749" s="215">
        <v>12000</v>
      </c>
      <c r="E1749" s="215">
        <v>3000</v>
      </c>
      <c r="F1749" s="214">
        <v>19</v>
      </c>
      <c r="G1749" s="217" t="str">
        <f>IF(MID(tab_SATLISTE[[#This Row],[SAT-ID]],2,1)="x","x",LEFT(tab_SATLISTE[[#This Row],[SAT-ID]]))</f>
        <v>5</v>
      </c>
      <c r="H1749" s="679" t="s">
        <v>4290</v>
      </c>
      <c r="I1749" s="680"/>
      <c r="J1749" s="680"/>
      <c r="K1749" s="680"/>
      <c r="L1749" s="681"/>
    </row>
    <row r="1750" spans="1:12" ht="15.95" customHeight="1" x14ac:dyDescent="0.25">
      <c r="A1750" s="21" t="s">
        <v>6219</v>
      </c>
      <c r="B1750" s="209" t="s">
        <v>3290</v>
      </c>
      <c r="C1750" s="214">
        <v>71</v>
      </c>
      <c r="D1750" s="215">
        <v>71000</v>
      </c>
      <c r="E1750" s="215">
        <v>17750</v>
      </c>
      <c r="F1750" s="214">
        <v>100</v>
      </c>
      <c r="G1750" s="217" t="str">
        <f>IF(MID(tab_SATLISTE[[#This Row],[SAT-ID]],2,1)="x","x",LEFT(tab_SATLISTE[[#This Row],[SAT-ID]]))</f>
        <v>5</v>
      </c>
      <c r="H1750" s="679" t="s">
        <v>4290</v>
      </c>
      <c r="I1750" s="680"/>
      <c r="J1750" s="680"/>
      <c r="K1750" s="680"/>
      <c r="L1750" s="681"/>
    </row>
    <row r="1751" spans="1:12" ht="15.95" customHeight="1" x14ac:dyDescent="0.25">
      <c r="A1751" s="21" t="s">
        <v>6220</v>
      </c>
      <c r="B1751" s="209" t="s">
        <v>3254</v>
      </c>
      <c r="C1751" s="214">
        <v>4</v>
      </c>
      <c r="D1751" s="215">
        <v>4000</v>
      </c>
      <c r="E1751" s="215">
        <v>1000</v>
      </c>
      <c r="F1751" s="214">
        <v>6</v>
      </c>
      <c r="G1751" s="217" t="str">
        <f>IF(MID(tab_SATLISTE[[#This Row],[SAT-ID]],2,1)="x","x",LEFT(tab_SATLISTE[[#This Row],[SAT-ID]]))</f>
        <v>5</v>
      </c>
      <c r="H1751" s="679" t="s">
        <v>4290</v>
      </c>
      <c r="I1751" s="680"/>
      <c r="J1751" s="680"/>
      <c r="K1751" s="680"/>
      <c r="L1751" s="681"/>
    </row>
    <row r="1752" spans="1:12" ht="15.95" customHeight="1" x14ac:dyDescent="0.25">
      <c r="A1752" s="21" t="s">
        <v>6221</v>
      </c>
      <c r="B1752" s="209" t="s">
        <v>3144</v>
      </c>
      <c r="C1752" s="214">
        <v>15</v>
      </c>
      <c r="D1752" s="215">
        <v>15000</v>
      </c>
      <c r="E1752" s="215">
        <v>3750</v>
      </c>
      <c r="F1752" s="214">
        <v>21</v>
      </c>
      <c r="G1752" s="217" t="str">
        <f>IF(MID(tab_SATLISTE[[#This Row],[SAT-ID]],2,1)="x","x",LEFT(tab_SATLISTE[[#This Row],[SAT-ID]]))</f>
        <v>5</v>
      </c>
      <c r="H1752" s="679" t="s">
        <v>4290</v>
      </c>
      <c r="I1752" s="680"/>
      <c r="J1752" s="680"/>
      <c r="K1752" s="680"/>
      <c r="L1752" s="681"/>
    </row>
    <row r="1753" spans="1:12" ht="15.95" customHeight="1" x14ac:dyDescent="0.25">
      <c r="A1753" s="21" t="s">
        <v>6222</v>
      </c>
      <c r="B1753" s="209" t="s">
        <v>3222</v>
      </c>
      <c r="C1753" s="214">
        <v>6</v>
      </c>
      <c r="D1753" s="215">
        <v>6000</v>
      </c>
      <c r="E1753" s="215">
        <v>1500</v>
      </c>
      <c r="F1753" s="214">
        <v>9</v>
      </c>
      <c r="G1753" s="217" t="str">
        <f>IF(MID(tab_SATLISTE[[#This Row],[SAT-ID]],2,1)="x","x",LEFT(tab_SATLISTE[[#This Row],[SAT-ID]]))</f>
        <v>5</v>
      </c>
      <c r="H1753" s="679" t="s">
        <v>4290</v>
      </c>
      <c r="I1753" s="680"/>
      <c r="J1753" s="680"/>
      <c r="K1753" s="680"/>
      <c r="L1753" s="681"/>
    </row>
    <row r="1754" spans="1:12" ht="15.95" customHeight="1" x14ac:dyDescent="0.25">
      <c r="A1754" s="21" t="s">
        <v>6223</v>
      </c>
      <c r="B1754" s="209" t="s">
        <v>889</v>
      </c>
      <c r="C1754" s="214">
        <v>39</v>
      </c>
      <c r="D1754" s="215">
        <v>39000</v>
      </c>
      <c r="E1754" s="215">
        <v>9750</v>
      </c>
      <c r="F1754" s="214">
        <v>60</v>
      </c>
      <c r="G1754" s="217" t="str">
        <f>IF(MID(tab_SATLISTE[[#This Row],[SAT-ID]],2,1)="x","x",LEFT(tab_SATLISTE[[#This Row],[SAT-ID]]))</f>
        <v>5</v>
      </c>
      <c r="H1754" s="679" t="s">
        <v>4290</v>
      </c>
      <c r="I1754" s="680"/>
      <c r="J1754" s="680"/>
      <c r="K1754" s="680"/>
      <c r="L1754" s="681"/>
    </row>
    <row r="1755" spans="1:12" ht="15.95" customHeight="1" x14ac:dyDescent="0.25">
      <c r="A1755" s="21" t="s">
        <v>6224</v>
      </c>
      <c r="B1755" s="209" t="s">
        <v>3231</v>
      </c>
      <c r="C1755" s="214">
        <v>31</v>
      </c>
      <c r="D1755" s="215">
        <v>31000</v>
      </c>
      <c r="E1755" s="215">
        <v>7750</v>
      </c>
      <c r="F1755" s="214">
        <v>47</v>
      </c>
      <c r="G1755" s="217" t="str">
        <f>IF(MID(tab_SATLISTE[[#This Row],[SAT-ID]],2,1)="x","x",LEFT(tab_SATLISTE[[#This Row],[SAT-ID]]))</f>
        <v>5</v>
      </c>
      <c r="H1755" s="679" t="s">
        <v>4290</v>
      </c>
      <c r="I1755" s="680"/>
      <c r="J1755" s="680"/>
      <c r="K1755" s="680"/>
      <c r="L1755" s="681"/>
    </row>
    <row r="1756" spans="1:12" ht="15.95" customHeight="1" x14ac:dyDescent="0.25">
      <c r="A1756" s="21" t="s">
        <v>6225</v>
      </c>
      <c r="B1756" s="209" t="s">
        <v>3285</v>
      </c>
      <c r="C1756" s="214">
        <v>19</v>
      </c>
      <c r="D1756" s="215">
        <v>19000</v>
      </c>
      <c r="E1756" s="215">
        <v>4750</v>
      </c>
      <c r="F1756" s="214">
        <v>27</v>
      </c>
      <c r="G1756" s="217" t="str">
        <f>IF(MID(tab_SATLISTE[[#This Row],[SAT-ID]],2,1)="x","x",LEFT(tab_SATLISTE[[#This Row],[SAT-ID]]))</f>
        <v>5</v>
      </c>
      <c r="H1756" s="679" t="s">
        <v>4290</v>
      </c>
      <c r="I1756" s="680"/>
      <c r="J1756" s="680"/>
      <c r="K1756" s="680"/>
      <c r="L1756" s="681"/>
    </row>
    <row r="1757" spans="1:12" ht="15.95" customHeight="1" x14ac:dyDescent="0.25">
      <c r="A1757" s="21" t="s">
        <v>6226</v>
      </c>
      <c r="B1757" s="209" t="s">
        <v>3141</v>
      </c>
      <c r="C1757" s="214">
        <v>11</v>
      </c>
      <c r="D1757" s="215">
        <v>11000</v>
      </c>
      <c r="E1757" s="215">
        <v>2750</v>
      </c>
      <c r="F1757" s="214">
        <v>16</v>
      </c>
      <c r="G1757" s="217" t="str">
        <f>IF(MID(tab_SATLISTE[[#This Row],[SAT-ID]],2,1)="x","x",LEFT(tab_SATLISTE[[#This Row],[SAT-ID]]))</f>
        <v>5</v>
      </c>
      <c r="H1757" s="679" t="s">
        <v>4290</v>
      </c>
      <c r="I1757" s="680"/>
      <c r="J1757" s="680"/>
      <c r="K1757" s="680"/>
      <c r="L1757" s="681"/>
    </row>
    <row r="1758" spans="1:12" ht="15.95" customHeight="1" x14ac:dyDescent="0.25">
      <c r="A1758" s="21" t="s">
        <v>6227</v>
      </c>
      <c r="B1758" s="209" t="s">
        <v>3291</v>
      </c>
      <c r="C1758" s="214">
        <v>23</v>
      </c>
      <c r="D1758" s="215">
        <v>23000</v>
      </c>
      <c r="E1758" s="215">
        <v>5750</v>
      </c>
      <c r="F1758" s="214">
        <v>32</v>
      </c>
      <c r="G1758" s="217" t="str">
        <f>IF(MID(tab_SATLISTE[[#This Row],[SAT-ID]],2,1)="x","x",LEFT(tab_SATLISTE[[#This Row],[SAT-ID]]))</f>
        <v>5</v>
      </c>
      <c r="H1758" s="679" t="s">
        <v>4290</v>
      </c>
      <c r="I1758" s="680"/>
      <c r="J1758" s="680"/>
      <c r="K1758" s="680"/>
      <c r="L1758" s="681"/>
    </row>
    <row r="1759" spans="1:12" ht="15.95" customHeight="1" x14ac:dyDescent="0.25">
      <c r="A1759" s="21" t="s">
        <v>6228</v>
      </c>
      <c r="B1759" s="209" t="s">
        <v>3154</v>
      </c>
      <c r="C1759" s="214">
        <v>10</v>
      </c>
      <c r="D1759" s="215">
        <v>10000</v>
      </c>
      <c r="E1759" s="215">
        <v>2500</v>
      </c>
      <c r="F1759" s="214">
        <v>14</v>
      </c>
      <c r="G1759" s="217" t="str">
        <f>IF(MID(tab_SATLISTE[[#This Row],[SAT-ID]],2,1)="x","x",LEFT(tab_SATLISTE[[#This Row],[SAT-ID]]))</f>
        <v>5</v>
      </c>
      <c r="H1759" s="679" t="s">
        <v>4290</v>
      </c>
      <c r="I1759" s="680"/>
      <c r="J1759" s="680"/>
      <c r="K1759" s="680"/>
      <c r="L1759" s="681"/>
    </row>
    <row r="1760" spans="1:12" ht="15.95" customHeight="1" x14ac:dyDescent="0.25">
      <c r="A1760" s="21" t="s">
        <v>6229</v>
      </c>
      <c r="B1760" s="209" t="s">
        <v>3274</v>
      </c>
      <c r="C1760" s="214">
        <v>27</v>
      </c>
      <c r="D1760" s="215">
        <v>27000</v>
      </c>
      <c r="E1760" s="215">
        <v>6750</v>
      </c>
      <c r="F1760" s="214">
        <v>38</v>
      </c>
      <c r="G1760" s="217" t="str">
        <f>IF(MID(tab_SATLISTE[[#This Row],[SAT-ID]],2,1)="x","x",LEFT(tab_SATLISTE[[#This Row],[SAT-ID]]))</f>
        <v>5</v>
      </c>
      <c r="H1760" s="679" t="s">
        <v>4290</v>
      </c>
      <c r="I1760" s="680"/>
      <c r="J1760" s="680"/>
      <c r="K1760" s="680"/>
      <c r="L1760" s="681"/>
    </row>
    <row r="1761" spans="1:12" ht="15.95" customHeight="1" x14ac:dyDescent="0.25">
      <c r="A1761" s="21" t="s">
        <v>6230</v>
      </c>
      <c r="B1761" s="209" t="s">
        <v>3223</v>
      </c>
      <c r="C1761" s="214">
        <v>6</v>
      </c>
      <c r="D1761" s="215">
        <v>6000</v>
      </c>
      <c r="E1761" s="215">
        <v>1500</v>
      </c>
      <c r="F1761" s="214">
        <v>10</v>
      </c>
      <c r="G1761" s="217" t="str">
        <f>IF(MID(tab_SATLISTE[[#This Row],[SAT-ID]],2,1)="x","x",LEFT(tab_SATLISTE[[#This Row],[SAT-ID]]))</f>
        <v>5</v>
      </c>
      <c r="H1761" s="679" t="s">
        <v>4290</v>
      </c>
      <c r="I1761" s="680"/>
      <c r="J1761" s="680"/>
      <c r="K1761" s="680"/>
      <c r="L1761" s="681"/>
    </row>
    <row r="1762" spans="1:12" ht="15.95" customHeight="1" x14ac:dyDescent="0.25">
      <c r="A1762" s="21" t="s">
        <v>6231</v>
      </c>
      <c r="B1762" s="209" t="s">
        <v>3232</v>
      </c>
      <c r="C1762" s="214">
        <v>20</v>
      </c>
      <c r="D1762" s="215">
        <v>20000</v>
      </c>
      <c r="E1762" s="215">
        <v>5000</v>
      </c>
      <c r="F1762" s="214">
        <v>30</v>
      </c>
      <c r="G1762" s="217" t="str">
        <f>IF(MID(tab_SATLISTE[[#This Row],[SAT-ID]],2,1)="x","x",LEFT(tab_SATLISTE[[#This Row],[SAT-ID]]))</f>
        <v>5</v>
      </c>
      <c r="H1762" s="679" t="s">
        <v>4290</v>
      </c>
      <c r="I1762" s="680"/>
      <c r="J1762" s="680"/>
      <c r="K1762" s="680"/>
      <c r="L1762" s="681"/>
    </row>
    <row r="1763" spans="1:12" ht="15.95" customHeight="1" x14ac:dyDescent="0.25">
      <c r="A1763" s="21" t="s">
        <v>6232</v>
      </c>
      <c r="B1763" s="209" t="s">
        <v>3207</v>
      </c>
      <c r="C1763" s="214">
        <v>16</v>
      </c>
      <c r="D1763" s="215">
        <v>16000</v>
      </c>
      <c r="E1763" s="215">
        <v>4000</v>
      </c>
      <c r="F1763" s="214">
        <v>22</v>
      </c>
      <c r="G1763" s="217" t="str">
        <f>IF(MID(tab_SATLISTE[[#This Row],[SAT-ID]],2,1)="x","x",LEFT(tab_SATLISTE[[#This Row],[SAT-ID]]))</f>
        <v>5</v>
      </c>
      <c r="H1763" s="679" t="s">
        <v>4290</v>
      </c>
      <c r="I1763" s="680"/>
      <c r="J1763" s="680"/>
      <c r="K1763" s="680"/>
      <c r="L1763" s="681"/>
    </row>
    <row r="1764" spans="1:12" ht="15.95" customHeight="1" x14ac:dyDescent="0.25">
      <c r="A1764" s="21" t="s">
        <v>6233</v>
      </c>
      <c r="B1764" s="209" t="s">
        <v>3213</v>
      </c>
      <c r="C1764" s="214">
        <v>19</v>
      </c>
      <c r="D1764" s="215">
        <v>19000</v>
      </c>
      <c r="E1764" s="215">
        <v>4750</v>
      </c>
      <c r="F1764" s="214">
        <v>26</v>
      </c>
      <c r="G1764" s="217" t="str">
        <f>IF(MID(tab_SATLISTE[[#This Row],[SAT-ID]],2,1)="x","x",LEFT(tab_SATLISTE[[#This Row],[SAT-ID]]))</f>
        <v>5</v>
      </c>
      <c r="H1764" s="679" t="s">
        <v>4290</v>
      </c>
      <c r="I1764" s="680"/>
      <c r="J1764" s="680"/>
      <c r="K1764" s="680"/>
      <c r="L1764" s="681"/>
    </row>
    <row r="1765" spans="1:12" ht="15.95" customHeight="1" x14ac:dyDescent="0.25">
      <c r="A1765" s="21" t="s">
        <v>6234</v>
      </c>
      <c r="B1765" s="209" t="s">
        <v>3198</v>
      </c>
      <c r="C1765" s="214">
        <v>11</v>
      </c>
      <c r="D1765" s="215">
        <v>11000</v>
      </c>
      <c r="E1765" s="215">
        <v>2750</v>
      </c>
      <c r="F1765" s="214">
        <v>16</v>
      </c>
      <c r="G1765" s="217" t="str">
        <f>IF(MID(tab_SATLISTE[[#This Row],[SAT-ID]],2,1)="x","x",LEFT(tab_SATLISTE[[#This Row],[SAT-ID]]))</f>
        <v>5</v>
      </c>
      <c r="H1765" s="679" t="s">
        <v>4290</v>
      </c>
      <c r="I1765" s="680"/>
      <c r="J1765" s="680"/>
      <c r="K1765" s="680"/>
      <c r="L1765" s="681"/>
    </row>
    <row r="1766" spans="1:12" ht="15.95" customHeight="1" x14ac:dyDescent="0.25">
      <c r="A1766" s="21" t="s">
        <v>6235</v>
      </c>
      <c r="B1766" s="209" t="s">
        <v>3199</v>
      </c>
      <c r="C1766" s="214">
        <v>2</v>
      </c>
      <c r="D1766" s="215">
        <v>2000</v>
      </c>
      <c r="E1766" s="215">
        <v>500</v>
      </c>
      <c r="F1766" s="214">
        <v>3</v>
      </c>
      <c r="G1766" s="217" t="str">
        <f>IF(MID(tab_SATLISTE[[#This Row],[SAT-ID]],2,1)="x","x",LEFT(tab_SATLISTE[[#This Row],[SAT-ID]]))</f>
        <v>5</v>
      </c>
      <c r="H1766" s="679" t="s">
        <v>4290</v>
      </c>
      <c r="I1766" s="680"/>
      <c r="J1766" s="680"/>
      <c r="K1766" s="680"/>
      <c r="L1766" s="681"/>
    </row>
    <row r="1767" spans="1:12" ht="15.95" customHeight="1" x14ac:dyDescent="0.25">
      <c r="A1767" s="21" t="s">
        <v>6236</v>
      </c>
      <c r="B1767" s="209" t="s">
        <v>3200</v>
      </c>
      <c r="C1767" s="214">
        <v>7</v>
      </c>
      <c r="D1767" s="215">
        <v>7000</v>
      </c>
      <c r="E1767" s="215">
        <v>1750</v>
      </c>
      <c r="F1767" s="214">
        <v>10</v>
      </c>
      <c r="G1767" s="217" t="str">
        <f>IF(MID(tab_SATLISTE[[#This Row],[SAT-ID]],2,1)="x","x",LEFT(tab_SATLISTE[[#This Row],[SAT-ID]]))</f>
        <v>5</v>
      </c>
      <c r="H1767" s="679" t="s">
        <v>4290</v>
      </c>
      <c r="I1767" s="680"/>
      <c r="J1767" s="680"/>
      <c r="K1767" s="680"/>
      <c r="L1767" s="681"/>
    </row>
    <row r="1768" spans="1:12" ht="15.95" customHeight="1" x14ac:dyDescent="0.25">
      <c r="A1768" s="21" t="s">
        <v>6237</v>
      </c>
      <c r="B1768" s="209" t="s">
        <v>3201</v>
      </c>
      <c r="C1768" s="214">
        <v>3</v>
      </c>
      <c r="D1768" s="215">
        <v>3000</v>
      </c>
      <c r="E1768" s="215">
        <v>750</v>
      </c>
      <c r="F1768" s="214">
        <v>4</v>
      </c>
      <c r="G1768" s="217" t="str">
        <f>IF(MID(tab_SATLISTE[[#This Row],[SAT-ID]],2,1)="x","x",LEFT(tab_SATLISTE[[#This Row],[SAT-ID]]))</f>
        <v>5</v>
      </c>
      <c r="H1768" s="679" t="s">
        <v>4290</v>
      </c>
      <c r="I1768" s="680"/>
      <c r="J1768" s="680"/>
      <c r="K1768" s="680"/>
      <c r="L1768" s="681"/>
    </row>
    <row r="1769" spans="1:12" ht="15.95" customHeight="1" x14ac:dyDescent="0.25">
      <c r="A1769" s="21" t="s">
        <v>6238</v>
      </c>
      <c r="B1769" s="209" t="s">
        <v>3162</v>
      </c>
      <c r="C1769" s="214">
        <v>12</v>
      </c>
      <c r="D1769" s="215">
        <v>12000</v>
      </c>
      <c r="E1769" s="215">
        <v>3000</v>
      </c>
      <c r="F1769" s="214">
        <v>18</v>
      </c>
      <c r="G1769" s="217" t="str">
        <f>IF(MID(tab_SATLISTE[[#This Row],[SAT-ID]],2,1)="x","x",LEFT(tab_SATLISTE[[#This Row],[SAT-ID]]))</f>
        <v>5</v>
      </c>
      <c r="H1769" s="679" t="s">
        <v>4290</v>
      </c>
      <c r="I1769" s="680"/>
      <c r="J1769" s="680"/>
      <c r="K1769" s="680"/>
      <c r="L1769" s="681"/>
    </row>
    <row r="1770" spans="1:12" ht="15.95" customHeight="1" x14ac:dyDescent="0.25">
      <c r="A1770" s="21" t="s">
        <v>6239</v>
      </c>
      <c r="B1770" s="209" t="s">
        <v>3292</v>
      </c>
      <c r="C1770" s="214">
        <v>21</v>
      </c>
      <c r="D1770" s="215">
        <v>21000</v>
      </c>
      <c r="E1770" s="215">
        <v>5250</v>
      </c>
      <c r="F1770" s="214">
        <v>29</v>
      </c>
      <c r="G1770" s="217" t="str">
        <f>IF(MID(tab_SATLISTE[[#This Row],[SAT-ID]],2,1)="x","x",LEFT(tab_SATLISTE[[#This Row],[SAT-ID]]))</f>
        <v>5</v>
      </c>
      <c r="H1770" s="679" t="s">
        <v>4290</v>
      </c>
      <c r="I1770" s="680"/>
      <c r="J1770" s="680"/>
      <c r="K1770" s="680"/>
      <c r="L1770" s="681"/>
    </row>
    <row r="1771" spans="1:12" ht="15.95" customHeight="1" x14ac:dyDescent="0.25">
      <c r="A1771" s="21" t="s">
        <v>6240</v>
      </c>
      <c r="B1771" s="209" t="s">
        <v>3293</v>
      </c>
      <c r="C1771" s="214">
        <v>37</v>
      </c>
      <c r="D1771" s="215">
        <v>37000</v>
      </c>
      <c r="E1771" s="215">
        <v>9250</v>
      </c>
      <c r="F1771" s="214">
        <v>52</v>
      </c>
      <c r="G1771" s="217" t="str">
        <f>IF(MID(tab_SATLISTE[[#This Row],[SAT-ID]],2,1)="x","x",LEFT(tab_SATLISTE[[#This Row],[SAT-ID]]))</f>
        <v>5</v>
      </c>
      <c r="H1771" s="679" t="s">
        <v>4290</v>
      </c>
      <c r="I1771" s="680"/>
      <c r="J1771" s="680"/>
      <c r="K1771" s="680"/>
      <c r="L1771" s="681"/>
    </row>
    <row r="1772" spans="1:12" ht="15.95" customHeight="1" x14ac:dyDescent="0.25">
      <c r="A1772" s="21" t="s">
        <v>6241</v>
      </c>
      <c r="B1772" s="209" t="s">
        <v>897</v>
      </c>
      <c r="C1772" s="214">
        <v>262</v>
      </c>
      <c r="D1772" s="215">
        <v>262000</v>
      </c>
      <c r="E1772" s="215">
        <v>65500</v>
      </c>
      <c r="F1772" s="214">
        <v>366</v>
      </c>
      <c r="G1772" s="217" t="str">
        <f>IF(MID(tab_SATLISTE[[#This Row],[SAT-ID]],2,1)="x","x",LEFT(tab_SATLISTE[[#This Row],[SAT-ID]]))</f>
        <v>5</v>
      </c>
      <c r="H1772" s="679" t="s">
        <v>4290</v>
      </c>
      <c r="I1772" s="680"/>
      <c r="J1772" s="680"/>
      <c r="K1772" s="680"/>
      <c r="L1772" s="681"/>
    </row>
    <row r="1773" spans="1:12" ht="15.95" customHeight="1" x14ac:dyDescent="0.25">
      <c r="A1773" s="21" t="s">
        <v>6242</v>
      </c>
      <c r="B1773" s="209" t="s">
        <v>3279</v>
      </c>
      <c r="C1773" s="214">
        <v>37</v>
      </c>
      <c r="D1773" s="215">
        <v>37000</v>
      </c>
      <c r="E1773" s="215">
        <v>9250</v>
      </c>
      <c r="F1773" s="214">
        <v>52</v>
      </c>
      <c r="G1773" s="217" t="str">
        <f>IF(MID(tab_SATLISTE[[#This Row],[SAT-ID]],2,1)="x","x",LEFT(tab_SATLISTE[[#This Row],[SAT-ID]]))</f>
        <v>5</v>
      </c>
      <c r="H1773" s="679" t="s">
        <v>4290</v>
      </c>
      <c r="I1773" s="680"/>
      <c r="J1773" s="680"/>
      <c r="K1773" s="680"/>
      <c r="L1773" s="681"/>
    </row>
    <row r="1774" spans="1:12" ht="15.95" customHeight="1" x14ac:dyDescent="0.25">
      <c r="A1774" s="21" t="s">
        <v>6243</v>
      </c>
      <c r="B1774" s="209" t="s">
        <v>3204</v>
      </c>
      <c r="C1774" s="214">
        <v>3</v>
      </c>
      <c r="D1774" s="215">
        <v>3000</v>
      </c>
      <c r="E1774" s="215">
        <v>750</v>
      </c>
      <c r="F1774" s="214">
        <v>4</v>
      </c>
      <c r="G1774" s="217" t="str">
        <f>IF(MID(tab_SATLISTE[[#This Row],[SAT-ID]],2,1)="x","x",LEFT(tab_SATLISTE[[#This Row],[SAT-ID]]))</f>
        <v>5</v>
      </c>
      <c r="H1774" s="679" t="s">
        <v>4290</v>
      </c>
      <c r="I1774" s="680"/>
      <c r="J1774" s="680"/>
      <c r="K1774" s="680"/>
      <c r="L1774" s="681"/>
    </row>
    <row r="1775" spans="1:12" ht="15.95" customHeight="1" x14ac:dyDescent="0.25">
      <c r="A1775" s="21" t="s">
        <v>6244</v>
      </c>
      <c r="B1775" s="209" t="s">
        <v>3159</v>
      </c>
      <c r="C1775" s="214">
        <v>4</v>
      </c>
      <c r="D1775" s="215">
        <v>4000</v>
      </c>
      <c r="E1775" s="215">
        <v>1000</v>
      </c>
      <c r="F1775" s="214">
        <v>5</v>
      </c>
      <c r="G1775" s="217" t="str">
        <f>IF(MID(tab_SATLISTE[[#This Row],[SAT-ID]],2,1)="x","x",LEFT(tab_SATLISTE[[#This Row],[SAT-ID]]))</f>
        <v>5</v>
      </c>
      <c r="H1775" s="679" t="s">
        <v>4290</v>
      </c>
      <c r="I1775" s="680"/>
      <c r="J1775" s="680"/>
      <c r="K1775" s="680"/>
      <c r="L1775" s="681"/>
    </row>
    <row r="1776" spans="1:12" ht="15.95" customHeight="1" x14ac:dyDescent="0.25">
      <c r="A1776" s="21" t="s">
        <v>6245</v>
      </c>
      <c r="B1776" s="209" t="s">
        <v>3132</v>
      </c>
      <c r="C1776" s="214">
        <v>13</v>
      </c>
      <c r="D1776" s="215">
        <v>13000</v>
      </c>
      <c r="E1776" s="215">
        <v>3250</v>
      </c>
      <c r="F1776" s="214">
        <v>20</v>
      </c>
      <c r="G1776" s="217" t="str">
        <f>IF(MID(tab_SATLISTE[[#This Row],[SAT-ID]],2,1)="x","x",LEFT(tab_SATLISTE[[#This Row],[SAT-ID]]))</f>
        <v>5</v>
      </c>
      <c r="H1776" s="679" t="s">
        <v>4290</v>
      </c>
      <c r="I1776" s="680"/>
      <c r="J1776" s="680"/>
      <c r="K1776" s="680"/>
      <c r="L1776" s="681"/>
    </row>
    <row r="1777" spans="1:12" ht="15.95" customHeight="1" x14ac:dyDescent="0.25">
      <c r="A1777" s="21" t="s">
        <v>6246</v>
      </c>
      <c r="B1777" s="209" t="s">
        <v>3166</v>
      </c>
      <c r="C1777" s="214">
        <v>14</v>
      </c>
      <c r="D1777" s="215">
        <v>14000</v>
      </c>
      <c r="E1777" s="215">
        <v>3500</v>
      </c>
      <c r="F1777" s="214">
        <v>19</v>
      </c>
      <c r="G1777" s="217" t="str">
        <f>IF(MID(tab_SATLISTE[[#This Row],[SAT-ID]],2,1)="x","x",LEFT(tab_SATLISTE[[#This Row],[SAT-ID]]))</f>
        <v>5</v>
      </c>
      <c r="H1777" s="679" t="s">
        <v>4290</v>
      </c>
      <c r="I1777" s="680"/>
      <c r="J1777" s="680"/>
      <c r="K1777" s="680"/>
      <c r="L1777" s="681"/>
    </row>
    <row r="1778" spans="1:12" ht="15.95" customHeight="1" x14ac:dyDescent="0.25">
      <c r="A1778" s="21" t="s">
        <v>6247</v>
      </c>
      <c r="B1778" s="209" t="s">
        <v>3256</v>
      </c>
      <c r="C1778" s="214">
        <v>8</v>
      </c>
      <c r="D1778" s="215">
        <v>8000</v>
      </c>
      <c r="E1778" s="215">
        <v>2000</v>
      </c>
      <c r="F1778" s="214">
        <v>12</v>
      </c>
      <c r="G1778" s="217" t="str">
        <f>IF(MID(tab_SATLISTE[[#This Row],[SAT-ID]],2,1)="x","x",LEFT(tab_SATLISTE[[#This Row],[SAT-ID]]))</f>
        <v>5</v>
      </c>
      <c r="H1778" s="679" t="s">
        <v>4290</v>
      </c>
      <c r="I1778" s="680"/>
      <c r="J1778" s="680"/>
      <c r="K1778" s="680"/>
      <c r="L1778" s="681"/>
    </row>
    <row r="1779" spans="1:12" ht="15.95" customHeight="1" x14ac:dyDescent="0.25">
      <c r="A1779" s="21" t="s">
        <v>6248</v>
      </c>
      <c r="B1779" s="209" t="s">
        <v>3167</v>
      </c>
      <c r="C1779" s="214">
        <v>16</v>
      </c>
      <c r="D1779" s="215">
        <v>16000</v>
      </c>
      <c r="E1779" s="215">
        <v>4000</v>
      </c>
      <c r="F1779" s="214">
        <v>22</v>
      </c>
      <c r="G1779" s="217" t="str">
        <f>IF(MID(tab_SATLISTE[[#This Row],[SAT-ID]],2,1)="x","x",LEFT(tab_SATLISTE[[#This Row],[SAT-ID]]))</f>
        <v>5</v>
      </c>
      <c r="H1779" s="679" t="s">
        <v>4290</v>
      </c>
      <c r="I1779" s="680"/>
      <c r="J1779" s="680"/>
      <c r="K1779" s="680"/>
      <c r="L1779" s="681"/>
    </row>
    <row r="1780" spans="1:12" ht="15.95" customHeight="1" x14ac:dyDescent="0.25">
      <c r="A1780" s="21" t="s">
        <v>6249</v>
      </c>
      <c r="B1780" s="209" t="s">
        <v>3228</v>
      </c>
      <c r="C1780" s="214">
        <v>78</v>
      </c>
      <c r="D1780" s="215">
        <v>78000</v>
      </c>
      <c r="E1780" s="215">
        <v>19500</v>
      </c>
      <c r="F1780" s="214">
        <v>109</v>
      </c>
      <c r="G1780" s="217" t="str">
        <f>IF(MID(tab_SATLISTE[[#This Row],[SAT-ID]],2,1)="x","x",LEFT(tab_SATLISTE[[#This Row],[SAT-ID]]))</f>
        <v>5</v>
      </c>
      <c r="H1780" s="679" t="s">
        <v>4290</v>
      </c>
      <c r="I1780" s="680"/>
      <c r="J1780" s="680"/>
      <c r="K1780" s="680"/>
      <c r="L1780" s="681"/>
    </row>
    <row r="1781" spans="1:12" ht="15.95" customHeight="1" x14ac:dyDescent="0.25">
      <c r="A1781" s="22" t="s">
        <v>6253</v>
      </c>
      <c r="B1781" s="211" t="s">
        <v>4066</v>
      </c>
      <c r="C1781" s="214">
        <v>21</v>
      </c>
      <c r="D1781" s="215">
        <v>21000</v>
      </c>
      <c r="E1781" s="215">
        <v>5250</v>
      </c>
      <c r="F1781" s="214">
        <v>33</v>
      </c>
      <c r="G1781" s="217" t="str">
        <f>IF(MID(tab_SATLISTE[[#This Row],[SAT-ID]],2,1)="x","x",LEFT(tab_SATLISTE[[#This Row],[SAT-ID]]))</f>
        <v>5</v>
      </c>
      <c r="H1781" s="679" t="s">
        <v>4290</v>
      </c>
      <c r="I1781" s="680"/>
      <c r="J1781" s="680"/>
      <c r="K1781" s="680"/>
      <c r="L1781" s="681"/>
    </row>
    <row r="1782" spans="1:12" ht="15.95" customHeight="1" x14ac:dyDescent="0.25">
      <c r="A1782" s="22" t="s">
        <v>6254</v>
      </c>
      <c r="B1782" s="211" t="s">
        <v>618</v>
      </c>
      <c r="C1782" s="214">
        <v>9</v>
      </c>
      <c r="D1782" s="215">
        <v>9000</v>
      </c>
      <c r="E1782" s="215">
        <v>2250</v>
      </c>
      <c r="F1782" s="214">
        <v>14</v>
      </c>
      <c r="G1782" s="217" t="str">
        <f>IF(MID(tab_SATLISTE[[#This Row],[SAT-ID]],2,1)="x","x",LEFT(tab_SATLISTE[[#This Row],[SAT-ID]]))</f>
        <v>5</v>
      </c>
      <c r="H1782" s="676" t="s">
        <v>4291</v>
      </c>
      <c r="I1782" s="677"/>
      <c r="J1782" s="677"/>
      <c r="K1782" s="677"/>
      <c r="L1782" s="678"/>
    </row>
    <row r="1783" spans="1:12" ht="15.95" customHeight="1" x14ac:dyDescent="0.25">
      <c r="A1783" s="22" t="s">
        <v>6255</v>
      </c>
      <c r="B1783" s="211" t="s">
        <v>610</v>
      </c>
      <c r="C1783" s="214">
        <v>5</v>
      </c>
      <c r="D1783" s="215">
        <v>5000</v>
      </c>
      <c r="E1783" s="215">
        <v>1250</v>
      </c>
      <c r="F1783" s="214">
        <v>8</v>
      </c>
      <c r="G1783" s="217" t="str">
        <f>IF(MID(tab_SATLISTE[[#This Row],[SAT-ID]],2,1)="x","x",LEFT(tab_SATLISTE[[#This Row],[SAT-ID]]))</f>
        <v>5</v>
      </c>
      <c r="H1783" s="676" t="s">
        <v>4291</v>
      </c>
      <c r="I1783" s="677"/>
      <c r="J1783" s="677"/>
      <c r="K1783" s="677"/>
      <c r="L1783" s="678"/>
    </row>
    <row r="1784" spans="1:12" ht="15.95" customHeight="1" x14ac:dyDescent="0.25">
      <c r="A1784" s="22" t="s">
        <v>6256</v>
      </c>
      <c r="B1784" s="211" t="s">
        <v>3890</v>
      </c>
      <c r="C1784" s="214">
        <v>15</v>
      </c>
      <c r="D1784" s="215">
        <v>15000</v>
      </c>
      <c r="E1784" s="215">
        <v>3750</v>
      </c>
      <c r="F1784" s="214">
        <v>23</v>
      </c>
      <c r="G1784" s="217" t="str">
        <f>IF(MID(tab_SATLISTE[[#This Row],[SAT-ID]],2,1)="x","x",LEFT(tab_SATLISTE[[#This Row],[SAT-ID]]))</f>
        <v>5</v>
      </c>
      <c r="H1784" s="676" t="s">
        <v>4291</v>
      </c>
      <c r="I1784" s="677"/>
      <c r="J1784" s="677"/>
      <c r="K1784" s="677"/>
      <c r="L1784" s="678"/>
    </row>
    <row r="1785" spans="1:12" ht="15.95" customHeight="1" x14ac:dyDescent="0.25">
      <c r="A1785" s="22" t="s">
        <v>6257</v>
      </c>
      <c r="B1785" s="211" t="s">
        <v>616</v>
      </c>
      <c r="C1785" s="214">
        <v>17</v>
      </c>
      <c r="D1785" s="215">
        <v>17000</v>
      </c>
      <c r="E1785" s="215">
        <v>4250</v>
      </c>
      <c r="F1785" s="214">
        <v>26</v>
      </c>
      <c r="G1785" s="217" t="str">
        <f>IF(MID(tab_SATLISTE[[#This Row],[SAT-ID]],2,1)="x","x",LEFT(tab_SATLISTE[[#This Row],[SAT-ID]]))</f>
        <v>5</v>
      </c>
      <c r="H1785" s="676" t="s">
        <v>4291</v>
      </c>
      <c r="I1785" s="677"/>
      <c r="J1785" s="677"/>
      <c r="K1785" s="677"/>
      <c r="L1785" s="678"/>
    </row>
    <row r="1786" spans="1:12" ht="15.95" customHeight="1" x14ac:dyDescent="0.25">
      <c r="A1786" s="22" t="s">
        <v>6258</v>
      </c>
      <c r="B1786" s="211" t="s">
        <v>110</v>
      </c>
      <c r="C1786" s="214">
        <v>52</v>
      </c>
      <c r="D1786" s="215">
        <v>52000</v>
      </c>
      <c r="E1786" s="215">
        <v>13000</v>
      </c>
      <c r="F1786" s="214">
        <v>80</v>
      </c>
      <c r="G1786" s="217" t="str">
        <f>IF(MID(tab_SATLISTE[[#This Row],[SAT-ID]],2,1)="x","x",LEFT(tab_SATLISTE[[#This Row],[SAT-ID]]))</f>
        <v>5</v>
      </c>
      <c r="H1786" s="676" t="s">
        <v>4291</v>
      </c>
      <c r="I1786" s="677"/>
      <c r="J1786" s="677"/>
      <c r="K1786" s="677"/>
      <c r="L1786" s="678"/>
    </row>
    <row r="1787" spans="1:12" ht="15.95" customHeight="1" x14ac:dyDescent="0.25">
      <c r="A1787" s="22" t="s">
        <v>6259</v>
      </c>
      <c r="B1787" s="211" t="s">
        <v>637</v>
      </c>
      <c r="C1787" s="214">
        <v>6</v>
      </c>
      <c r="D1787" s="215">
        <v>6000</v>
      </c>
      <c r="E1787" s="215">
        <v>1500</v>
      </c>
      <c r="F1787" s="214">
        <v>9</v>
      </c>
      <c r="G1787" s="217" t="str">
        <f>IF(MID(tab_SATLISTE[[#This Row],[SAT-ID]],2,1)="x","x",LEFT(tab_SATLISTE[[#This Row],[SAT-ID]]))</f>
        <v>5</v>
      </c>
      <c r="H1787" s="676" t="s">
        <v>4291</v>
      </c>
      <c r="I1787" s="677"/>
      <c r="J1787" s="677"/>
      <c r="K1787" s="677"/>
      <c r="L1787" s="678"/>
    </row>
    <row r="1788" spans="1:12" ht="15.95" customHeight="1" x14ac:dyDescent="0.25">
      <c r="A1788" s="22" t="s">
        <v>6260</v>
      </c>
      <c r="B1788" s="211" t="s">
        <v>119</v>
      </c>
      <c r="C1788" s="214">
        <v>54</v>
      </c>
      <c r="D1788" s="215">
        <v>54000</v>
      </c>
      <c r="E1788" s="215">
        <v>13500</v>
      </c>
      <c r="F1788" s="214">
        <v>83</v>
      </c>
      <c r="G1788" s="217" t="str">
        <f>IF(MID(tab_SATLISTE[[#This Row],[SAT-ID]],2,1)="x","x",LEFT(tab_SATLISTE[[#This Row],[SAT-ID]]))</f>
        <v>5</v>
      </c>
      <c r="H1788" s="676" t="s">
        <v>4291</v>
      </c>
      <c r="I1788" s="677"/>
      <c r="J1788" s="677"/>
      <c r="K1788" s="677"/>
      <c r="L1788" s="678"/>
    </row>
    <row r="1789" spans="1:12" ht="15.95" customHeight="1" x14ac:dyDescent="0.25">
      <c r="A1789" s="22" t="s">
        <v>6261</v>
      </c>
      <c r="B1789" s="211" t="s">
        <v>1225</v>
      </c>
      <c r="C1789" s="214">
        <v>23</v>
      </c>
      <c r="D1789" s="215">
        <v>23000</v>
      </c>
      <c r="E1789" s="215">
        <v>5750</v>
      </c>
      <c r="F1789" s="214">
        <v>36</v>
      </c>
      <c r="G1789" s="217" t="str">
        <f>IF(MID(tab_SATLISTE[[#This Row],[SAT-ID]],2,1)="x","x",LEFT(tab_SATLISTE[[#This Row],[SAT-ID]]))</f>
        <v>5</v>
      </c>
      <c r="H1789" s="676" t="s">
        <v>4291</v>
      </c>
      <c r="I1789" s="677"/>
      <c r="J1789" s="677"/>
      <c r="K1789" s="677"/>
      <c r="L1789" s="678"/>
    </row>
    <row r="1790" spans="1:12" ht="15.95" customHeight="1" x14ac:dyDescent="0.25">
      <c r="A1790" s="22" t="s">
        <v>6262</v>
      </c>
      <c r="B1790" s="211" t="s">
        <v>1092</v>
      </c>
      <c r="C1790" s="214">
        <v>8</v>
      </c>
      <c r="D1790" s="215">
        <v>8000</v>
      </c>
      <c r="E1790" s="215">
        <v>2000</v>
      </c>
      <c r="F1790" s="214">
        <v>12</v>
      </c>
      <c r="G1790" s="217" t="str">
        <f>IF(MID(tab_SATLISTE[[#This Row],[SAT-ID]],2,1)="x","x",LEFT(tab_SATLISTE[[#This Row],[SAT-ID]]))</f>
        <v>5</v>
      </c>
      <c r="H1790" s="676" t="s">
        <v>4291</v>
      </c>
      <c r="I1790" s="677"/>
      <c r="J1790" s="677"/>
      <c r="K1790" s="677"/>
      <c r="L1790" s="678"/>
    </row>
    <row r="1791" spans="1:12" ht="15.95" customHeight="1" x14ac:dyDescent="0.25">
      <c r="A1791" s="22" t="s">
        <v>6263</v>
      </c>
      <c r="B1791" s="211" t="s">
        <v>642</v>
      </c>
      <c r="C1791" s="214">
        <v>25</v>
      </c>
      <c r="D1791" s="215">
        <v>25000</v>
      </c>
      <c r="E1791" s="215">
        <v>6250</v>
      </c>
      <c r="F1791" s="214">
        <v>39</v>
      </c>
      <c r="G1791" s="217" t="str">
        <f>IF(MID(tab_SATLISTE[[#This Row],[SAT-ID]],2,1)="x","x",LEFT(tab_SATLISTE[[#This Row],[SAT-ID]]))</f>
        <v>5</v>
      </c>
      <c r="H1791" s="676" t="s">
        <v>4291</v>
      </c>
      <c r="I1791" s="677"/>
      <c r="J1791" s="677"/>
      <c r="K1791" s="677"/>
      <c r="L1791" s="678"/>
    </row>
    <row r="1792" spans="1:12" ht="15.95" customHeight="1" x14ac:dyDescent="0.25">
      <c r="A1792" s="22" t="s">
        <v>6264</v>
      </c>
      <c r="B1792" s="211" t="s">
        <v>1148</v>
      </c>
      <c r="C1792" s="214">
        <v>55</v>
      </c>
      <c r="D1792" s="215">
        <v>55000</v>
      </c>
      <c r="E1792" s="215">
        <v>13750</v>
      </c>
      <c r="F1792" s="214">
        <v>77</v>
      </c>
      <c r="G1792" s="217" t="str">
        <f>IF(MID(tab_SATLISTE[[#This Row],[SAT-ID]],2,1)="x","x",LEFT(tab_SATLISTE[[#This Row],[SAT-ID]]))</f>
        <v>5</v>
      </c>
      <c r="H1792" s="676" t="s">
        <v>4291</v>
      </c>
      <c r="I1792" s="677"/>
      <c r="J1792" s="677"/>
      <c r="K1792" s="677"/>
      <c r="L1792" s="678"/>
    </row>
    <row r="1793" spans="1:12" ht="15.95" customHeight="1" x14ac:dyDescent="0.25">
      <c r="A1793" s="22" t="s">
        <v>6265</v>
      </c>
      <c r="B1793" s="211" t="s">
        <v>129</v>
      </c>
      <c r="C1793" s="214">
        <v>20</v>
      </c>
      <c r="D1793" s="215">
        <v>20000</v>
      </c>
      <c r="E1793" s="215">
        <v>5000</v>
      </c>
      <c r="F1793" s="214">
        <v>31</v>
      </c>
      <c r="G1793" s="217" t="str">
        <f>IF(MID(tab_SATLISTE[[#This Row],[SAT-ID]],2,1)="x","x",LEFT(tab_SATLISTE[[#This Row],[SAT-ID]]))</f>
        <v>5</v>
      </c>
      <c r="H1793" s="676" t="s">
        <v>4291</v>
      </c>
      <c r="I1793" s="677"/>
      <c r="J1793" s="677"/>
      <c r="K1793" s="677"/>
      <c r="L1793" s="678"/>
    </row>
    <row r="1794" spans="1:12" ht="15.95" customHeight="1" x14ac:dyDescent="0.25">
      <c r="A1794" s="22" t="s">
        <v>6273</v>
      </c>
      <c r="B1794" s="211" t="s">
        <v>7037</v>
      </c>
      <c r="C1794" s="214">
        <v>292</v>
      </c>
      <c r="D1794" s="215">
        <v>292000</v>
      </c>
      <c r="E1794" s="215">
        <v>73000</v>
      </c>
      <c r="F1794" s="214">
        <v>414</v>
      </c>
      <c r="G1794" s="217" t="str">
        <f>IF(MID(tab_SATLISTE[[#This Row],[SAT-ID]],2,1)="x","x",LEFT(tab_SATLISTE[[#This Row],[SAT-ID]]))</f>
        <v>5</v>
      </c>
      <c r="H1794" s="676" t="s">
        <v>4291</v>
      </c>
      <c r="I1794" s="677"/>
      <c r="J1794" s="677"/>
      <c r="K1794" s="677"/>
      <c r="L1794" s="678"/>
    </row>
    <row r="1795" spans="1:12" ht="15.95" customHeight="1" x14ac:dyDescent="0.25">
      <c r="A1795" s="22" t="s">
        <v>6266</v>
      </c>
      <c r="B1795" s="211" t="s">
        <v>1344</v>
      </c>
      <c r="C1795" s="214">
        <v>16</v>
      </c>
      <c r="D1795" s="215">
        <v>16000</v>
      </c>
      <c r="E1795" s="215">
        <v>4000</v>
      </c>
      <c r="F1795" s="214">
        <v>23</v>
      </c>
      <c r="G1795" s="217" t="str">
        <f>IF(MID(tab_SATLISTE[[#This Row],[SAT-ID]],2,1)="x","x",LEFT(tab_SATLISTE[[#This Row],[SAT-ID]]))</f>
        <v>5</v>
      </c>
      <c r="H1795" s="676" t="s">
        <v>4291</v>
      </c>
      <c r="I1795" s="677"/>
      <c r="J1795" s="677"/>
      <c r="K1795" s="677"/>
      <c r="L1795" s="678"/>
    </row>
    <row r="1796" spans="1:12" ht="15.95" customHeight="1" x14ac:dyDescent="0.25">
      <c r="A1796" s="22" t="s">
        <v>6267</v>
      </c>
      <c r="B1796" s="211" t="s">
        <v>1063</v>
      </c>
      <c r="C1796" s="214">
        <v>10</v>
      </c>
      <c r="D1796" s="215">
        <v>10000</v>
      </c>
      <c r="E1796" s="215">
        <v>2500</v>
      </c>
      <c r="F1796" s="214">
        <v>14</v>
      </c>
      <c r="G1796" s="217" t="str">
        <f>IF(MID(tab_SATLISTE[[#This Row],[SAT-ID]],2,1)="x","x",LEFT(tab_SATLISTE[[#This Row],[SAT-ID]]))</f>
        <v>5</v>
      </c>
      <c r="H1796" s="676" t="s">
        <v>4291</v>
      </c>
      <c r="I1796" s="677"/>
      <c r="J1796" s="677"/>
      <c r="K1796" s="677"/>
      <c r="L1796" s="678"/>
    </row>
    <row r="1797" spans="1:12" ht="15.95" customHeight="1" x14ac:dyDescent="0.25">
      <c r="A1797" s="22" t="s">
        <v>6268</v>
      </c>
      <c r="B1797" s="211" t="s">
        <v>652</v>
      </c>
      <c r="C1797" s="214">
        <v>30</v>
      </c>
      <c r="D1797" s="215">
        <v>30000</v>
      </c>
      <c r="E1797" s="215">
        <v>7500</v>
      </c>
      <c r="F1797" s="214">
        <v>45</v>
      </c>
      <c r="G1797" s="217" t="str">
        <f>IF(MID(tab_SATLISTE[[#This Row],[SAT-ID]],2,1)="x","x",LEFT(tab_SATLISTE[[#This Row],[SAT-ID]]))</f>
        <v>5</v>
      </c>
      <c r="H1797" s="676" t="s">
        <v>4291</v>
      </c>
      <c r="I1797" s="677"/>
      <c r="J1797" s="677"/>
      <c r="K1797" s="677"/>
      <c r="L1797" s="678"/>
    </row>
    <row r="1798" spans="1:12" ht="15.95" customHeight="1" x14ac:dyDescent="0.25">
      <c r="A1798" s="22" t="s">
        <v>6269</v>
      </c>
      <c r="B1798" s="211" t="s">
        <v>50</v>
      </c>
      <c r="C1798" s="214">
        <v>73</v>
      </c>
      <c r="D1798" s="215">
        <v>73000</v>
      </c>
      <c r="E1798" s="215">
        <v>18250</v>
      </c>
      <c r="F1798" s="214">
        <v>111</v>
      </c>
      <c r="G1798" s="217" t="str">
        <f>IF(MID(tab_SATLISTE[[#This Row],[SAT-ID]],2,1)="x","x",LEFT(tab_SATLISTE[[#This Row],[SAT-ID]]))</f>
        <v>5</v>
      </c>
      <c r="H1798" s="676" t="s">
        <v>4291</v>
      </c>
      <c r="I1798" s="677"/>
      <c r="J1798" s="677"/>
      <c r="K1798" s="677"/>
      <c r="L1798" s="678"/>
    </row>
    <row r="1799" spans="1:12" ht="15.95" customHeight="1" x14ac:dyDescent="0.25">
      <c r="A1799" s="22" t="s">
        <v>6270</v>
      </c>
      <c r="B1799" s="211" t="s">
        <v>1843</v>
      </c>
      <c r="C1799" s="214">
        <v>23</v>
      </c>
      <c r="D1799" s="215">
        <v>23000</v>
      </c>
      <c r="E1799" s="215">
        <v>5750</v>
      </c>
      <c r="F1799" s="214">
        <v>36</v>
      </c>
      <c r="G1799" s="217" t="str">
        <f>IF(MID(tab_SATLISTE[[#This Row],[SAT-ID]],2,1)="x","x",LEFT(tab_SATLISTE[[#This Row],[SAT-ID]]))</f>
        <v>5</v>
      </c>
      <c r="H1799" s="676" t="s">
        <v>4291</v>
      </c>
      <c r="I1799" s="677"/>
      <c r="J1799" s="677"/>
      <c r="K1799" s="677"/>
      <c r="L1799" s="678"/>
    </row>
    <row r="1800" spans="1:12" ht="15.95" customHeight="1" x14ac:dyDescent="0.25">
      <c r="A1800" s="22" t="s">
        <v>6271</v>
      </c>
      <c r="B1800" s="211" t="s">
        <v>796</v>
      </c>
      <c r="C1800" s="214">
        <v>5</v>
      </c>
      <c r="D1800" s="215">
        <v>5000</v>
      </c>
      <c r="E1800" s="215">
        <v>1250</v>
      </c>
      <c r="F1800" s="214">
        <v>8</v>
      </c>
      <c r="G1800" s="217" t="str">
        <f>IF(MID(tab_SATLISTE[[#This Row],[SAT-ID]],2,1)="x","x",LEFT(tab_SATLISTE[[#This Row],[SAT-ID]]))</f>
        <v>5</v>
      </c>
      <c r="H1800" s="676" t="s">
        <v>4291</v>
      </c>
      <c r="I1800" s="677"/>
      <c r="J1800" s="677"/>
      <c r="K1800" s="677"/>
      <c r="L1800" s="678"/>
    </row>
    <row r="1801" spans="1:12" ht="15.95" customHeight="1" x14ac:dyDescent="0.25">
      <c r="A1801" s="22" t="s">
        <v>6272</v>
      </c>
      <c r="B1801" s="211" t="s">
        <v>1341</v>
      </c>
      <c r="C1801" s="214">
        <v>16</v>
      </c>
      <c r="D1801" s="215">
        <v>16000</v>
      </c>
      <c r="E1801" s="215">
        <v>4000</v>
      </c>
      <c r="F1801" s="214">
        <v>24</v>
      </c>
      <c r="G1801" s="217" t="str">
        <f>IF(MID(tab_SATLISTE[[#This Row],[SAT-ID]],2,1)="x","x",LEFT(tab_SATLISTE[[#This Row],[SAT-ID]]))</f>
        <v>5</v>
      </c>
      <c r="H1801" s="676" t="s">
        <v>4291</v>
      </c>
      <c r="I1801" s="677"/>
      <c r="J1801" s="677"/>
      <c r="K1801" s="677"/>
      <c r="L1801" s="678"/>
    </row>
    <row r="1802" spans="1:12" ht="15.95" customHeight="1" x14ac:dyDescent="0.25">
      <c r="A1802" s="22" t="s">
        <v>6274</v>
      </c>
      <c r="B1802" s="211" t="s">
        <v>1798</v>
      </c>
      <c r="C1802" s="214">
        <v>24</v>
      </c>
      <c r="D1802" s="215">
        <v>24000</v>
      </c>
      <c r="E1802" s="215">
        <v>6000</v>
      </c>
      <c r="F1802" s="214">
        <v>33</v>
      </c>
      <c r="G1802" s="217" t="str">
        <f>IF(MID(tab_SATLISTE[[#This Row],[SAT-ID]],2,1)="x","x",LEFT(tab_SATLISTE[[#This Row],[SAT-ID]]))</f>
        <v>5</v>
      </c>
      <c r="H1802" s="676" t="s">
        <v>4291</v>
      </c>
      <c r="I1802" s="677"/>
      <c r="J1802" s="677"/>
      <c r="K1802" s="677"/>
      <c r="L1802" s="678"/>
    </row>
    <row r="1803" spans="1:12" ht="15.95" customHeight="1" x14ac:dyDescent="0.25">
      <c r="A1803" s="22" t="s">
        <v>6275</v>
      </c>
      <c r="B1803" s="211" t="s">
        <v>1145</v>
      </c>
      <c r="C1803" s="214">
        <v>99</v>
      </c>
      <c r="D1803" s="215">
        <v>99000</v>
      </c>
      <c r="E1803" s="215">
        <v>24750</v>
      </c>
      <c r="F1803" s="214">
        <v>153</v>
      </c>
      <c r="G1803" s="217" t="str">
        <f>IF(MID(tab_SATLISTE[[#This Row],[SAT-ID]],2,1)="x","x",LEFT(tab_SATLISTE[[#This Row],[SAT-ID]]))</f>
        <v>5</v>
      </c>
      <c r="H1803" s="676" t="s">
        <v>4291</v>
      </c>
      <c r="I1803" s="677"/>
      <c r="J1803" s="677"/>
      <c r="K1803" s="677"/>
      <c r="L1803" s="678"/>
    </row>
    <row r="1804" spans="1:12" ht="15.95" customHeight="1" x14ac:dyDescent="0.25">
      <c r="A1804" s="22" t="s">
        <v>6276</v>
      </c>
      <c r="B1804" s="211" t="s">
        <v>24152</v>
      </c>
      <c r="C1804" s="214">
        <v>7</v>
      </c>
      <c r="D1804" s="215">
        <v>7000</v>
      </c>
      <c r="E1804" s="215">
        <v>1750</v>
      </c>
      <c r="F1804" s="214">
        <v>11</v>
      </c>
      <c r="G1804" s="217" t="str">
        <f>IF(MID(tab_SATLISTE[[#This Row],[SAT-ID]],2,1)="x","x",LEFT(tab_SATLISTE[[#This Row],[SAT-ID]]))</f>
        <v>5</v>
      </c>
      <c r="H1804" s="676" t="s">
        <v>4291</v>
      </c>
      <c r="I1804" s="677"/>
      <c r="J1804" s="677"/>
      <c r="K1804" s="677"/>
      <c r="L1804" s="678"/>
    </row>
    <row r="1805" spans="1:12" ht="15.95" customHeight="1" x14ac:dyDescent="0.25">
      <c r="A1805" s="22" t="s">
        <v>6277</v>
      </c>
      <c r="B1805" s="211" t="s">
        <v>1964</v>
      </c>
      <c r="C1805" s="214">
        <v>63</v>
      </c>
      <c r="D1805" s="215">
        <v>63000</v>
      </c>
      <c r="E1805" s="215">
        <v>15750</v>
      </c>
      <c r="F1805" s="214">
        <v>97</v>
      </c>
      <c r="G1805" s="217" t="str">
        <f>IF(MID(tab_SATLISTE[[#This Row],[SAT-ID]],2,1)="x","x",LEFT(tab_SATLISTE[[#This Row],[SAT-ID]]))</f>
        <v>5</v>
      </c>
      <c r="H1805" s="676" t="s">
        <v>4291</v>
      </c>
      <c r="I1805" s="677"/>
      <c r="J1805" s="677"/>
      <c r="K1805" s="677"/>
      <c r="L1805" s="678"/>
    </row>
    <row r="1806" spans="1:12" ht="15.95" customHeight="1" x14ac:dyDescent="0.25">
      <c r="A1806" s="22" t="s">
        <v>6278</v>
      </c>
      <c r="B1806" s="211" t="s">
        <v>57</v>
      </c>
      <c r="C1806" s="214">
        <v>25</v>
      </c>
      <c r="D1806" s="215">
        <v>25000</v>
      </c>
      <c r="E1806" s="215">
        <v>6250</v>
      </c>
      <c r="F1806" s="214">
        <v>39</v>
      </c>
      <c r="G1806" s="217" t="str">
        <f>IF(MID(tab_SATLISTE[[#This Row],[SAT-ID]],2,1)="x","x",LEFT(tab_SATLISTE[[#This Row],[SAT-ID]]))</f>
        <v>5</v>
      </c>
      <c r="H1806" s="676" t="s">
        <v>4291</v>
      </c>
      <c r="I1806" s="677"/>
      <c r="J1806" s="677"/>
      <c r="K1806" s="677"/>
      <c r="L1806" s="678"/>
    </row>
    <row r="1807" spans="1:12" ht="15.95" customHeight="1" x14ac:dyDescent="0.25">
      <c r="A1807" s="22" t="s">
        <v>6279</v>
      </c>
      <c r="B1807" s="211" t="s">
        <v>4229</v>
      </c>
      <c r="C1807" s="214">
        <v>3</v>
      </c>
      <c r="D1807" s="215">
        <v>3000</v>
      </c>
      <c r="E1807" s="215">
        <v>750</v>
      </c>
      <c r="F1807" s="214">
        <v>5</v>
      </c>
      <c r="G1807" s="217" t="str">
        <f>IF(MID(tab_SATLISTE[[#This Row],[SAT-ID]],2,1)="x","x",LEFT(tab_SATLISTE[[#This Row],[SAT-ID]]))</f>
        <v>5</v>
      </c>
      <c r="H1807" s="676" t="s">
        <v>4291</v>
      </c>
      <c r="I1807" s="677"/>
      <c r="J1807" s="677"/>
      <c r="K1807" s="677"/>
      <c r="L1807" s="678"/>
    </row>
    <row r="1808" spans="1:12" ht="15.95" customHeight="1" x14ac:dyDescent="0.25">
      <c r="A1808" s="22" t="s">
        <v>6280</v>
      </c>
      <c r="B1808" s="211" t="s">
        <v>1962</v>
      </c>
      <c r="C1808" s="214">
        <v>3</v>
      </c>
      <c r="D1808" s="215">
        <v>3000</v>
      </c>
      <c r="E1808" s="215">
        <v>750</v>
      </c>
      <c r="F1808" s="214">
        <v>5</v>
      </c>
      <c r="G1808" s="217" t="str">
        <f>IF(MID(tab_SATLISTE[[#This Row],[SAT-ID]],2,1)="x","x",LEFT(tab_SATLISTE[[#This Row],[SAT-ID]]))</f>
        <v>5</v>
      </c>
      <c r="H1808" s="676" t="s">
        <v>4291</v>
      </c>
      <c r="I1808" s="677"/>
      <c r="J1808" s="677"/>
      <c r="K1808" s="677"/>
      <c r="L1808" s="678"/>
    </row>
    <row r="1809" spans="1:12" ht="15.95" customHeight="1" x14ac:dyDescent="0.25">
      <c r="A1809" s="22" t="s">
        <v>6281</v>
      </c>
      <c r="B1809" s="211" t="s">
        <v>1955</v>
      </c>
      <c r="C1809" s="214">
        <v>4</v>
      </c>
      <c r="D1809" s="215">
        <v>4000</v>
      </c>
      <c r="E1809" s="215">
        <v>1000</v>
      </c>
      <c r="F1809" s="214">
        <v>5</v>
      </c>
      <c r="G1809" s="217" t="str">
        <f>IF(MID(tab_SATLISTE[[#This Row],[SAT-ID]],2,1)="x","x",LEFT(tab_SATLISTE[[#This Row],[SAT-ID]]))</f>
        <v>5</v>
      </c>
      <c r="H1809" s="676" t="s">
        <v>4291</v>
      </c>
      <c r="I1809" s="677"/>
      <c r="J1809" s="677"/>
      <c r="K1809" s="677"/>
      <c r="L1809" s="678"/>
    </row>
    <row r="1810" spans="1:12" ht="15.95" customHeight="1" x14ac:dyDescent="0.25">
      <c r="A1810" s="22" t="s">
        <v>6282</v>
      </c>
      <c r="B1810" s="211" t="s">
        <v>86</v>
      </c>
      <c r="C1810" s="214">
        <v>51</v>
      </c>
      <c r="D1810" s="215">
        <v>51000</v>
      </c>
      <c r="E1810" s="215">
        <v>12750</v>
      </c>
      <c r="F1810" s="214">
        <v>79</v>
      </c>
      <c r="G1810" s="217" t="str">
        <f>IF(MID(tab_SATLISTE[[#This Row],[SAT-ID]],2,1)="x","x",LEFT(tab_SATLISTE[[#This Row],[SAT-ID]]))</f>
        <v>5</v>
      </c>
      <c r="H1810" s="676" t="s">
        <v>4291</v>
      </c>
      <c r="I1810" s="677"/>
      <c r="J1810" s="677"/>
      <c r="K1810" s="677"/>
      <c r="L1810" s="678"/>
    </row>
    <row r="1811" spans="1:12" ht="15.95" customHeight="1" x14ac:dyDescent="0.25">
      <c r="A1811" s="22" t="s">
        <v>6283</v>
      </c>
      <c r="B1811" s="211" t="s">
        <v>7042</v>
      </c>
      <c r="C1811" s="214">
        <v>13</v>
      </c>
      <c r="D1811" s="215">
        <v>13000</v>
      </c>
      <c r="E1811" s="215">
        <v>3250</v>
      </c>
      <c r="F1811" s="214">
        <v>20</v>
      </c>
      <c r="G1811" s="217" t="str">
        <f>IF(MID(tab_SATLISTE[[#This Row],[SAT-ID]],2,1)="x","x",LEFT(tab_SATLISTE[[#This Row],[SAT-ID]]))</f>
        <v>5</v>
      </c>
      <c r="H1811" s="676" t="s">
        <v>4291</v>
      </c>
      <c r="I1811" s="677"/>
      <c r="J1811" s="677"/>
      <c r="K1811" s="677"/>
      <c r="L1811" s="678"/>
    </row>
    <row r="1812" spans="1:12" ht="15.95" customHeight="1" x14ac:dyDescent="0.25">
      <c r="A1812" s="22" t="s">
        <v>6284</v>
      </c>
      <c r="B1812" s="211" t="s">
        <v>1465</v>
      </c>
      <c r="C1812" s="214">
        <v>16</v>
      </c>
      <c r="D1812" s="215">
        <v>16000</v>
      </c>
      <c r="E1812" s="215">
        <v>4000</v>
      </c>
      <c r="F1812" s="214">
        <v>24</v>
      </c>
      <c r="G1812" s="217" t="str">
        <f>IF(MID(tab_SATLISTE[[#This Row],[SAT-ID]],2,1)="x","x",LEFT(tab_SATLISTE[[#This Row],[SAT-ID]]))</f>
        <v>5</v>
      </c>
      <c r="H1812" s="676" t="s">
        <v>4291</v>
      </c>
      <c r="I1812" s="677"/>
      <c r="J1812" s="677"/>
      <c r="K1812" s="677"/>
      <c r="L1812" s="678"/>
    </row>
    <row r="1813" spans="1:12" ht="15.95" customHeight="1" x14ac:dyDescent="0.25">
      <c r="A1813" s="22" t="s">
        <v>6285</v>
      </c>
      <c r="B1813" s="211" t="s">
        <v>1714</v>
      </c>
      <c r="C1813" s="214">
        <v>31</v>
      </c>
      <c r="D1813" s="215">
        <v>31000</v>
      </c>
      <c r="E1813" s="215">
        <v>7750</v>
      </c>
      <c r="F1813" s="214">
        <v>47</v>
      </c>
      <c r="G1813" s="217" t="str">
        <f>IF(MID(tab_SATLISTE[[#This Row],[SAT-ID]],2,1)="x","x",LEFT(tab_SATLISTE[[#This Row],[SAT-ID]]))</f>
        <v>5</v>
      </c>
      <c r="H1813" s="676" t="s">
        <v>4291</v>
      </c>
      <c r="I1813" s="677"/>
      <c r="J1813" s="677"/>
      <c r="K1813" s="677"/>
      <c r="L1813" s="678"/>
    </row>
    <row r="1814" spans="1:12" ht="15.95" customHeight="1" x14ac:dyDescent="0.25">
      <c r="A1814" s="22" t="s">
        <v>6286</v>
      </c>
      <c r="B1814" s="211" t="s">
        <v>356</v>
      </c>
      <c r="C1814" s="214">
        <v>29</v>
      </c>
      <c r="D1814" s="215">
        <v>29000</v>
      </c>
      <c r="E1814" s="215">
        <v>7250</v>
      </c>
      <c r="F1814" s="214">
        <v>44</v>
      </c>
      <c r="G1814" s="217" t="str">
        <f>IF(MID(tab_SATLISTE[[#This Row],[SAT-ID]],2,1)="x","x",LEFT(tab_SATLISTE[[#This Row],[SAT-ID]]))</f>
        <v>5</v>
      </c>
      <c r="H1814" s="676" t="s">
        <v>4291</v>
      </c>
      <c r="I1814" s="677"/>
      <c r="J1814" s="677"/>
      <c r="K1814" s="677"/>
      <c r="L1814" s="678"/>
    </row>
    <row r="1815" spans="1:12" ht="15.95" customHeight="1" x14ac:dyDescent="0.25">
      <c r="A1815" s="22" t="s">
        <v>6287</v>
      </c>
      <c r="B1815" s="211" t="s">
        <v>7043</v>
      </c>
      <c r="C1815" s="214">
        <v>4</v>
      </c>
      <c r="D1815" s="215">
        <v>4000</v>
      </c>
      <c r="E1815" s="215">
        <v>1000</v>
      </c>
      <c r="F1815" s="214">
        <v>6</v>
      </c>
      <c r="G1815" s="217" t="str">
        <f>IF(MID(tab_SATLISTE[[#This Row],[SAT-ID]],2,1)="x","x",LEFT(tab_SATLISTE[[#This Row],[SAT-ID]]))</f>
        <v>5</v>
      </c>
      <c r="H1815" s="676" t="s">
        <v>4291</v>
      </c>
      <c r="I1815" s="677"/>
      <c r="J1815" s="677"/>
      <c r="K1815" s="677"/>
      <c r="L1815" s="678"/>
    </row>
    <row r="1816" spans="1:12" ht="15.95" customHeight="1" x14ac:dyDescent="0.25">
      <c r="A1816" s="22" t="s">
        <v>6288</v>
      </c>
      <c r="B1816" s="211" t="s">
        <v>3847</v>
      </c>
      <c r="C1816" s="214">
        <v>14</v>
      </c>
      <c r="D1816" s="215">
        <v>14000</v>
      </c>
      <c r="E1816" s="215">
        <v>3500</v>
      </c>
      <c r="F1816" s="214">
        <v>22</v>
      </c>
      <c r="G1816" s="217" t="str">
        <f>IF(MID(tab_SATLISTE[[#This Row],[SAT-ID]],2,1)="x","x",LEFT(tab_SATLISTE[[#This Row],[SAT-ID]]))</f>
        <v>5</v>
      </c>
      <c r="H1816" s="676" t="s">
        <v>4291</v>
      </c>
      <c r="I1816" s="677"/>
      <c r="J1816" s="677"/>
      <c r="K1816" s="677"/>
      <c r="L1816" s="678"/>
    </row>
    <row r="1817" spans="1:12" ht="15.95" customHeight="1" x14ac:dyDescent="0.25">
      <c r="A1817" s="22" t="s">
        <v>6289</v>
      </c>
      <c r="B1817" s="211" t="s">
        <v>1952</v>
      </c>
      <c r="C1817" s="214">
        <v>5</v>
      </c>
      <c r="D1817" s="215">
        <v>5000</v>
      </c>
      <c r="E1817" s="215">
        <v>1250</v>
      </c>
      <c r="F1817" s="214">
        <v>7</v>
      </c>
      <c r="G1817" s="217" t="str">
        <f>IF(MID(tab_SATLISTE[[#This Row],[SAT-ID]],2,1)="x","x",LEFT(tab_SATLISTE[[#This Row],[SAT-ID]]))</f>
        <v>5</v>
      </c>
      <c r="H1817" s="676" t="s">
        <v>4291</v>
      </c>
      <c r="I1817" s="677"/>
      <c r="J1817" s="677"/>
      <c r="K1817" s="677"/>
      <c r="L1817" s="678"/>
    </row>
    <row r="1818" spans="1:12" ht="15.95" customHeight="1" x14ac:dyDescent="0.25">
      <c r="A1818" s="22" t="s">
        <v>6290</v>
      </c>
      <c r="B1818" s="211" t="s">
        <v>639</v>
      </c>
      <c r="C1818" s="214">
        <v>12</v>
      </c>
      <c r="D1818" s="215">
        <v>12000</v>
      </c>
      <c r="E1818" s="215">
        <v>3000</v>
      </c>
      <c r="F1818" s="214">
        <v>18</v>
      </c>
      <c r="G1818" s="217" t="str">
        <f>IF(MID(tab_SATLISTE[[#This Row],[SAT-ID]],2,1)="x","x",LEFT(tab_SATLISTE[[#This Row],[SAT-ID]]))</f>
        <v>5</v>
      </c>
      <c r="H1818" s="676" t="s">
        <v>4291</v>
      </c>
      <c r="I1818" s="677"/>
      <c r="J1818" s="677"/>
      <c r="K1818" s="677"/>
      <c r="L1818" s="678"/>
    </row>
    <row r="1819" spans="1:12" ht="15.95" customHeight="1" x14ac:dyDescent="0.25">
      <c r="A1819" s="22" t="s">
        <v>6291</v>
      </c>
      <c r="B1819" s="211" t="s">
        <v>1719</v>
      </c>
      <c r="C1819" s="214">
        <v>9</v>
      </c>
      <c r="D1819" s="215">
        <v>9000</v>
      </c>
      <c r="E1819" s="215">
        <v>2250</v>
      </c>
      <c r="F1819" s="214">
        <v>13</v>
      </c>
      <c r="G1819" s="217" t="str">
        <f>IF(MID(tab_SATLISTE[[#This Row],[SAT-ID]],2,1)="x","x",LEFT(tab_SATLISTE[[#This Row],[SAT-ID]]))</f>
        <v>5</v>
      </c>
      <c r="H1819" s="676" t="s">
        <v>4291</v>
      </c>
      <c r="I1819" s="677"/>
      <c r="J1819" s="677"/>
      <c r="K1819" s="677"/>
      <c r="L1819" s="678"/>
    </row>
    <row r="1820" spans="1:12" ht="15.95" customHeight="1" x14ac:dyDescent="0.25">
      <c r="A1820" s="22" t="s">
        <v>6292</v>
      </c>
      <c r="B1820" s="211" t="s">
        <v>612</v>
      </c>
      <c r="C1820" s="214">
        <v>12</v>
      </c>
      <c r="D1820" s="215">
        <v>12000</v>
      </c>
      <c r="E1820" s="215">
        <v>3000</v>
      </c>
      <c r="F1820" s="214">
        <v>17</v>
      </c>
      <c r="G1820" s="217" t="str">
        <f>IF(MID(tab_SATLISTE[[#This Row],[SAT-ID]],2,1)="x","x",LEFT(tab_SATLISTE[[#This Row],[SAT-ID]]))</f>
        <v>5</v>
      </c>
      <c r="H1820" s="676" t="s">
        <v>4291</v>
      </c>
      <c r="I1820" s="677"/>
      <c r="J1820" s="677"/>
      <c r="K1820" s="677"/>
      <c r="L1820" s="678"/>
    </row>
    <row r="1821" spans="1:12" ht="15.95" customHeight="1" x14ac:dyDescent="0.25">
      <c r="A1821" s="22" t="s">
        <v>6293</v>
      </c>
      <c r="B1821" s="211" t="s">
        <v>1346</v>
      </c>
      <c r="C1821" s="214">
        <v>14</v>
      </c>
      <c r="D1821" s="215">
        <v>14000</v>
      </c>
      <c r="E1821" s="215">
        <v>3500</v>
      </c>
      <c r="F1821" s="214">
        <v>19</v>
      </c>
      <c r="G1821" s="217" t="str">
        <f>IF(MID(tab_SATLISTE[[#This Row],[SAT-ID]],2,1)="x","x",LEFT(tab_SATLISTE[[#This Row],[SAT-ID]]))</f>
        <v>5</v>
      </c>
      <c r="H1821" s="676" t="s">
        <v>4291</v>
      </c>
      <c r="I1821" s="677"/>
      <c r="J1821" s="677"/>
      <c r="K1821" s="677"/>
      <c r="L1821" s="678"/>
    </row>
    <row r="1822" spans="1:12" ht="15.95" customHeight="1" x14ac:dyDescent="0.25">
      <c r="A1822" s="22" t="s">
        <v>6294</v>
      </c>
      <c r="B1822" s="211" t="s">
        <v>1338</v>
      </c>
      <c r="C1822" s="214">
        <v>14</v>
      </c>
      <c r="D1822" s="215">
        <v>14000</v>
      </c>
      <c r="E1822" s="215">
        <v>3500</v>
      </c>
      <c r="F1822" s="214">
        <v>21</v>
      </c>
      <c r="G1822" s="217" t="str">
        <f>IF(MID(tab_SATLISTE[[#This Row],[SAT-ID]],2,1)="x","x",LEFT(tab_SATLISTE[[#This Row],[SAT-ID]]))</f>
        <v>5</v>
      </c>
      <c r="H1822" s="676" t="s">
        <v>4291</v>
      </c>
      <c r="I1822" s="677"/>
      <c r="J1822" s="677"/>
      <c r="K1822" s="677"/>
      <c r="L1822" s="678"/>
    </row>
    <row r="1823" spans="1:12" ht="15.95" customHeight="1" x14ac:dyDescent="0.25">
      <c r="A1823" s="22" t="s">
        <v>6295</v>
      </c>
      <c r="B1823" s="211" t="s">
        <v>1334</v>
      </c>
      <c r="C1823" s="214">
        <v>41</v>
      </c>
      <c r="D1823" s="215">
        <v>41000</v>
      </c>
      <c r="E1823" s="215">
        <v>10250</v>
      </c>
      <c r="F1823" s="214">
        <v>63</v>
      </c>
      <c r="G1823" s="217" t="str">
        <f>IF(MID(tab_SATLISTE[[#This Row],[SAT-ID]],2,1)="x","x",LEFT(tab_SATLISTE[[#This Row],[SAT-ID]]))</f>
        <v>5</v>
      </c>
      <c r="H1823" s="676" t="s">
        <v>4291</v>
      </c>
      <c r="I1823" s="677"/>
      <c r="J1823" s="677"/>
      <c r="K1823" s="677"/>
      <c r="L1823" s="678"/>
    </row>
    <row r="1824" spans="1:12" ht="15.95" customHeight="1" x14ac:dyDescent="0.25">
      <c r="A1824" s="22" t="s">
        <v>6296</v>
      </c>
      <c r="B1824" s="211" t="s">
        <v>1349</v>
      </c>
      <c r="C1824" s="214">
        <v>14</v>
      </c>
      <c r="D1824" s="215">
        <v>14000</v>
      </c>
      <c r="E1824" s="215">
        <v>3500</v>
      </c>
      <c r="F1824" s="214">
        <v>21</v>
      </c>
      <c r="G1824" s="217" t="str">
        <f>IF(MID(tab_SATLISTE[[#This Row],[SAT-ID]],2,1)="x","x",LEFT(tab_SATLISTE[[#This Row],[SAT-ID]]))</f>
        <v>5</v>
      </c>
      <c r="H1824" s="676" t="s">
        <v>4291</v>
      </c>
      <c r="I1824" s="677"/>
      <c r="J1824" s="677"/>
      <c r="K1824" s="677"/>
      <c r="L1824" s="678"/>
    </row>
    <row r="1825" spans="1:12" ht="15.95" customHeight="1" x14ac:dyDescent="0.25">
      <c r="A1825" s="22" t="s">
        <v>6297</v>
      </c>
      <c r="B1825" s="211" t="s">
        <v>1339</v>
      </c>
      <c r="C1825" s="214">
        <v>20</v>
      </c>
      <c r="D1825" s="215">
        <v>20000</v>
      </c>
      <c r="E1825" s="215">
        <v>5000</v>
      </c>
      <c r="F1825" s="214">
        <v>28</v>
      </c>
      <c r="G1825" s="217" t="str">
        <f>IF(MID(tab_SATLISTE[[#This Row],[SAT-ID]],2,1)="x","x",LEFT(tab_SATLISTE[[#This Row],[SAT-ID]]))</f>
        <v>5</v>
      </c>
      <c r="H1825" s="676" t="s">
        <v>4291</v>
      </c>
      <c r="I1825" s="677"/>
      <c r="J1825" s="677"/>
      <c r="K1825" s="677"/>
      <c r="L1825" s="678"/>
    </row>
    <row r="1826" spans="1:12" ht="15.95" customHeight="1" x14ac:dyDescent="0.25">
      <c r="A1826" s="22" t="s">
        <v>6298</v>
      </c>
      <c r="B1826" s="211" t="s">
        <v>1353</v>
      </c>
      <c r="C1826" s="214">
        <v>27</v>
      </c>
      <c r="D1826" s="215">
        <v>27000</v>
      </c>
      <c r="E1826" s="215">
        <v>6750</v>
      </c>
      <c r="F1826" s="214">
        <v>42</v>
      </c>
      <c r="G1826" s="217" t="str">
        <f>IF(MID(tab_SATLISTE[[#This Row],[SAT-ID]],2,1)="x","x",LEFT(tab_SATLISTE[[#This Row],[SAT-ID]]))</f>
        <v>5</v>
      </c>
      <c r="H1826" s="676" t="s">
        <v>4291</v>
      </c>
      <c r="I1826" s="677"/>
      <c r="J1826" s="677"/>
      <c r="K1826" s="677"/>
      <c r="L1826" s="678"/>
    </row>
    <row r="1827" spans="1:12" ht="15.95" customHeight="1" x14ac:dyDescent="0.25">
      <c r="A1827" s="22" t="s">
        <v>6299</v>
      </c>
      <c r="B1827" s="211" t="s">
        <v>1336</v>
      </c>
      <c r="C1827" s="214">
        <v>15</v>
      </c>
      <c r="D1827" s="215">
        <v>15000</v>
      </c>
      <c r="E1827" s="215">
        <v>3750</v>
      </c>
      <c r="F1827" s="214">
        <v>23</v>
      </c>
      <c r="G1827" s="217" t="str">
        <f>IF(MID(tab_SATLISTE[[#This Row],[SAT-ID]],2,1)="x","x",LEFT(tab_SATLISTE[[#This Row],[SAT-ID]]))</f>
        <v>5</v>
      </c>
      <c r="H1827" s="676" t="s">
        <v>4291</v>
      </c>
      <c r="I1827" s="677"/>
      <c r="J1827" s="677"/>
      <c r="K1827" s="677"/>
      <c r="L1827" s="678"/>
    </row>
    <row r="1828" spans="1:12" ht="15.95" customHeight="1" x14ac:dyDescent="0.25">
      <c r="A1828" s="22" t="s">
        <v>6300</v>
      </c>
      <c r="B1828" s="211" t="s">
        <v>375</v>
      </c>
      <c r="C1828" s="214">
        <v>6</v>
      </c>
      <c r="D1828" s="215">
        <v>6000</v>
      </c>
      <c r="E1828" s="215">
        <v>1500</v>
      </c>
      <c r="F1828" s="214">
        <v>9</v>
      </c>
      <c r="G1828" s="217" t="str">
        <f>IF(MID(tab_SATLISTE[[#This Row],[SAT-ID]],2,1)="x","x",LEFT(tab_SATLISTE[[#This Row],[SAT-ID]]))</f>
        <v>5</v>
      </c>
      <c r="H1828" s="676" t="s">
        <v>4291</v>
      </c>
      <c r="I1828" s="677"/>
      <c r="J1828" s="677"/>
      <c r="K1828" s="677"/>
      <c r="L1828" s="678"/>
    </row>
    <row r="1829" spans="1:12" ht="15.95" customHeight="1" x14ac:dyDescent="0.25">
      <c r="A1829" s="22" t="s">
        <v>6301</v>
      </c>
      <c r="B1829" s="211" t="s">
        <v>607</v>
      </c>
      <c r="C1829" s="214">
        <v>16</v>
      </c>
      <c r="D1829" s="215">
        <v>16000</v>
      </c>
      <c r="E1829" s="215">
        <v>4000</v>
      </c>
      <c r="F1829" s="214">
        <v>25</v>
      </c>
      <c r="G1829" s="217" t="str">
        <f>IF(MID(tab_SATLISTE[[#This Row],[SAT-ID]],2,1)="x","x",LEFT(tab_SATLISTE[[#This Row],[SAT-ID]]))</f>
        <v>5</v>
      </c>
      <c r="H1829" s="676" t="s">
        <v>4291</v>
      </c>
      <c r="I1829" s="677"/>
      <c r="J1829" s="677"/>
      <c r="K1829" s="677"/>
      <c r="L1829" s="678"/>
    </row>
    <row r="1830" spans="1:12" ht="15.95" customHeight="1" x14ac:dyDescent="0.25">
      <c r="A1830" s="22" t="s">
        <v>6302</v>
      </c>
      <c r="B1830" s="211" t="s">
        <v>633</v>
      </c>
      <c r="C1830" s="214">
        <v>10</v>
      </c>
      <c r="D1830" s="215">
        <v>10000</v>
      </c>
      <c r="E1830" s="215">
        <v>2500</v>
      </c>
      <c r="F1830" s="214">
        <v>15</v>
      </c>
      <c r="G1830" s="217" t="str">
        <f>IF(MID(tab_SATLISTE[[#This Row],[SAT-ID]],2,1)="x","x",LEFT(tab_SATLISTE[[#This Row],[SAT-ID]]))</f>
        <v>5</v>
      </c>
      <c r="H1830" s="676" t="s">
        <v>4291</v>
      </c>
      <c r="I1830" s="677"/>
      <c r="J1830" s="677"/>
      <c r="K1830" s="677"/>
      <c r="L1830" s="678"/>
    </row>
    <row r="1831" spans="1:12" ht="15.95" customHeight="1" x14ac:dyDescent="0.25">
      <c r="A1831" s="22" t="s">
        <v>6303</v>
      </c>
      <c r="B1831" s="211" t="s">
        <v>1140</v>
      </c>
      <c r="C1831" s="214">
        <v>31</v>
      </c>
      <c r="D1831" s="215">
        <v>31000</v>
      </c>
      <c r="E1831" s="215">
        <v>7750</v>
      </c>
      <c r="F1831" s="214">
        <v>44</v>
      </c>
      <c r="G1831" s="217" t="str">
        <f>IF(MID(tab_SATLISTE[[#This Row],[SAT-ID]],2,1)="x","x",LEFT(tab_SATLISTE[[#This Row],[SAT-ID]]))</f>
        <v>5</v>
      </c>
      <c r="H1831" s="676" t="s">
        <v>4291</v>
      </c>
      <c r="I1831" s="677"/>
      <c r="J1831" s="677"/>
      <c r="K1831" s="677"/>
      <c r="L1831" s="678"/>
    </row>
    <row r="1832" spans="1:12" ht="15.95" customHeight="1" x14ac:dyDescent="0.25">
      <c r="A1832" s="22" t="s">
        <v>6304</v>
      </c>
      <c r="B1832" s="211" t="s">
        <v>4351</v>
      </c>
      <c r="C1832" s="214">
        <v>23</v>
      </c>
      <c r="D1832" s="215">
        <v>23000</v>
      </c>
      <c r="E1832" s="215">
        <v>5750</v>
      </c>
      <c r="F1832" s="214">
        <v>35</v>
      </c>
      <c r="G1832" s="217" t="str">
        <f>IF(MID(tab_SATLISTE[[#This Row],[SAT-ID]],2,1)="x","x",LEFT(tab_SATLISTE[[#This Row],[SAT-ID]]))</f>
        <v>5</v>
      </c>
      <c r="H1832" s="676" t="s">
        <v>4291</v>
      </c>
      <c r="I1832" s="677"/>
      <c r="J1832" s="677"/>
      <c r="K1832" s="677"/>
      <c r="L1832" s="678"/>
    </row>
    <row r="1833" spans="1:12" ht="15.95" customHeight="1" x14ac:dyDescent="0.25">
      <c r="A1833" s="22" t="s">
        <v>6305</v>
      </c>
      <c r="B1833" s="211" t="s">
        <v>1174</v>
      </c>
      <c r="C1833" s="214">
        <v>8</v>
      </c>
      <c r="D1833" s="215">
        <v>8000</v>
      </c>
      <c r="E1833" s="215">
        <v>2000</v>
      </c>
      <c r="F1833" s="214">
        <v>12</v>
      </c>
      <c r="G1833" s="217" t="str">
        <f>IF(MID(tab_SATLISTE[[#This Row],[SAT-ID]],2,1)="x","x",LEFT(tab_SATLISTE[[#This Row],[SAT-ID]]))</f>
        <v>5</v>
      </c>
      <c r="H1833" s="676" t="s">
        <v>4291</v>
      </c>
      <c r="I1833" s="677"/>
      <c r="J1833" s="677"/>
      <c r="K1833" s="677"/>
      <c r="L1833" s="678"/>
    </row>
    <row r="1834" spans="1:12" ht="15.95" customHeight="1" x14ac:dyDescent="0.25">
      <c r="A1834" s="22" t="s">
        <v>6306</v>
      </c>
      <c r="B1834" s="211" t="s">
        <v>1944</v>
      </c>
      <c r="C1834" s="214">
        <v>12</v>
      </c>
      <c r="D1834" s="215">
        <v>12000</v>
      </c>
      <c r="E1834" s="215">
        <v>3000</v>
      </c>
      <c r="F1834" s="214">
        <v>18</v>
      </c>
      <c r="G1834" s="217" t="str">
        <f>IF(MID(tab_SATLISTE[[#This Row],[SAT-ID]],2,1)="x","x",LEFT(tab_SATLISTE[[#This Row],[SAT-ID]]))</f>
        <v>5</v>
      </c>
      <c r="H1834" s="676" t="s">
        <v>4291</v>
      </c>
      <c r="I1834" s="677"/>
      <c r="J1834" s="677"/>
      <c r="K1834" s="677"/>
      <c r="L1834" s="678"/>
    </row>
    <row r="1835" spans="1:12" ht="15.95" customHeight="1" x14ac:dyDescent="0.25">
      <c r="A1835" s="22" t="s">
        <v>6307</v>
      </c>
      <c r="B1835" s="211" t="s">
        <v>1957</v>
      </c>
      <c r="C1835" s="214">
        <v>11</v>
      </c>
      <c r="D1835" s="215">
        <v>11000</v>
      </c>
      <c r="E1835" s="215">
        <v>2750</v>
      </c>
      <c r="F1835" s="214">
        <v>16</v>
      </c>
      <c r="G1835" s="217" t="str">
        <f>IF(MID(tab_SATLISTE[[#This Row],[SAT-ID]],2,1)="x","x",LEFT(tab_SATLISTE[[#This Row],[SAT-ID]]))</f>
        <v>5</v>
      </c>
      <c r="H1835" s="676" t="s">
        <v>4291</v>
      </c>
      <c r="I1835" s="677"/>
      <c r="J1835" s="677"/>
      <c r="K1835" s="677"/>
      <c r="L1835" s="678"/>
    </row>
    <row r="1836" spans="1:12" ht="15.95" customHeight="1" x14ac:dyDescent="0.25">
      <c r="A1836" s="22" t="s">
        <v>6308</v>
      </c>
      <c r="B1836" s="211" t="s">
        <v>1947</v>
      </c>
      <c r="C1836" s="214">
        <v>11</v>
      </c>
      <c r="D1836" s="215">
        <v>11000</v>
      </c>
      <c r="E1836" s="215">
        <v>2750</v>
      </c>
      <c r="F1836" s="214">
        <v>16</v>
      </c>
      <c r="G1836" s="217" t="str">
        <f>IF(MID(tab_SATLISTE[[#This Row],[SAT-ID]],2,1)="x","x",LEFT(tab_SATLISTE[[#This Row],[SAT-ID]]))</f>
        <v>5</v>
      </c>
      <c r="H1836" s="676" t="s">
        <v>4291</v>
      </c>
      <c r="I1836" s="677"/>
      <c r="J1836" s="677"/>
      <c r="K1836" s="677"/>
      <c r="L1836" s="678"/>
    </row>
    <row r="1837" spans="1:12" ht="15.95" customHeight="1" x14ac:dyDescent="0.25">
      <c r="A1837" s="22" t="s">
        <v>6309</v>
      </c>
      <c r="B1837" s="211" t="s">
        <v>1942</v>
      </c>
      <c r="C1837" s="214">
        <v>20</v>
      </c>
      <c r="D1837" s="215">
        <v>20000</v>
      </c>
      <c r="E1837" s="215">
        <v>5000</v>
      </c>
      <c r="F1837" s="214">
        <v>30</v>
      </c>
      <c r="G1837" s="217" t="str">
        <f>IF(MID(tab_SATLISTE[[#This Row],[SAT-ID]],2,1)="x","x",LEFT(tab_SATLISTE[[#This Row],[SAT-ID]]))</f>
        <v>5</v>
      </c>
      <c r="H1837" s="676" t="s">
        <v>4291</v>
      </c>
      <c r="I1837" s="677"/>
      <c r="J1837" s="677"/>
      <c r="K1837" s="677"/>
      <c r="L1837" s="678"/>
    </row>
    <row r="1838" spans="1:12" ht="15.95" customHeight="1" x14ac:dyDescent="0.25">
      <c r="A1838" s="22" t="s">
        <v>6310</v>
      </c>
      <c r="B1838" s="211" t="s">
        <v>1949</v>
      </c>
      <c r="C1838" s="214">
        <v>11</v>
      </c>
      <c r="D1838" s="215">
        <v>11000</v>
      </c>
      <c r="E1838" s="215">
        <v>2750</v>
      </c>
      <c r="F1838" s="214">
        <v>16</v>
      </c>
      <c r="G1838" s="217" t="str">
        <f>IF(MID(tab_SATLISTE[[#This Row],[SAT-ID]],2,1)="x","x",LEFT(tab_SATLISTE[[#This Row],[SAT-ID]]))</f>
        <v>5</v>
      </c>
      <c r="H1838" s="676" t="s">
        <v>4291</v>
      </c>
      <c r="I1838" s="677"/>
      <c r="J1838" s="677"/>
      <c r="K1838" s="677"/>
      <c r="L1838" s="678"/>
    </row>
    <row r="1839" spans="1:12" ht="15.95" customHeight="1" x14ac:dyDescent="0.25">
      <c r="A1839" s="22" t="s">
        <v>6311</v>
      </c>
      <c r="B1839" s="211" t="s">
        <v>1945</v>
      </c>
      <c r="C1839" s="214">
        <v>23</v>
      </c>
      <c r="D1839" s="215">
        <v>23000</v>
      </c>
      <c r="E1839" s="215">
        <v>5750</v>
      </c>
      <c r="F1839" s="214">
        <v>36</v>
      </c>
      <c r="G1839" s="217" t="str">
        <f>IF(MID(tab_SATLISTE[[#This Row],[SAT-ID]],2,1)="x","x",LEFT(tab_SATLISTE[[#This Row],[SAT-ID]]))</f>
        <v>5</v>
      </c>
      <c r="H1839" s="676" t="s">
        <v>4291</v>
      </c>
      <c r="I1839" s="677"/>
      <c r="J1839" s="677"/>
      <c r="K1839" s="677"/>
      <c r="L1839" s="678"/>
    </row>
    <row r="1840" spans="1:12" ht="15.95" customHeight="1" x14ac:dyDescent="0.25">
      <c r="A1840" s="22" t="s">
        <v>6312</v>
      </c>
      <c r="B1840" s="211" t="s">
        <v>1960</v>
      </c>
      <c r="C1840" s="214">
        <v>4</v>
      </c>
      <c r="D1840" s="215">
        <v>4000</v>
      </c>
      <c r="E1840" s="215">
        <v>1000</v>
      </c>
      <c r="F1840" s="214">
        <v>6</v>
      </c>
      <c r="G1840" s="217" t="str">
        <f>IF(MID(tab_SATLISTE[[#This Row],[SAT-ID]],2,1)="x","x",LEFT(tab_SATLISTE[[#This Row],[SAT-ID]]))</f>
        <v>5</v>
      </c>
      <c r="H1840" s="676" t="s">
        <v>4291</v>
      </c>
      <c r="I1840" s="677"/>
      <c r="J1840" s="677"/>
      <c r="K1840" s="677"/>
      <c r="L1840" s="678"/>
    </row>
    <row r="1841" spans="1:12" ht="15.95" customHeight="1" x14ac:dyDescent="0.25">
      <c r="A1841" s="22" t="s">
        <v>6313</v>
      </c>
      <c r="B1841" s="211" t="s">
        <v>1164</v>
      </c>
      <c r="C1841" s="214">
        <v>36</v>
      </c>
      <c r="D1841" s="215">
        <v>36000</v>
      </c>
      <c r="E1841" s="215">
        <v>9000</v>
      </c>
      <c r="F1841" s="214">
        <v>56</v>
      </c>
      <c r="G1841" s="217" t="str">
        <f>IF(MID(tab_SATLISTE[[#This Row],[SAT-ID]],2,1)="x","x",LEFT(tab_SATLISTE[[#This Row],[SAT-ID]]))</f>
        <v>5</v>
      </c>
      <c r="H1841" s="676" t="s">
        <v>4291</v>
      </c>
      <c r="I1841" s="677"/>
      <c r="J1841" s="677"/>
      <c r="K1841" s="677"/>
      <c r="L1841" s="678"/>
    </row>
    <row r="1842" spans="1:12" ht="15.95" customHeight="1" x14ac:dyDescent="0.25">
      <c r="A1842" s="22" t="s">
        <v>6314</v>
      </c>
      <c r="B1842" s="211" t="s">
        <v>1150</v>
      </c>
      <c r="C1842" s="214">
        <v>13</v>
      </c>
      <c r="D1842" s="215">
        <v>13000</v>
      </c>
      <c r="E1842" s="215">
        <v>3250</v>
      </c>
      <c r="F1842" s="214">
        <v>20</v>
      </c>
      <c r="G1842" s="217" t="str">
        <f>IF(MID(tab_SATLISTE[[#This Row],[SAT-ID]],2,1)="x","x",LEFT(tab_SATLISTE[[#This Row],[SAT-ID]]))</f>
        <v>5</v>
      </c>
      <c r="H1842" s="676" t="s">
        <v>4291</v>
      </c>
      <c r="I1842" s="677"/>
      <c r="J1842" s="677"/>
      <c r="K1842" s="677"/>
      <c r="L1842" s="678"/>
    </row>
    <row r="1843" spans="1:12" ht="15.95" customHeight="1" x14ac:dyDescent="0.25">
      <c r="A1843" s="22" t="s">
        <v>6315</v>
      </c>
      <c r="B1843" s="211" t="s">
        <v>835</v>
      </c>
      <c r="C1843" s="214">
        <v>20</v>
      </c>
      <c r="D1843" s="215">
        <v>20000</v>
      </c>
      <c r="E1843" s="215">
        <v>5000</v>
      </c>
      <c r="F1843" s="214">
        <v>31</v>
      </c>
      <c r="G1843" s="217" t="str">
        <f>IF(MID(tab_SATLISTE[[#This Row],[SAT-ID]],2,1)="x","x",LEFT(tab_SATLISTE[[#This Row],[SAT-ID]]))</f>
        <v>5</v>
      </c>
      <c r="H1843" s="676" t="s">
        <v>4291</v>
      </c>
      <c r="I1843" s="677"/>
      <c r="J1843" s="677"/>
      <c r="K1843" s="677"/>
      <c r="L1843" s="678"/>
    </row>
    <row r="1844" spans="1:12" ht="15.95" customHeight="1" x14ac:dyDescent="0.25">
      <c r="A1844" s="22" t="s">
        <v>6316</v>
      </c>
      <c r="B1844" s="211" t="s">
        <v>804</v>
      </c>
      <c r="C1844" s="214">
        <v>8</v>
      </c>
      <c r="D1844" s="215">
        <v>8000</v>
      </c>
      <c r="E1844" s="215">
        <v>2000</v>
      </c>
      <c r="F1844" s="214">
        <v>12</v>
      </c>
      <c r="G1844" s="217" t="str">
        <f>IF(MID(tab_SATLISTE[[#This Row],[SAT-ID]],2,1)="x","x",LEFT(tab_SATLISTE[[#This Row],[SAT-ID]]))</f>
        <v>5</v>
      </c>
      <c r="H1844" s="676" t="s">
        <v>4291</v>
      </c>
      <c r="I1844" s="677"/>
      <c r="J1844" s="677"/>
      <c r="K1844" s="677"/>
      <c r="L1844" s="678"/>
    </row>
    <row r="1845" spans="1:12" ht="15.95" customHeight="1" x14ac:dyDescent="0.25">
      <c r="A1845" s="22" t="s">
        <v>6317</v>
      </c>
      <c r="B1845" s="211" t="s">
        <v>1102</v>
      </c>
      <c r="C1845" s="214">
        <v>19</v>
      </c>
      <c r="D1845" s="215">
        <v>19000</v>
      </c>
      <c r="E1845" s="215">
        <v>4750</v>
      </c>
      <c r="F1845" s="214">
        <v>26</v>
      </c>
      <c r="G1845" s="217" t="str">
        <f>IF(MID(tab_SATLISTE[[#This Row],[SAT-ID]],2,1)="x","x",LEFT(tab_SATLISTE[[#This Row],[SAT-ID]]))</f>
        <v>5</v>
      </c>
      <c r="H1845" s="676" t="s">
        <v>4291</v>
      </c>
      <c r="I1845" s="677"/>
      <c r="J1845" s="677"/>
      <c r="K1845" s="677"/>
      <c r="L1845" s="678"/>
    </row>
    <row r="1846" spans="1:12" ht="15.95" customHeight="1" x14ac:dyDescent="0.25">
      <c r="A1846" s="22" t="s">
        <v>6318</v>
      </c>
      <c r="B1846" s="211" t="s">
        <v>1463</v>
      </c>
      <c r="C1846" s="214">
        <v>11</v>
      </c>
      <c r="D1846" s="215">
        <v>11000</v>
      </c>
      <c r="E1846" s="215">
        <v>2750</v>
      </c>
      <c r="F1846" s="214">
        <v>17</v>
      </c>
      <c r="G1846" s="217" t="str">
        <f>IF(MID(tab_SATLISTE[[#This Row],[SAT-ID]],2,1)="x","x",LEFT(tab_SATLISTE[[#This Row],[SAT-ID]]))</f>
        <v>5</v>
      </c>
      <c r="H1846" s="676" t="s">
        <v>4291</v>
      </c>
      <c r="I1846" s="677"/>
      <c r="J1846" s="677"/>
      <c r="K1846" s="677"/>
      <c r="L1846" s="678"/>
    </row>
    <row r="1847" spans="1:12" ht="15.95" customHeight="1" x14ac:dyDescent="0.25">
      <c r="A1847" s="22" t="s">
        <v>6319</v>
      </c>
      <c r="B1847" s="211" t="s">
        <v>1030</v>
      </c>
      <c r="C1847" s="214">
        <v>48</v>
      </c>
      <c r="D1847" s="215">
        <v>48000</v>
      </c>
      <c r="E1847" s="215">
        <v>12000</v>
      </c>
      <c r="F1847" s="214">
        <v>71</v>
      </c>
      <c r="G1847" s="217" t="str">
        <f>IF(MID(tab_SATLISTE[[#This Row],[SAT-ID]],2,1)="x","x",LEFT(tab_SATLISTE[[#This Row],[SAT-ID]]))</f>
        <v>5</v>
      </c>
      <c r="H1847" s="676" t="s">
        <v>4291</v>
      </c>
      <c r="I1847" s="677"/>
      <c r="J1847" s="677"/>
      <c r="K1847" s="677"/>
      <c r="L1847" s="678"/>
    </row>
    <row r="1848" spans="1:12" ht="15.95" customHeight="1" x14ac:dyDescent="0.25">
      <c r="A1848" s="22" t="s">
        <v>6320</v>
      </c>
      <c r="B1848" s="211" t="s">
        <v>1004</v>
      </c>
      <c r="C1848" s="214">
        <v>58</v>
      </c>
      <c r="D1848" s="215">
        <v>58000</v>
      </c>
      <c r="E1848" s="215">
        <v>14500</v>
      </c>
      <c r="F1848" s="214">
        <v>89</v>
      </c>
      <c r="G1848" s="217" t="str">
        <f>IF(MID(tab_SATLISTE[[#This Row],[SAT-ID]],2,1)="x","x",LEFT(tab_SATLISTE[[#This Row],[SAT-ID]]))</f>
        <v>5</v>
      </c>
      <c r="H1848" s="676" t="s">
        <v>4291</v>
      </c>
      <c r="I1848" s="677"/>
      <c r="J1848" s="677"/>
      <c r="K1848" s="677"/>
      <c r="L1848" s="678"/>
    </row>
    <row r="1849" spans="1:12" ht="15.95" customHeight="1" x14ac:dyDescent="0.25">
      <c r="A1849" s="22" t="s">
        <v>6321</v>
      </c>
      <c r="B1849" s="211" t="s">
        <v>4380</v>
      </c>
      <c r="C1849" s="214">
        <v>19</v>
      </c>
      <c r="D1849" s="215">
        <v>19000</v>
      </c>
      <c r="E1849" s="215">
        <v>4750</v>
      </c>
      <c r="F1849" s="214">
        <v>27</v>
      </c>
      <c r="G1849" s="217" t="str">
        <f>IF(MID(tab_SATLISTE[[#This Row],[SAT-ID]],2,1)="x","x",LEFT(tab_SATLISTE[[#This Row],[SAT-ID]]))</f>
        <v>5</v>
      </c>
      <c r="H1849" s="676" t="s">
        <v>4291</v>
      </c>
      <c r="I1849" s="677"/>
      <c r="J1849" s="677"/>
      <c r="K1849" s="677"/>
      <c r="L1849" s="678"/>
    </row>
    <row r="1850" spans="1:12" ht="15.95" customHeight="1" x14ac:dyDescent="0.25">
      <c r="A1850" s="22" t="s">
        <v>6322</v>
      </c>
      <c r="B1850" s="211" t="s">
        <v>1617</v>
      </c>
      <c r="C1850" s="214">
        <v>55</v>
      </c>
      <c r="D1850" s="215">
        <v>55000</v>
      </c>
      <c r="E1850" s="215">
        <v>13750</v>
      </c>
      <c r="F1850" s="214">
        <v>84</v>
      </c>
      <c r="G1850" s="217" t="str">
        <f>IF(MID(tab_SATLISTE[[#This Row],[SAT-ID]],2,1)="x","x",LEFT(tab_SATLISTE[[#This Row],[SAT-ID]]))</f>
        <v>5</v>
      </c>
      <c r="H1850" s="676" t="s">
        <v>4291</v>
      </c>
      <c r="I1850" s="677"/>
      <c r="J1850" s="677"/>
      <c r="K1850" s="677"/>
      <c r="L1850" s="678"/>
    </row>
    <row r="1851" spans="1:12" ht="15.95" customHeight="1" x14ac:dyDescent="0.25">
      <c r="A1851" s="22" t="s">
        <v>6323</v>
      </c>
      <c r="B1851" s="211" t="s">
        <v>117</v>
      </c>
      <c r="C1851" s="214">
        <v>84</v>
      </c>
      <c r="D1851" s="215">
        <v>84000</v>
      </c>
      <c r="E1851" s="215">
        <v>21000</v>
      </c>
      <c r="F1851" s="214">
        <v>124</v>
      </c>
      <c r="G1851" s="217" t="str">
        <f>IF(MID(tab_SATLISTE[[#This Row],[SAT-ID]],2,1)="x","x",LEFT(tab_SATLISTE[[#This Row],[SAT-ID]]))</f>
        <v>5</v>
      </c>
      <c r="H1851" s="676" t="s">
        <v>4291</v>
      </c>
      <c r="I1851" s="677"/>
      <c r="J1851" s="677"/>
      <c r="K1851" s="677"/>
      <c r="L1851" s="678"/>
    </row>
    <row r="1852" spans="1:12" ht="15.95" customHeight="1" x14ac:dyDescent="0.25">
      <c r="A1852" s="22" t="s">
        <v>6324</v>
      </c>
      <c r="B1852" s="211" t="s">
        <v>1176</v>
      </c>
      <c r="C1852" s="214">
        <v>46</v>
      </c>
      <c r="D1852" s="215">
        <v>46000</v>
      </c>
      <c r="E1852" s="215">
        <v>11500</v>
      </c>
      <c r="F1852" s="214">
        <v>70</v>
      </c>
      <c r="G1852" s="217" t="str">
        <f>IF(MID(tab_SATLISTE[[#This Row],[SAT-ID]],2,1)="x","x",LEFT(tab_SATLISTE[[#This Row],[SAT-ID]]))</f>
        <v>5</v>
      </c>
      <c r="H1852" s="676" t="s">
        <v>4291</v>
      </c>
      <c r="I1852" s="677"/>
      <c r="J1852" s="677"/>
      <c r="K1852" s="677"/>
      <c r="L1852" s="678"/>
    </row>
    <row r="1853" spans="1:12" ht="15.95" customHeight="1" x14ac:dyDescent="0.25">
      <c r="A1853" s="22" t="s">
        <v>6325</v>
      </c>
      <c r="B1853" s="211" t="s">
        <v>621</v>
      </c>
      <c r="C1853" s="214">
        <v>11</v>
      </c>
      <c r="D1853" s="215">
        <v>11000</v>
      </c>
      <c r="E1853" s="215">
        <v>2750</v>
      </c>
      <c r="F1853" s="214">
        <v>17</v>
      </c>
      <c r="G1853" s="217" t="str">
        <f>IF(MID(tab_SATLISTE[[#This Row],[SAT-ID]],2,1)="x","x",LEFT(tab_SATLISTE[[#This Row],[SAT-ID]]))</f>
        <v>5</v>
      </c>
      <c r="H1853" s="676" t="s">
        <v>4291</v>
      </c>
      <c r="I1853" s="677"/>
      <c r="J1853" s="677"/>
      <c r="K1853" s="677"/>
      <c r="L1853" s="678"/>
    </row>
    <row r="1854" spans="1:12" ht="15.95" customHeight="1" x14ac:dyDescent="0.25">
      <c r="A1854" s="22" t="s">
        <v>6326</v>
      </c>
      <c r="B1854" s="211" t="s">
        <v>631</v>
      </c>
      <c r="C1854" s="214">
        <v>15</v>
      </c>
      <c r="D1854" s="215">
        <v>15000</v>
      </c>
      <c r="E1854" s="215">
        <v>3750</v>
      </c>
      <c r="F1854" s="214">
        <v>23</v>
      </c>
      <c r="G1854" s="217" t="str">
        <f>IF(MID(tab_SATLISTE[[#This Row],[SAT-ID]],2,1)="x","x",LEFT(tab_SATLISTE[[#This Row],[SAT-ID]]))</f>
        <v>5</v>
      </c>
      <c r="H1854" s="676" t="s">
        <v>4291</v>
      </c>
      <c r="I1854" s="677"/>
      <c r="J1854" s="677"/>
      <c r="K1854" s="677"/>
      <c r="L1854" s="678"/>
    </row>
    <row r="1855" spans="1:12" ht="15.95" customHeight="1" x14ac:dyDescent="0.25">
      <c r="A1855" s="22" t="s">
        <v>6327</v>
      </c>
      <c r="B1855" s="211" t="s">
        <v>1351</v>
      </c>
      <c r="C1855" s="214">
        <v>17</v>
      </c>
      <c r="D1855" s="215">
        <v>17000</v>
      </c>
      <c r="E1855" s="215">
        <v>4250</v>
      </c>
      <c r="F1855" s="214">
        <v>26</v>
      </c>
      <c r="G1855" s="217" t="str">
        <f>IF(MID(tab_SATLISTE[[#This Row],[SAT-ID]],2,1)="x","x",LEFT(tab_SATLISTE[[#This Row],[SAT-ID]]))</f>
        <v>5</v>
      </c>
      <c r="H1855" s="676" t="s">
        <v>4291</v>
      </c>
      <c r="I1855" s="677"/>
      <c r="J1855" s="677"/>
      <c r="K1855" s="677"/>
      <c r="L1855" s="678"/>
    </row>
    <row r="1856" spans="1:12" ht="15.95" customHeight="1" x14ac:dyDescent="0.25">
      <c r="A1856" s="22" t="s">
        <v>6328</v>
      </c>
      <c r="B1856" s="211" t="s">
        <v>1096</v>
      </c>
      <c r="C1856" s="214">
        <v>39</v>
      </c>
      <c r="D1856" s="215">
        <v>39000</v>
      </c>
      <c r="E1856" s="215">
        <v>9750</v>
      </c>
      <c r="F1856" s="214">
        <v>54</v>
      </c>
      <c r="G1856" s="217" t="str">
        <f>IF(MID(tab_SATLISTE[[#This Row],[SAT-ID]],2,1)="x","x",LEFT(tab_SATLISTE[[#This Row],[SAT-ID]]))</f>
        <v>5</v>
      </c>
      <c r="H1856" s="676" t="s">
        <v>4291</v>
      </c>
      <c r="I1856" s="677"/>
      <c r="J1856" s="677"/>
      <c r="K1856" s="677"/>
      <c r="L1856" s="678"/>
    </row>
    <row r="1857" spans="1:12" ht="15.95" customHeight="1" x14ac:dyDescent="0.25">
      <c r="A1857" s="22" t="s">
        <v>6329</v>
      </c>
      <c r="B1857" s="211" t="s">
        <v>1801</v>
      </c>
      <c r="C1857" s="214">
        <v>19</v>
      </c>
      <c r="D1857" s="215">
        <v>19000</v>
      </c>
      <c r="E1857" s="215">
        <v>4750</v>
      </c>
      <c r="F1857" s="214">
        <v>29</v>
      </c>
      <c r="G1857" s="217" t="str">
        <f>IF(MID(tab_SATLISTE[[#This Row],[SAT-ID]],2,1)="x","x",LEFT(tab_SATLISTE[[#This Row],[SAT-ID]]))</f>
        <v>5</v>
      </c>
      <c r="H1857" s="676" t="s">
        <v>4291</v>
      </c>
      <c r="I1857" s="677"/>
      <c r="J1857" s="677"/>
      <c r="K1857" s="677"/>
      <c r="L1857" s="678"/>
    </row>
    <row r="1858" spans="1:12" ht="15.95" customHeight="1" x14ac:dyDescent="0.25">
      <c r="A1858" s="22" t="s">
        <v>6330</v>
      </c>
      <c r="B1858" s="211" t="s">
        <v>635</v>
      </c>
      <c r="C1858" s="214">
        <v>14</v>
      </c>
      <c r="D1858" s="215">
        <v>14000</v>
      </c>
      <c r="E1858" s="215">
        <v>3500</v>
      </c>
      <c r="F1858" s="214">
        <v>22</v>
      </c>
      <c r="G1858" s="217" t="str">
        <f>IF(MID(tab_SATLISTE[[#This Row],[SAT-ID]],2,1)="x","x",LEFT(tab_SATLISTE[[#This Row],[SAT-ID]]))</f>
        <v>5</v>
      </c>
      <c r="H1858" s="676" t="s">
        <v>4291</v>
      </c>
      <c r="I1858" s="677"/>
      <c r="J1858" s="677"/>
      <c r="K1858" s="677"/>
      <c r="L1858" s="678"/>
    </row>
    <row r="1859" spans="1:12" ht="15.95" customHeight="1" x14ac:dyDescent="0.25">
      <c r="A1859" s="22" t="s">
        <v>6331</v>
      </c>
      <c r="B1859" s="211" t="s">
        <v>802</v>
      </c>
      <c r="C1859" s="214">
        <v>41</v>
      </c>
      <c r="D1859" s="215">
        <v>41000</v>
      </c>
      <c r="E1859" s="215">
        <v>10250</v>
      </c>
      <c r="F1859" s="214">
        <v>63</v>
      </c>
      <c r="G1859" s="217" t="str">
        <f>IF(MID(tab_SATLISTE[[#This Row],[SAT-ID]],2,1)="x","x",LEFT(tab_SATLISTE[[#This Row],[SAT-ID]]))</f>
        <v>5</v>
      </c>
      <c r="H1859" s="676" t="s">
        <v>4291</v>
      </c>
      <c r="I1859" s="677"/>
      <c r="J1859" s="677"/>
      <c r="K1859" s="677"/>
      <c r="L1859" s="678"/>
    </row>
    <row r="1860" spans="1:12" ht="15.95" customHeight="1" x14ac:dyDescent="0.25">
      <c r="A1860" s="22" t="s">
        <v>6332</v>
      </c>
      <c r="B1860" s="211" t="s">
        <v>1631</v>
      </c>
      <c r="C1860" s="214">
        <v>36</v>
      </c>
      <c r="D1860" s="215">
        <v>36000</v>
      </c>
      <c r="E1860" s="215">
        <v>9000</v>
      </c>
      <c r="F1860" s="214">
        <v>56</v>
      </c>
      <c r="G1860" s="217" t="str">
        <f>IF(MID(tab_SATLISTE[[#This Row],[SAT-ID]],2,1)="x","x",LEFT(tab_SATLISTE[[#This Row],[SAT-ID]]))</f>
        <v>5</v>
      </c>
      <c r="H1860" s="676" t="s">
        <v>4291</v>
      </c>
      <c r="I1860" s="677"/>
      <c r="J1860" s="677"/>
      <c r="K1860" s="677"/>
      <c r="L1860" s="678"/>
    </row>
    <row r="1861" spans="1:12" ht="15.95" customHeight="1" x14ac:dyDescent="0.25">
      <c r="A1861" s="22" t="s">
        <v>6333</v>
      </c>
      <c r="B1861" s="211" t="s">
        <v>647</v>
      </c>
      <c r="C1861" s="214">
        <v>24</v>
      </c>
      <c r="D1861" s="215">
        <v>24000</v>
      </c>
      <c r="E1861" s="215">
        <v>6000</v>
      </c>
      <c r="F1861" s="214">
        <v>37</v>
      </c>
      <c r="G1861" s="217" t="str">
        <f>IF(MID(tab_SATLISTE[[#This Row],[SAT-ID]],2,1)="x","x",LEFT(tab_SATLISTE[[#This Row],[SAT-ID]]))</f>
        <v>5</v>
      </c>
      <c r="H1861" s="676" t="s">
        <v>4291</v>
      </c>
      <c r="I1861" s="677"/>
      <c r="J1861" s="677"/>
      <c r="K1861" s="677"/>
      <c r="L1861" s="678"/>
    </row>
    <row r="1862" spans="1:12" ht="15.95" customHeight="1" x14ac:dyDescent="0.25">
      <c r="A1862" s="22" t="s">
        <v>6334</v>
      </c>
      <c r="B1862" s="211" t="s">
        <v>628</v>
      </c>
      <c r="C1862" s="214">
        <v>10</v>
      </c>
      <c r="D1862" s="215">
        <v>10000</v>
      </c>
      <c r="E1862" s="215">
        <v>2500</v>
      </c>
      <c r="F1862" s="214">
        <v>16</v>
      </c>
      <c r="G1862" s="217" t="str">
        <f>IF(MID(tab_SATLISTE[[#This Row],[SAT-ID]],2,1)="x","x",LEFT(tab_SATLISTE[[#This Row],[SAT-ID]]))</f>
        <v>5</v>
      </c>
      <c r="H1862" s="676" t="s">
        <v>4291</v>
      </c>
      <c r="I1862" s="677"/>
      <c r="J1862" s="677"/>
      <c r="K1862" s="677"/>
      <c r="L1862" s="678"/>
    </row>
    <row r="1863" spans="1:12" ht="15.95" customHeight="1" x14ac:dyDescent="0.25">
      <c r="A1863" s="22" t="s">
        <v>6335</v>
      </c>
      <c r="B1863" s="211" t="s">
        <v>455</v>
      </c>
      <c r="C1863" s="214">
        <v>8</v>
      </c>
      <c r="D1863" s="215">
        <v>8000</v>
      </c>
      <c r="E1863" s="215">
        <v>2000</v>
      </c>
      <c r="F1863" s="214">
        <v>13</v>
      </c>
      <c r="G1863" s="217" t="str">
        <f>IF(MID(tab_SATLISTE[[#This Row],[SAT-ID]],2,1)="x","x",LEFT(tab_SATLISTE[[#This Row],[SAT-ID]]))</f>
        <v>5</v>
      </c>
      <c r="H1863" s="676" t="s">
        <v>4291</v>
      </c>
      <c r="I1863" s="677"/>
      <c r="J1863" s="677"/>
      <c r="K1863" s="677"/>
      <c r="L1863" s="678"/>
    </row>
    <row r="1864" spans="1:12" ht="15.95" customHeight="1" x14ac:dyDescent="0.25">
      <c r="A1864" s="22" t="s">
        <v>6336</v>
      </c>
      <c r="B1864" s="211" t="s">
        <v>1637</v>
      </c>
      <c r="C1864" s="214">
        <v>42</v>
      </c>
      <c r="D1864" s="215">
        <v>42000</v>
      </c>
      <c r="E1864" s="215">
        <v>10500</v>
      </c>
      <c r="F1864" s="214">
        <v>59</v>
      </c>
      <c r="G1864" s="217" t="str">
        <f>IF(MID(tab_SATLISTE[[#This Row],[SAT-ID]],2,1)="x","x",LEFT(tab_SATLISTE[[#This Row],[SAT-ID]]))</f>
        <v>5</v>
      </c>
      <c r="H1864" s="676" t="s">
        <v>4291</v>
      </c>
      <c r="I1864" s="677"/>
      <c r="J1864" s="677"/>
      <c r="K1864" s="677"/>
      <c r="L1864" s="678"/>
    </row>
    <row r="1865" spans="1:12" ht="15.95" customHeight="1" x14ac:dyDescent="0.25">
      <c r="A1865" s="21" t="s">
        <v>6337</v>
      </c>
      <c r="B1865" s="209" t="s">
        <v>3413</v>
      </c>
      <c r="C1865" s="214">
        <v>4</v>
      </c>
      <c r="D1865" s="215">
        <v>4000</v>
      </c>
      <c r="E1865" s="215">
        <v>1000</v>
      </c>
      <c r="F1865" s="214">
        <v>5</v>
      </c>
      <c r="G1865" s="217" t="str">
        <f>IF(MID(tab_SATLISTE[[#This Row],[SAT-ID]],2,1)="x","x",LEFT(tab_SATLISTE[[#This Row],[SAT-ID]]))</f>
        <v>6</v>
      </c>
      <c r="H1865" s="676" t="s">
        <v>4291</v>
      </c>
      <c r="I1865" s="677"/>
      <c r="J1865" s="677"/>
      <c r="K1865" s="677"/>
      <c r="L1865" s="678"/>
    </row>
    <row r="1866" spans="1:12" ht="15.95" customHeight="1" x14ac:dyDescent="0.25">
      <c r="A1866" s="21" t="s">
        <v>6338</v>
      </c>
      <c r="B1866" s="209" t="s">
        <v>3323</v>
      </c>
      <c r="C1866" s="214">
        <v>47</v>
      </c>
      <c r="D1866" s="215">
        <v>47000</v>
      </c>
      <c r="E1866" s="215">
        <v>11750</v>
      </c>
      <c r="F1866" s="214">
        <v>66</v>
      </c>
      <c r="G1866" s="217" t="str">
        <f>IF(MID(tab_SATLISTE[[#This Row],[SAT-ID]],2,1)="x","x",LEFT(tab_SATLISTE[[#This Row],[SAT-ID]]))</f>
        <v>6</v>
      </c>
      <c r="H1866" s="679" t="s">
        <v>4292</v>
      </c>
      <c r="I1866" s="680"/>
      <c r="J1866" s="680"/>
      <c r="K1866" s="680"/>
      <c r="L1866" s="681"/>
    </row>
    <row r="1867" spans="1:12" ht="15.95" customHeight="1" x14ac:dyDescent="0.25">
      <c r="A1867" s="21" t="s">
        <v>6339</v>
      </c>
      <c r="B1867" s="209" t="s">
        <v>3427</v>
      </c>
      <c r="C1867" s="214">
        <v>9</v>
      </c>
      <c r="D1867" s="215">
        <v>9000</v>
      </c>
      <c r="E1867" s="215">
        <v>2250</v>
      </c>
      <c r="F1867" s="214">
        <v>13</v>
      </c>
      <c r="G1867" s="217" t="str">
        <f>IF(MID(tab_SATLISTE[[#This Row],[SAT-ID]],2,1)="x","x",LEFT(tab_SATLISTE[[#This Row],[SAT-ID]]))</f>
        <v>6</v>
      </c>
      <c r="H1867" s="679" t="s">
        <v>4292</v>
      </c>
      <c r="I1867" s="680"/>
      <c r="J1867" s="680"/>
      <c r="K1867" s="680"/>
      <c r="L1867" s="681"/>
    </row>
    <row r="1868" spans="1:12" ht="15.95" customHeight="1" x14ac:dyDescent="0.25">
      <c r="A1868" s="21" t="s">
        <v>6340</v>
      </c>
      <c r="B1868" s="209" t="s">
        <v>3428</v>
      </c>
      <c r="C1868" s="214">
        <v>13</v>
      </c>
      <c r="D1868" s="215">
        <v>13000</v>
      </c>
      <c r="E1868" s="215">
        <v>3250</v>
      </c>
      <c r="F1868" s="214">
        <v>18</v>
      </c>
      <c r="G1868" s="217" t="str">
        <f>IF(MID(tab_SATLISTE[[#This Row],[SAT-ID]],2,1)="x","x",LEFT(tab_SATLISTE[[#This Row],[SAT-ID]]))</f>
        <v>6</v>
      </c>
      <c r="H1868" s="679" t="s">
        <v>4292</v>
      </c>
      <c r="I1868" s="680"/>
      <c r="J1868" s="680"/>
      <c r="K1868" s="680"/>
      <c r="L1868" s="681"/>
    </row>
    <row r="1869" spans="1:12" ht="15.95" customHeight="1" x14ac:dyDescent="0.25">
      <c r="A1869" s="21" t="s">
        <v>6341</v>
      </c>
      <c r="B1869" s="209" t="s">
        <v>3857</v>
      </c>
      <c r="C1869" s="214">
        <v>30</v>
      </c>
      <c r="D1869" s="215">
        <v>30000</v>
      </c>
      <c r="E1869" s="215">
        <v>7500</v>
      </c>
      <c r="F1869" s="214">
        <v>42</v>
      </c>
      <c r="G1869" s="217" t="str">
        <f>IF(MID(tab_SATLISTE[[#This Row],[SAT-ID]],2,1)="x","x",LEFT(tab_SATLISTE[[#This Row],[SAT-ID]]))</f>
        <v>6</v>
      </c>
      <c r="H1869" s="679" t="s">
        <v>4292</v>
      </c>
      <c r="I1869" s="680"/>
      <c r="J1869" s="680"/>
      <c r="K1869" s="680"/>
      <c r="L1869" s="681"/>
    </row>
    <row r="1870" spans="1:12" ht="15.95" customHeight="1" x14ac:dyDescent="0.25">
      <c r="A1870" s="21" t="s">
        <v>6342</v>
      </c>
      <c r="B1870" s="209" t="s">
        <v>3443</v>
      </c>
      <c r="C1870" s="214">
        <v>12</v>
      </c>
      <c r="D1870" s="215">
        <v>12000</v>
      </c>
      <c r="E1870" s="215">
        <v>3000</v>
      </c>
      <c r="F1870" s="214">
        <v>17</v>
      </c>
      <c r="G1870" s="217" t="str">
        <f>IF(MID(tab_SATLISTE[[#This Row],[SAT-ID]],2,1)="x","x",LEFT(tab_SATLISTE[[#This Row],[SAT-ID]]))</f>
        <v>6</v>
      </c>
      <c r="H1870" s="679" t="s">
        <v>4292</v>
      </c>
      <c r="I1870" s="680"/>
      <c r="J1870" s="680"/>
      <c r="K1870" s="680"/>
      <c r="L1870" s="681"/>
    </row>
    <row r="1871" spans="1:12" ht="15.95" customHeight="1" x14ac:dyDescent="0.25">
      <c r="A1871" s="21" t="s">
        <v>6343</v>
      </c>
      <c r="B1871" s="209" t="s">
        <v>3460</v>
      </c>
      <c r="C1871" s="214">
        <v>4</v>
      </c>
      <c r="D1871" s="215">
        <v>4000</v>
      </c>
      <c r="E1871" s="215">
        <v>1000</v>
      </c>
      <c r="F1871" s="214">
        <v>6</v>
      </c>
      <c r="G1871" s="217" t="str">
        <f>IF(MID(tab_SATLISTE[[#This Row],[SAT-ID]],2,1)="x","x",LEFT(tab_SATLISTE[[#This Row],[SAT-ID]]))</f>
        <v>6</v>
      </c>
      <c r="H1871" s="679" t="s">
        <v>4292</v>
      </c>
      <c r="I1871" s="680"/>
      <c r="J1871" s="680"/>
      <c r="K1871" s="680"/>
      <c r="L1871" s="681"/>
    </row>
    <row r="1872" spans="1:12" ht="15.95" customHeight="1" x14ac:dyDescent="0.25">
      <c r="A1872" s="21" t="s">
        <v>6344</v>
      </c>
      <c r="B1872" s="209" t="s">
        <v>875</v>
      </c>
      <c r="C1872" s="214">
        <v>40</v>
      </c>
      <c r="D1872" s="215">
        <v>40000</v>
      </c>
      <c r="E1872" s="215">
        <v>10000</v>
      </c>
      <c r="F1872" s="214">
        <v>56</v>
      </c>
      <c r="G1872" s="217" t="str">
        <f>IF(MID(tab_SATLISTE[[#This Row],[SAT-ID]],2,1)="x","x",LEFT(tab_SATLISTE[[#This Row],[SAT-ID]]))</f>
        <v>6</v>
      </c>
      <c r="H1872" s="679" t="s">
        <v>4292</v>
      </c>
      <c r="I1872" s="680"/>
      <c r="J1872" s="680"/>
      <c r="K1872" s="680"/>
      <c r="L1872" s="681"/>
    </row>
    <row r="1873" spans="1:12" ht="15.95" customHeight="1" x14ac:dyDescent="0.25">
      <c r="A1873" s="21" t="s">
        <v>6345</v>
      </c>
      <c r="B1873" s="209" t="s">
        <v>969</v>
      </c>
      <c r="C1873" s="214">
        <v>593</v>
      </c>
      <c r="D1873" s="215">
        <v>593000</v>
      </c>
      <c r="E1873" s="215">
        <v>148250</v>
      </c>
      <c r="F1873" s="214">
        <v>829</v>
      </c>
      <c r="G1873" s="217" t="str">
        <f>IF(MID(tab_SATLISTE[[#This Row],[SAT-ID]],2,1)="x","x",LEFT(tab_SATLISTE[[#This Row],[SAT-ID]]))</f>
        <v>6</v>
      </c>
      <c r="H1873" s="679" t="s">
        <v>4292</v>
      </c>
      <c r="I1873" s="680"/>
      <c r="J1873" s="680"/>
      <c r="K1873" s="680"/>
      <c r="L1873" s="681"/>
    </row>
    <row r="1874" spans="1:12" ht="15.95" customHeight="1" x14ac:dyDescent="0.25">
      <c r="A1874" s="21" t="s">
        <v>6346</v>
      </c>
      <c r="B1874" s="209" t="s">
        <v>221</v>
      </c>
      <c r="C1874" s="214">
        <v>306</v>
      </c>
      <c r="D1874" s="215">
        <v>306000</v>
      </c>
      <c r="E1874" s="215">
        <v>76500</v>
      </c>
      <c r="F1874" s="214">
        <v>428</v>
      </c>
      <c r="G1874" s="217" t="str">
        <f>IF(MID(tab_SATLISTE[[#This Row],[SAT-ID]],2,1)="x","x",LEFT(tab_SATLISTE[[#This Row],[SAT-ID]]))</f>
        <v>6</v>
      </c>
      <c r="H1874" s="679" t="s">
        <v>4292</v>
      </c>
      <c r="I1874" s="680"/>
      <c r="J1874" s="680"/>
      <c r="K1874" s="680"/>
      <c r="L1874" s="681"/>
    </row>
    <row r="1875" spans="1:12" ht="15.95" customHeight="1" x14ac:dyDescent="0.25">
      <c r="A1875" s="21" t="s">
        <v>6347</v>
      </c>
      <c r="B1875" s="209" t="s">
        <v>3487</v>
      </c>
      <c r="C1875" s="214">
        <v>3</v>
      </c>
      <c r="D1875" s="215">
        <v>3000</v>
      </c>
      <c r="E1875" s="215">
        <v>750</v>
      </c>
      <c r="F1875" s="214">
        <v>4</v>
      </c>
      <c r="G1875" s="217" t="str">
        <f>IF(MID(tab_SATLISTE[[#This Row],[SAT-ID]],2,1)="x","x",LEFT(tab_SATLISTE[[#This Row],[SAT-ID]]))</f>
        <v>6</v>
      </c>
      <c r="H1875" s="679" t="s">
        <v>4292</v>
      </c>
      <c r="I1875" s="680"/>
      <c r="J1875" s="680"/>
      <c r="K1875" s="680"/>
      <c r="L1875" s="681"/>
    </row>
    <row r="1876" spans="1:12" ht="15.95" customHeight="1" x14ac:dyDescent="0.25">
      <c r="A1876" s="21" t="s">
        <v>6348</v>
      </c>
      <c r="B1876" s="209" t="s">
        <v>3444</v>
      </c>
      <c r="C1876" s="214">
        <v>4</v>
      </c>
      <c r="D1876" s="215">
        <v>4000</v>
      </c>
      <c r="E1876" s="215">
        <v>1000</v>
      </c>
      <c r="F1876" s="214">
        <v>6</v>
      </c>
      <c r="G1876" s="217" t="str">
        <f>IF(MID(tab_SATLISTE[[#This Row],[SAT-ID]],2,1)="x","x",LEFT(tab_SATLISTE[[#This Row],[SAT-ID]]))</f>
        <v>6</v>
      </c>
      <c r="H1876" s="679" t="s">
        <v>4292</v>
      </c>
      <c r="I1876" s="680"/>
      <c r="J1876" s="680"/>
      <c r="K1876" s="680"/>
      <c r="L1876" s="681"/>
    </row>
    <row r="1877" spans="1:12" ht="15.95" customHeight="1" x14ac:dyDescent="0.25">
      <c r="A1877" s="21" t="s">
        <v>6349</v>
      </c>
      <c r="B1877" s="209" t="s">
        <v>3448</v>
      </c>
      <c r="C1877" s="214">
        <v>6</v>
      </c>
      <c r="D1877" s="215">
        <v>6000</v>
      </c>
      <c r="E1877" s="215">
        <v>1500</v>
      </c>
      <c r="F1877" s="214">
        <v>9</v>
      </c>
      <c r="G1877" s="217" t="str">
        <f>IF(MID(tab_SATLISTE[[#This Row],[SAT-ID]],2,1)="x","x",LEFT(tab_SATLISTE[[#This Row],[SAT-ID]]))</f>
        <v>6</v>
      </c>
      <c r="H1877" s="679" t="s">
        <v>4292</v>
      </c>
      <c r="I1877" s="680"/>
      <c r="J1877" s="680"/>
      <c r="K1877" s="680"/>
      <c r="L1877" s="681"/>
    </row>
    <row r="1878" spans="1:12" ht="15.95" customHeight="1" x14ac:dyDescent="0.25">
      <c r="A1878" s="21" t="s">
        <v>6350</v>
      </c>
      <c r="B1878" s="209" t="s">
        <v>3299</v>
      </c>
      <c r="C1878" s="214">
        <v>12</v>
      </c>
      <c r="D1878" s="215">
        <v>12000</v>
      </c>
      <c r="E1878" s="215">
        <v>3000</v>
      </c>
      <c r="F1878" s="214">
        <v>17</v>
      </c>
      <c r="G1878" s="217" t="str">
        <f>IF(MID(tab_SATLISTE[[#This Row],[SAT-ID]],2,1)="x","x",LEFT(tab_SATLISTE[[#This Row],[SAT-ID]]))</f>
        <v>6</v>
      </c>
      <c r="H1878" s="679" t="s">
        <v>4292</v>
      </c>
      <c r="I1878" s="680"/>
      <c r="J1878" s="680"/>
      <c r="K1878" s="680"/>
      <c r="L1878" s="681"/>
    </row>
    <row r="1879" spans="1:12" ht="15.95" customHeight="1" x14ac:dyDescent="0.25">
      <c r="A1879" s="21" t="s">
        <v>6351</v>
      </c>
      <c r="B1879" s="209" t="s">
        <v>3352</v>
      </c>
      <c r="C1879" s="214">
        <v>26</v>
      </c>
      <c r="D1879" s="215">
        <v>26000</v>
      </c>
      <c r="E1879" s="215">
        <v>6500</v>
      </c>
      <c r="F1879" s="214">
        <v>37</v>
      </c>
      <c r="G1879" s="217" t="str">
        <f>IF(MID(tab_SATLISTE[[#This Row],[SAT-ID]],2,1)="x","x",LEFT(tab_SATLISTE[[#This Row],[SAT-ID]]))</f>
        <v>6</v>
      </c>
      <c r="H1879" s="679" t="s">
        <v>4292</v>
      </c>
      <c r="I1879" s="680"/>
      <c r="J1879" s="680"/>
      <c r="K1879" s="680"/>
      <c r="L1879" s="681"/>
    </row>
    <row r="1880" spans="1:12" ht="15.95" customHeight="1" x14ac:dyDescent="0.25">
      <c r="A1880" s="21" t="s">
        <v>6352</v>
      </c>
      <c r="B1880" s="209" t="s">
        <v>3353</v>
      </c>
      <c r="C1880" s="214">
        <v>59</v>
      </c>
      <c r="D1880" s="215">
        <v>59000</v>
      </c>
      <c r="E1880" s="215">
        <v>14750</v>
      </c>
      <c r="F1880" s="214">
        <v>83</v>
      </c>
      <c r="G1880" s="217" t="str">
        <f>IF(MID(tab_SATLISTE[[#This Row],[SAT-ID]],2,1)="x","x",LEFT(tab_SATLISTE[[#This Row],[SAT-ID]]))</f>
        <v>6</v>
      </c>
      <c r="H1880" s="679" t="s">
        <v>4292</v>
      </c>
      <c r="I1880" s="680"/>
      <c r="J1880" s="680"/>
      <c r="K1880" s="680"/>
      <c r="L1880" s="681"/>
    </row>
    <row r="1881" spans="1:12" ht="15.95" customHeight="1" x14ac:dyDescent="0.25">
      <c r="A1881" s="21" t="s">
        <v>6353</v>
      </c>
      <c r="B1881" s="209" t="s">
        <v>219</v>
      </c>
      <c r="C1881" s="214">
        <v>300</v>
      </c>
      <c r="D1881" s="215">
        <v>300000</v>
      </c>
      <c r="E1881" s="215">
        <v>75000</v>
      </c>
      <c r="F1881" s="214">
        <v>420</v>
      </c>
      <c r="G1881" s="217" t="str">
        <f>IF(MID(tab_SATLISTE[[#This Row],[SAT-ID]],2,1)="x","x",LEFT(tab_SATLISTE[[#This Row],[SAT-ID]]))</f>
        <v>6</v>
      </c>
      <c r="H1881" s="679" t="s">
        <v>4292</v>
      </c>
      <c r="I1881" s="680"/>
      <c r="J1881" s="680"/>
      <c r="K1881" s="680"/>
      <c r="L1881" s="681"/>
    </row>
    <row r="1882" spans="1:12" ht="15.95" customHeight="1" x14ac:dyDescent="0.25">
      <c r="A1882" s="21" t="s">
        <v>6354</v>
      </c>
      <c r="B1882" s="209" t="s">
        <v>3380</v>
      </c>
      <c r="C1882" s="214">
        <v>18</v>
      </c>
      <c r="D1882" s="215">
        <v>18000</v>
      </c>
      <c r="E1882" s="215">
        <v>4500</v>
      </c>
      <c r="F1882" s="214">
        <v>25</v>
      </c>
      <c r="G1882" s="217" t="str">
        <f>IF(MID(tab_SATLISTE[[#This Row],[SAT-ID]],2,1)="x","x",LEFT(tab_SATLISTE[[#This Row],[SAT-ID]]))</f>
        <v>6</v>
      </c>
      <c r="H1882" s="679" t="s">
        <v>4292</v>
      </c>
      <c r="I1882" s="680"/>
      <c r="J1882" s="680"/>
      <c r="K1882" s="680"/>
      <c r="L1882" s="681"/>
    </row>
    <row r="1883" spans="1:12" ht="15.95" customHeight="1" x14ac:dyDescent="0.25">
      <c r="A1883" s="21" t="s">
        <v>6355</v>
      </c>
      <c r="B1883" s="209" t="s">
        <v>3369</v>
      </c>
      <c r="C1883" s="214">
        <v>9</v>
      </c>
      <c r="D1883" s="215">
        <v>9000</v>
      </c>
      <c r="E1883" s="215">
        <v>2250</v>
      </c>
      <c r="F1883" s="214">
        <v>12</v>
      </c>
      <c r="G1883" s="217" t="str">
        <f>IF(MID(tab_SATLISTE[[#This Row],[SAT-ID]],2,1)="x","x",LEFT(tab_SATLISTE[[#This Row],[SAT-ID]]))</f>
        <v>6</v>
      </c>
      <c r="H1883" s="679" t="s">
        <v>4292</v>
      </c>
      <c r="I1883" s="680"/>
      <c r="J1883" s="680"/>
      <c r="K1883" s="680"/>
      <c r="L1883" s="681"/>
    </row>
    <row r="1884" spans="1:12" ht="15.95" customHeight="1" x14ac:dyDescent="0.25">
      <c r="A1884" s="21" t="s">
        <v>6356</v>
      </c>
      <c r="B1884" s="209" t="s">
        <v>3376</v>
      </c>
      <c r="C1884" s="214">
        <v>86</v>
      </c>
      <c r="D1884" s="215">
        <v>86000</v>
      </c>
      <c r="E1884" s="215">
        <v>21500</v>
      </c>
      <c r="F1884" s="214">
        <v>120</v>
      </c>
      <c r="G1884" s="217" t="str">
        <f>IF(MID(tab_SATLISTE[[#This Row],[SAT-ID]],2,1)="x","x",LEFT(tab_SATLISTE[[#This Row],[SAT-ID]]))</f>
        <v>6</v>
      </c>
      <c r="H1884" s="679" t="s">
        <v>4292</v>
      </c>
      <c r="I1884" s="680"/>
      <c r="J1884" s="680"/>
      <c r="K1884" s="680"/>
      <c r="L1884" s="681"/>
    </row>
    <row r="1885" spans="1:12" ht="15.95" customHeight="1" x14ac:dyDescent="0.25">
      <c r="A1885" s="21" t="s">
        <v>6357</v>
      </c>
      <c r="B1885" s="209" t="s">
        <v>3377</v>
      </c>
      <c r="C1885" s="214">
        <v>4</v>
      </c>
      <c r="D1885" s="215">
        <v>4000</v>
      </c>
      <c r="E1885" s="215">
        <v>1000</v>
      </c>
      <c r="F1885" s="214">
        <v>6</v>
      </c>
      <c r="G1885" s="217" t="str">
        <f>IF(MID(tab_SATLISTE[[#This Row],[SAT-ID]],2,1)="x","x",LEFT(tab_SATLISTE[[#This Row],[SAT-ID]]))</f>
        <v>6</v>
      </c>
      <c r="H1885" s="679" t="s">
        <v>4292</v>
      </c>
      <c r="I1885" s="680"/>
      <c r="J1885" s="680"/>
      <c r="K1885" s="680"/>
      <c r="L1885" s="681"/>
    </row>
    <row r="1886" spans="1:12" ht="15.95" customHeight="1" x14ac:dyDescent="0.25">
      <c r="A1886" s="21" t="s">
        <v>6358</v>
      </c>
      <c r="B1886" s="209" t="s">
        <v>3772</v>
      </c>
      <c r="C1886" s="214">
        <v>100</v>
      </c>
      <c r="D1886" s="215">
        <v>100000</v>
      </c>
      <c r="E1886" s="215">
        <v>25000</v>
      </c>
      <c r="F1886" s="214">
        <v>140</v>
      </c>
      <c r="G1886" s="217" t="str">
        <f>IF(MID(tab_SATLISTE[[#This Row],[SAT-ID]],2,1)="x","x",LEFT(tab_SATLISTE[[#This Row],[SAT-ID]]))</f>
        <v>6</v>
      </c>
      <c r="H1886" s="679" t="s">
        <v>4292</v>
      </c>
      <c r="I1886" s="680"/>
      <c r="J1886" s="680"/>
      <c r="K1886" s="680"/>
      <c r="L1886" s="681"/>
    </row>
    <row r="1887" spans="1:12" ht="15.95" customHeight="1" x14ac:dyDescent="0.25">
      <c r="A1887" s="21" t="s">
        <v>6359</v>
      </c>
      <c r="B1887" s="209" t="s">
        <v>3469</v>
      </c>
      <c r="C1887" s="214">
        <v>29</v>
      </c>
      <c r="D1887" s="215">
        <v>29000</v>
      </c>
      <c r="E1887" s="215">
        <v>7250</v>
      </c>
      <c r="F1887" s="214">
        <v>41</v>
      </c>
      <c r="G1887" s="217" t="str">
        <f>IF(MID(tab_SATLISTE[[#This Row],[SAT-ID]],2,1)="x","x",LEFT(tab_SATLISTE[[#This Row],[SAT-ID]]))</f>
        <v>6</v>
      </c>
      <c r="H1887" s="679" t="s">
        <v>4292</v>
      </c>
      <c r="I1887" s="680"/>
      <c r="J1887" s="680"/>
      <c r="K1887" s="680"/>
      <c r="L1887" s="681"/>
    </row>
    <row r="1888" spans="1:12" ht="15.95" customHeight="1" x14ac:dyDescent="0.25">
      <c r="A1888" s="21" t="s">
        <v>6360</v>
      </c>
      <c r="B1888" s="209" t="s">
        <v>3488</v>
      </c>
      <c r="C1888" s="214">
        <v>16</v>
      </c>
      <c r="D1888" s="215">
        <v>16000</v>
      </c>
      <c r="E1888" s="215">
        <v>4000</v>
      </c>
      <c r="F1888" s="214">
        <v>23</v>
      </c>
      <c r="G1888" s="217" t="str">
        <f>IF(MID(tab_SATLISTE[[#This Row],[SAT-ID]],2,1)="x","x",LEFT(tab_SATLISTE[[#This Row],[SAT-ID]]))</f>
        <v>6</v>
      </c>
      <c r="H1888" s="679" t="s">
        <v>4292</v>
      </c>
      <c r="I1888" s="680"/>
      <c r="J1888" s="680"/>
      <c r="K1888" s="680"/>
      <c r="L1888" s="681"/>
    </row>
    <row r="1889" spans="1:12" ht="15.95" customHeight="1" x14ac:dyDescent="0.25">
      <c r="A1889" s="21" t="s">
        <v>6361</v>
      </c>
      <c r="B1889" s="209" t="s">
        <v>332</v>
      </c>
      <c r="C1889" s="214">
        <v>25</v>
      </c>
      <c r="D1889" s="215">
        <v>25000</v>
      </c>
      <c r="E1889" s="215">
        <v>6250</v>
      </c>
      <c r="F1889" s="214">
        <v>35</v>
      </c>
      <c r="G1889" s="217" t="str">
        <f>IF(MID(tab_SATLISTE[[#This Row],[SAT-ID]],2,1)="x","x",LEFT(tab_SATLISTE[[#This Row],[SAT-ID]]))</f>
        <v>6</v>
      </c>
      <c r="H1889" s="679" t="s">
        <v>4292</v>
      </c>
      <c r="I1889" s="680"/>
      <c r="J1889" s="680"/>
      <c r="K1889" s="680"/>
      <c r="L1889" s="681"/>
    </row>
    <row r="1890" spans="1:12" ht="15.95" customHeight="1" x14ac:dyDescent="0.25">
      <c r="A1890" s="21" t="s">
        <v>6362</v>
      </c>
      <c r="B1890" s="209" t="s">
        <v>4161</v>
      </c>
      <c r="C1890" s="214">
        <v>37</v>
      </c>
      <c r="D1890" s="215">
        <v>37000</v>
      </c>
      <c r="E1890" s="215">
        <v>9250</v>
      </c>
      <c r="F1890" s="214">
        <v>52</v>
      </c>
      <c r="G1890" s="217" t="str">
        <f>IF(MID(tab_SATLISTE[[#This Row],[SAT-ID]],2,1)="x","x",LEFT(tab_SATLISTE[[#This Row],[SAT-ID]]))</f>
        <v>6</v>
      </c>
      <c r="H1890" s="679" t="s">
        <v>4292</v>
      </c>
      <c r="I1890" s="680"/>
      <c r="J1890" s="680"/>
      <c r="K1890" s="680"/>
      <c r="L1890" s="681"/>
    </row>
    <row r="1891" spans="1:12" ht="15.95" customHeight="1" x14ac:dyDescent="0.25">
      <c r="A1891" s="21" t="s">
        <v>6363</v>
      </c>
      <c r="B1891" s="209" t="s">
        <v>3338</v>
      </c>
      <c r="C1891" s="214">
        <v>10</v>
      </c>
      <c r="D1891" s="215">
        <v>10000</v>
      </c>
      <c r="E1891" s="215">
        <v>2500</v>
      </c>
      <c r="F1891" s="214">
        <v>14</v>
      </c>
      <c r="G1891" s="217" t="str">
        <f>IF(MID(tab_SATLISTE[[#This Row],[SAT-ID]],2,1)="x","x",LEFT(tab_SATLISTE[[#This Row],[SAT-ID]]))</f>
        <v>6</v>
      </c>
      <c r="H1891" s="679" t="s">
        <v>4292</v>
      </c>
      <c r="I1891" s="680"/>
      <c r="J1891" s="680"/>
      <c r="K1891" s="680"/>
      <c r="L1891" s="681"/>
    </row>
    <row r="1892" spans="1:12" ht="15.95" customHeight="1" x14ac:dyDescent="0.25">
      <c r="A1892" s="21" t="s">
        <v>6364</v>
      </c>
      <c r="B1892" s="209" t="s">
        <v>338</v>
      </c>
      <c r="C1892" s="214">
        <v>68</v>
      </c>
      <c r="D1892" s="215">
        <v>68000</v>
      </c>
      <c r="E1892" s="215">
        <v>17000</v>
      </c>
      <c r="F1892" s="214">
        <v>99</v>
      </c>
      <c r="G1892" s="217" t="str">
        <f>IF(MID(tab_SATLISTE[[#This Row],[SAT-ID]],2,1)="x","x",LEFT(tab_SATLISTE[[#This Row],[SAT-ID]]))</f>
        <v>6</v>
      </c>
      <c r="H1892" s="679" t="s">
        <v>4292</v>
      </c>
      <c r="I1892" s="680"/>
      <c r="J1892" s="680"/>
      <c r="K1892" s="680"/>
      <c r="L1892" s="681"/>
    </row>
    <row r="1893" spans="1:12" ht="15.95" customHeight="1" x14ac:dyDescent="0.25">
      <c r="A1893" s="21" t="s">
        <v>6365</v>
      </c>
      <c r="B1893" s="209" t="s">
        <v>3354</v>
      </c>
      <c r="C1893" s="214">
        <v>8</v>
      </c>
      <c r="D1893" s="215">
        <v>8000</v>
      </c>
      <c r="E1893" s="215">
        <v>2000</v>
      </c>
      <c r="F1893" s="214">
        <v>11</v>
      </c>
      <c r="G1893" s="217" t="str">
        <f>IF(MID(tab_SATLISTE[[#This Row],[SAT-ID]],2,1)="x","x",LEFT(tab_SATLISTE[[#This Row],[SAT-ID]]))</f>
        <v>6</v>
      </c>
      <c r="H1893" s="679" t="s">
        <v>4292</v>
      </c>
      <c r="I1893" s="680"/>
      <c r="J1893" s="680"/>
      <c r="K1893" s="680"/>
      <c r="L1893" s="681"/>
    </row>
    <row r="1894" spans="1:12" ht="15.95" customHeight="1" x14ac:dyDescent="0.25">
      <c r="A1894" s="21" t="s">
        <v>6366</v>
      </c>
      <c r="B1894" s="209" t="s">
        <v>3355</v>
      </c>
      <c r="C1894" s="214">
        <v>15</v>
      </c>
      <c r="D1894" s="215">
        <v>15000</v>
      </c>
      <c r="E1894" s="215">
        <v>3750</v>
      </c>
      <c r="F1894" s="214">
        <v>21</v>
      </c>
      <c r="G1894" s="217" t="str">
        <f>IF(MID(tab_SATLISTE[[#This Row],[SAT-ID]],2,1)="x","x",LEFT(tab_SATLISTE[[#This Row],[SAT-ID]]))</f>
        <v>6</v>
      </c>
      <c r="H1894" s="679" t="s">
        <v>4292</v>
      </c>
      <c r="I1894" s="680"/>
      <c r="J1894" s="680"/>
      <c r="K1894" s="680"/>
      <c r="L1894" s="681"/>
    </row>
    <row r="1895" spans="1:12" ht="15.95" customHeight="1" x14ac:dyDescent="0.25">
      <c r="A1895" s="21" t="s">
        <v>6367</v>
      </c>
      <c r="B1895" s="209" t="s">
        <v>3309</v>
      </c>
      <c r="C1895" s="214">
        <v>16</v>
      </c>
      <c r="D1895" s="215">
        <v>16000</v>
      </c>
      <c r="E1895" s="215">
        <v>4000</v>
      </c>
      <c r="F1895" s="214">
        <v>22</v>
      </c>
      <c r="G1895" s="217" t="str">
        <f>IF(MID(tab_SATLISTE[[#This Row],[SAT-ID]],2,1)="x","x",LEFT(tab_SATLISTE[[#This Row],[SAT-ID]]))</f>
        <v>6</v>
      </c>
      <c r="H1895" s="679" t="s">
        <v>4292</v>
      </c>
      <c r="I1895" s="680"/>
      <c r="J1895" s="680"/>
      <c r="K1895" s="680"/>
      <c r="L1895" s="681"/>
    </row>
    <row r="1896" spans="1:12" ht="15.95" customHeight="1" x14ac:dyDescent="0.25">
      <c r="A1896" s="21" t="s">
        <v>6368</v>
      </c>
      <c r="B1896" s="209" t="s">
        <v>3356</v>
      </c>
      <c r="C1896" s="214">
        <v>3</v>
      </c>
      <c r="D1896" s="215">
        <v>3000</v>
      </c>
      <c r="E1896" s="215">
        <v>750</v>
      </c>
      <c r="F1896" s="214">
        <v>4</v>
      </c>
      <c r="G1896" s="217" t="str">
        <f>IF(MID(tab_SATLISTE[[#This Row],[SAT-ID]],2,1)="x","x",LEFT(tab_SATLISTE[[#This Row],[SAT-ID]]))</f>
        <v>6</v>
      </c>
      <c r="H1896" s="679" t="s">
        <v>4292</v>
      </c>
      <c r="I1896" s="680"/>
      <c r="J1896" s="680"/>
      <c r="K1896" s="680"/>
      <c r="L1896" s="681"/>
    </row>
    <row r="1897" spans="1:12" ht="15.95" customHeight="1" x14ac:dyDescent="0.25">
      <c r="A1897" s="21" t="s">
        <v>6369</v>
      </c>
      <c r="B1897" s="209" t="s">
        <v>3398</v>
      </c>
      <c r="C1897" s="214">
        <v>2</v>
      </c>
      <c r="D1897" s="215">
        <v>2000</v>
      </c>
      <c r="E1897" s="215">
        <v>500</v>
      </c>
      <c r="F1897" s="214">
        <v>3</v>
      </c>
      <c r="G1897" s="217" t="str">
        <f>IF(MID(tab_SATLISTE[[#This Row],[SAT-ID]],2,1)="x","x",LEFT(tab_SATLISTE[[#This Row],[SAT-ID]]))</f>
        <v>6</v>
      </c>
      <c r="H1897" s="679" t="s">
        <v>4292</v>
      </c>
      <c r="I1897" s="680"/>
      <c r="J1897" s="680"/>
      <c r="K1897" s="680"/>
      <c r="L1897" s="681"/>
    </row>
    <row r="1898" spans="1:12" ht="15.95" customHeight="1" x14ac:dyDescent="0.25">
      <c r="A1898" s="21" t="s">
        <v>6370</v>
      </c>
      <c r="B1898" s="209" t="s">
        <v>3351</v>
      </c>
      <c r="C1898" s="214">
        <v>10</v>
      </c>
      <c r="D1898" s="215">
        <v>10000</v>
      </c>
      <c r="E1898" s="215">
        <v>2500</v>
      </c>
      <c r="F1898" s="214">
        <v>14</v>
      </c>
      <c r="G1898" s="217" t="str">
        <f>IF(MID(tab_SATLISTE[[#This Row],[SAT-ID]],2,1)="x","x",LEFT(tab_SATLISTE[[#This Row],[SAT-ID]]))</f>
        <v>6</v>
      </c>
      <c r="H1898" s="679" t="s">
        <v>4292</v>
      </c>
      <c r="I1898" s="680"/>
      <c r="J1898" s="680"/>
      <c r="K1898" s="680"/>
      <c r="L1898" s="681"/>
    </row>
    <row r="1899" spans="1:12" ht="15.95" customHeight="1" x14ac:dyDescent="0.25">
      <c r="A1899" s="21" t="s">
        <v>6371</v>
      </c>
      <c r="B1899" s="209" t="s">
        <v>3314</v>
      </c>
      <c r="C1899" s="214">
        <v>16</v>
      </c>
      <c r="D1899" s="215">
        <v>16000</v>
      </c>
      <c r="E1899" s="215">
        <v>4000</v>
      </c>
      <c r="F1899" s="214">
        <v>23</v>
      </c>
      <c r="G1899" s="217" t="str">
        <f>IF(MID(tab_SATLISTE[[#This Row],[SAT-ID]],2,1)="x","x",LEFT(tab_SATLISTE[[#This Row],[SAT-ID]]))</f>
        <v>6</v>
      </c>
      <c r="H1899" s="679" t="s">
        <v>4292</v>
      </c>
      <c r="I1899" s="680"/>
      <c r="J1899" s="680"/>
      <c r="K1899" s="680"/>
      <c r="L1899" s="681"/>
    </row>
    <row r="1900" spans="1:12" ht="15.95" customHeight="1" x14ac:dyDescent="0.25">
      <c r="A1900" s="21" t="s">
        <v>6372</v>
      </c>
      <c r="B1900" s="209" t="s">
        <v>3357</v>
      </c>
      <c r="C1900" s="214">
        <v>17</v>
      </c>
      <c r="D1900" s="215">
        <v>17000</v>
      </c>
      <c r="E1900" s="215">
        <v>4250</v>
      </c>
      <c r="F1900" s="214">
        <v>24</v>
      </c>
      <c r="G1900" s="217" t="str">
        <f>IF(MID(tab_SATLISTE[[#This Row],[SAT-ID]],2,1)="x","x",LEFT(tab_SATLISTE[[#This Row],[SAT-ID]]))</f>
        <v>6</v>
      </c>
      <c r="H1900" s="679" t="s">
        <v>4292</v>
      </c>
      <c r="I1900" s="680"/>
      <c r="J1900" s="680"/>
      <c r="K1900" s="680"/>
      <c r="L1900" s="681"/>
    </row>
    <row r="1901" spans="1:12" ht="15.95" customHeight="1" x14ac:dyDescent="0.25">
      <c r="A1901" s="21" t="s">
        <v>6373</v>
      </c>
      <c r="B1901" s="209" t="s">
        <v>3429</v>
      </c>
      <c r="C1901" s="214">
        <v>6</v>
      </c>
      <c r="D1901" s="215">
        <v>6000</v>
      </c>
      <c r="E1901" s="215">
        <v>1500</v>
      </c>
      <c r="F1901" s="214">
        <v>8</v>
      </c>
      <c r="G1901" s="217" t="str">
        <f>IF(MID(tab_SATLISTE[[#This Row],[SAT-ID]],2,1)="x","x",LEFT(tab_SATLISTE[[#This Row],[SAT-ID]]))</f>
        <v>6</v>
      </c>
      <c r="H1901" s="679" t="s">
        <v>4292</v>
      </c>
      <c r="I1901" s="680"/>
      <c r="J1901" s="680"/>
      <c r="K1901" s="680"/>
      <c r="L1901" s="681"/>
    </row>
    <row r="1902" spans="1:12" ht="15.95" customHeight="1" x14ac:dyDescent="0.25">
      <c r="A1902" s="21" t="s">
        <v>6374</v>
      </c>
      <c r="B1902" s="209" t="s">
        <v>3347</v>
      </c>
      <c r="C1902" s="214">
        <v>4</v>
      </c>
      <c r="D1902" s="215">
        <v>4000</v>
      </c>
      <c r="E1902" s="215">
        <v>1000</v>
      </c>
      <c r="F1902" s="214">
        <v>5</v>
      </c>
      <c r="G1902" s="217" t="str">
        <f>IF(MID(tab_SATLISTE[[#This Row],[SAT-ID]],2,1)="x","x",LEFT(tab_SATLISTE[[#This Row],[SAT-ID]]))</f>
        <v>6</v>
      </c>
      <c r="H1902" s="679" t="s">
        <v>4292</v>
      </c>
      <c r="I1902" s="680"/>
      <c r="J1902" s="680"/>
      <c r="K1902" s="680"/>
      <c r="L1902" s="681"/>
    </row>
    <row r="1903" spans="1:12" ht="15.95" customHeight="1" x14ac:dyDescent="0.25">
      <c r="A1903" s="21" t="s">
        <v>6375</v>
      </c>
      <c r="B1903" s="209" t="s">
        <v>3394</v>
      </c>
      <c r="C1903" s="214">
        <v>16</v>
      </c>
      <c r="D1903" s="215">
        <v>16000</v>
      </c>
      <c r="E1903" s="215">
        <v>4000</v>
      </c>
      <c r="F1903" s="214">
        <v>22</v>
      </c>
      <c r="G1903" s="217" t="str">
        <f>IF(MID(tab_SATLISTE[[#This Row],[SAT-ID]],2,1)="x","x",LEFT(tab_SATLISTE[[#This Row],[SAT-ID]]))</f>
        <v>6</v>
      </c>
      <c r="H1903" s="679" t="s">
        <v>4292</v>
      </c>
      <c r="I1903" s="680"/>
      <c r="J1903" s="680"/>
      <c r="K1903" s="680"/>
      <c r="L1903" s="681"/>
    </row>
    <row r="1904" spans="1:12" ht="15.95" customHeight="1" x14ac:dyDescent="0.25">
      <c r="A1904" s="21" t="s">
        <v>6376</v>
      </c>
      <c r="B1904" s="209" t="s">
        <v>3371</v>
      </c>
      <c r="C1904" s="214">
        <v>14</v>
      </c>
      <c r="D1904" s="215">
        <v>14000</v>
      </c>
      <c r="E1904" s="215">
        <v>3500</v>
      </c>
      <c r="F1904" s="214">
        <v>19</v>
      </c>
      <c r="G1904" s="217" t="str">
        <f>IF(MID(tab_SATLISTE[[#This Row],[SAT-ID]],2,1)="x","x",LEFT(tab_SATLISTE[[#This Row],[SAT-ID]]))</f>
        <v>6</v>
      </c>
      <c r="H1904" s="679" t="s">
        <v>4292</v>
      </c>
      <c r="I1904" s="680"/>
      <c r="J1904" s="680"/>
      <c r="K1904" s="680"/>
      <c r="L1904" s="681"/>
    </row>
    <row r="1905" spans="1:12" ht="15.95" customHeight="1" x14ac:dyDescent="0.25">
      <c r="A1905" s="21" t="s">
        <v>6377</v>
      </c>
      <c r="B1905" s="209" t="s">
        <v>3481</v>
      </c>
      <c r="C1905" s="214">
        <v>10</v>
      </c>
      <c r="D1905" s="215">
        <v>10000</v>
      </c>
      <c r="E1905" s="215">
        <v>2500</v>
      </c>
      <c r="F1905" s="214">
        <v>14</v>
      </c>
      <c r="G1905" s="217" t="str">
        <f>IF(MID(tab_SATLISTE[[#This Row],[SAT-ID]],2,1)="x","x",LEFT(tab_SATLISTE[[#This Row],[SAT-ID]]))</f>
        <v>6</v>
      </c>
      <c r="H1905" s="679" t="s">
        <v>4292</v>
      </c>
      <c r="I1905" s="680"/>
      <c r="J1905" s="680"/>
      <c r="K1905" s="680"/>
      <c r="L1905" s="681"/>
    </row>
    <row r="1906" spans="1:12" ht="15.95" customHeight="1" x14ac:dyDescent="0.25">
      <c r="A1906" s="21" t="s">
        <v>6378</v>
      </c>
      <c r="B1906" s="209" t="s">
        <v>3430</v>
      </c>
      <c r="C1906" s="214">
        <v>5</v>
      </c>
      <c r="D1906" s="215">
        <v>5000</v>
      </c>
      <c r="E1906" s="215">
        <v>1250</v>
      </c>
      <c r="F1906" s="214">
        <v>7</v>
      </c>
      <c r="G1906" s="217" t="str">
        <f>IF(MID(tab_SATLISTE[[#This Row],[SAT-ID]],2,1)="x","x",LEFT(tab_SATLISTE[[#This Row],[SAT-ID]]))</f>
        <v>6</v>
      </c>
      <c r="H1906" s="679" t="s">
        <v>4292</v>
      </c>
      <c r="I1906" s="680"/>
      <c r="J1906" s="680"/>
      <c r="K1906" s="680"/>
      <c r="L1906" s="681"/>
    </row>
    <row r="1907" spans="1:12" ht="15.95" customHeight="1" x14ac:dyDescent="0.25">
      <c r="A1907" s="21" t="s">
        <v>6379</v>
      </c>
      <c r="B1907" s="209" t="s">
        <v>3399</v>
      </c>
      <c r="C1907" s="214">
        <v>9</v>
      </c>
      <c r="D1907" s="215">
        <v>9000</v>
      </c>
      <c r="E1907" s="215">
        <v>2250</v>
      </c>
      <c r="F1907" s="214">
        <v>13</v>
      </c>
      <c r="G1907" s="217" t="str">
        <f>IF(MID(tab_SATLISTE[[#This Row],[SAT-ID]],2,1)="x","x",LEFT(tab_SATLISTE[[#This Row],[SAT-ID]]))</f>
        <v>6</v>
      </c>
      <c r="H1907" s="679" t="s">
        <v>4292</v>
      </c>
      <c r="I1907" s="680"/>
      <c r="J1907" s="680"/>
      <c r="K1907" s="680"/>
      <c r="L1907" s="681"/>
    </row>
    <row r="1908" spans="1:12" ht="15.95" customHeight="1" x14ac:dyDescent="0.25">
      <c r="A1908" s="21" t="s">
        <v>6380</v>
      </c>
      <c r="B1908" s="209" t="s">
        <v>3401</v>
      </c>
      <c r="C1908" s="214">
        <v>16</v>
      </c>
      <c r="D1908" s="215">
        <v>16000</v>
      </c>
      <c r="E1908" s="215">
        <v>4000</v>
      </c>
      <c r="F1908" s="214">
        <v>23</v>
      </c>
      <c r="G1908" s="217" t="str">
        <f>IF(MID(tab_SATLISTE[[#This Row],[SAT-ID]],2,1)="x","x",LEFT(tab_SATLISTE[[#This Row],[SAT-ID]]))</f>
        <v>6</v>
      </c>
      <c r="H1908" s="679" t="s">
        <v>4292</v>
      </c>
      <c r="I1908" s="680"/>
      <c r="J1908" s="680"/>
      <c r="K1908" s="680"/>
      <c r="L1908" s="681"/>
    </row>
    <row r="1909" spans="1:12" ht="15.95" customHeight="1" x14ac:dyDescent="0.25">
      <c r="A1909" s="21" t="s">
        <v>6381</v>
      </c>
      <c r="B1909" s="209" t="s">
        <v>3400</v>
      </c>
      <c r="C1909" s="214">
        <v>17</v>
      </c>
      <c r="D1909" s="215">
        <v>17000</v>
      </c>
      <c r="E1909" s="215">
        <v>4250</v>
      </c>
      <c r="F1909" s="214">
        <v>24</v>
      </c>
      <c r="G1909" s="217" t="str">
        <f>IF(MID(tab_SATLISTE[[#This Row],[SAT-ID]],2,1)="x","x",LEFT(tab_SATLISTE[[#This Row],[SAT-ID]]))</f>
        <v>6</v>
      </c>
      <c r="H1909" s="679" t="s">
        <v>4292</v>
      </c>
      <c r="I1909" s="680"/>
      <c r="J1909" s="680"/>
      <c r="K1909" s="680"/>
      <c r="L1909" s="681"/>
    </row>
    <row r="1910" spans="1:12" ht="15.95" customHeight="1" x14ac:dyDescent="0.25">
      <c r="A1910" s="21" t="s">
        <v>6382</v>
      </c>
      <c r="B1910" s="209" t="s">
        <v>3490</v>
      </c>
      <c r="C1910" s="214">
        <v>9</v>
      </c>
      <c r="D1910" s="215">
        <v>9000</v>
      </c>
      <c r="E1910" s="215">
        <v>2250</v>
      </c>
      <c r="F1910" s="214">
        <v>13</v>
      </c>
      <c r="G1910" s="217" t="str">
        <f>IF(MID(tab_SATLISTE[[#This Row],[SAT-ID]],2,1)="x","x",LEFT(tab_SATLISTE[[#This Row],[SAT-ID]]))</f>
        <v>6</v>
      </c>
      <c r="H1910" s="679" t="s">
        <v>4292</v>
      </c>
      <c r="I1910" s="680"/>
      <c r="J1910" s="680"/>
      <c r="K1910" s="680"/>
      <c r="L1910" s="681"/>
    </row>
    <row r="1911" spans="1:12" ht="15.95" customHeight="1" x14ac:dyDescent="0.25">
      <c r="A1911" s="21" t="s">
        <v>6383</v>
      </c>
      <c r="B1911" s="209" t="s">
        <v>3431</v>
      </c>
      <c r="C1911" s="214">
        <v>9</v>
      </c>
      <c r="D1911" s="215">
        <v>9000</v>
      </c>
      <c r="E1911" s="215">
        <v>2250</v>
      </c>
      <c r="F1911" s="214">
        <v>12</v>
      </c>
      <c r="G1911" s="217" t="str">
        <f>IF(MID(tab_SATLISTE[[#This Row],[SAT-ID]],2,1)="x","x",LEFT(tab_SATLISTE[[#This Row],[SAT-ID]]))</f>
        <v>6</v>
      </c>
      <c r="H1911" s="679" t="s">
        <v>4292</v>
      </c>
      <c r="I1911" s="680"/>
      <c r="J1911" s="680"/>
      <c r="K1911" s="680"/>
      <c r="L1911" s="681"/>
    </row>
    <row r="1912" spans="1:12" ht="15.95" customHeight="1" x14ac:dyDescent="0.25">
      <c r="A1912" s="21" t="s">
        <v>6384</v>
      </c>
      <c r="B1912" s="209" t="s">
        <v>3491</v>
      </c>
      <c r="C1912" s="214">
        <v>9</v>
      </c>
      <c r="D1912" s="215">
        <v>9000</v>
      </c>
      <c r="E1912" s="215">
        <v>2250</v>
      </c>
      <c r="F1912" s="214">
        <v>12</v>
      </c>
      <c r="G1912" s="217" t="str">
        <f>IF(MID(tab_SATLISTE[[#This Row],[SAT-ID]],2,1)="x","x",LEFT(tab_SATLISTE[[#This Row],[SAT-ID]]))</f>
        <v>6</v>
      </c>
      <c r="H1912" s="679" t="s">
        <v>4292</v>
      </c>
      <c r="I1912" s="680"/>
      <c r="J1912" s="680"/>
      <c r="K1912" s="680"/>
      <c r="L1912" s="681"/>
    </row>
    <row r="1913" spans="1:12" ht="15.95" customHeight="1" x14ac:dyDescent="0.25">
      <c r="A1913" s="21" t="s">
        <v>6385</v>
      </c>
      <c r="B1913" s="209" t="s">
        <v>3306</v>
      </c>
      <c r="C1913" s="214">
        <v>15</v>
      </c>
      <c r="D1913" s="215">
        <v>15000</v>
      </c>
      <c r="E1913" s="215">
        <v>3750</v>
      </c>
      <c r="F1913" s="214">
        <v>21</v>
      </c>
      <c r="G1913" s="217" t="str">
        <f>IF(MID(tab_SATLISTE[[#This Row],[SAT-ID]],2,1)="x","x",LEFT(tab_SATLISTE[[#This Row],[SAT-ID]]))</f>
        <v>6</v>
      </c>
      <c r="H1913" s="679" t="s">
        <v>4292</v>
      </c>
      <c r="I1913" s="680"/>
      <c r="J1913" s="680"/>
      <c r="K1913" s="680"/>
      <c r="L1913" s="681"/>
    </row>
    <row r="1914" spans="1:12" ht="15.95" customHeight="1" x14ac:dyDescent="0.25">
      <c r="A1914" s="21" t="s">
        <v>6386</v>
      </c>
      <c r="B1914" s="209" t="s">
        <v>3296</v>
      </c>
      <c r="C1914" s="214">
        <v>8</v>
      </c>
      <c r="D1914" s="215">
        <v>8000</v>
      </c>
      <c r="E1914" s="215">
        <v>2000</v>
      </c>
      <c r="F1914" s="214">
        <v>11</v>
      </c>
      <c r="G1914" s="217" t="str">
        <f>IF(MID(tab_SATLISTE[[#This Row],[SAT-ID]],2,1)="x","x",LEFT(tab_SATLISTE[[#This Row],[SAT-ID]]))</f>
        <v>6</v>
      </c>
      <c r="H1914" s="679" t="s">
        <v>4292</v>
      </c>
      <c r="I1914" s="680"/>
      <c r="J1914" s="680"/>
      <c r="K1914" s="680"/>
      <c r="L1914" s="681"/>
    </row>
    <row r="1915" spans="1:12" ht="15.95" customHeight="1" x14ac:dyDescent="0.25">
      <c r="A1915" s="21" t="s">
        <v>6387</v>
      </c>
      <c r="B1915" s="209" t="s">
        <v>3432</v>
      </c>
      <c r="C1915" s="214">
        <v>31</v>
      </c>
      <c r="D1915" s="215">
        <v>31000</v>
      </c>
      <c r="E1915" s="215">
        <v>7750</v>
      </c>
      <c r="F1915" s="214">
        <v>43</v>
      </c>
      <c r="G1915" s="217" t="str">
        <f>IF(MID(tab_SATLISTE[[#This Row],[SAT-ID]],2,1)="x","x",LEFT(tab_SATLISTE[[#This Row],[SAT-ID]]))</f>
        <v>6</v>
      </c>
      <c r="H1915" s="679" t="s">
        <v>4292</v>
      </c>
      <c r="I1915" s="680"/>
      <c r="J1915" s="680"/>
      <c r="K1915" s="680"/>
      <c r="L1915" s="681"/>
    </row>
    <row r="1916" spans="1:12" ht="15.95" customHeight="1" x14ac:dyDescent="0.25">
      <c r="A1916" s="21" t="s">
        <v>6388</v>
      </c>
      <c r="B1916" s="209" t="s">
        <v>3402</v>
      </c>
      <c r="C1916" s="214">
        <v>34</v>
      </c>
      <c r="D1916" s="215">
        <v>34000</v>
      </c>
      <c r="E1916" s="215">
        <v>8500</v>
      </c>
      <c r="F1916" s="214">
        <v>48</v>
      </c>
      <c r="G1916" s="217" t="str">
        <f>IF(MID(tab_SATLISTE[[#This Row],[SAT-ID]],2,1)="x","x",LEFT(tab_SATLISTE[[#This Row],[SAT-ID]]))</f>
        <v>6</v>
      </c>
      <c r="H1916" s="679" t="s">
        <v>4292</v>
      </c>
      <c r="I1916" s="680"/>
      <c r="J1916" s="680"/>
      <c r="K1916" s="680"/>
      <c r="L1916" s="681"/>
    </row>
    <row r="1917" spans="1:12" ht="15.95" customHeight="1" x14ac:dyDescent="0.25">
      <c r="A1917" s="21" t="s">
        <v>6389</v>
      </c>
      <c r="B1917" s="209" t="s">
        <v>3433</v>
      </c>
      <c r="C1917" s="214">
        <v>36</v>
      </c>
      <c r="D1917" s="215">
        <v>36000</v>
      </c>
      <c r="E1917" s="215">
        <v>9000</v>
      </c>
      <c r="F1917" s="214">
        <v>50</v>
      </c>
      <c r="G1917" s="217" t="str">
        <f>IF(MID(tab_SATLISTE[[#This Row],[SAT-ID]],2,1)="x","x",LEFT(tab_SATLISTE[[#This Row],[SAT-ID]]))</f>
        <v>6</v>
      </c>
      <c r="H1917" s="679" t="s">
        <v>4292</v>
      </c>
      <c r="I1917" s="680"/>
      <c r="J1917" s="680"/>
      <c r="K1917" s="680"/>
      <c r="L1917" s="681"/>
    </row>
    <row r="1918" spans="1:12" ht="15.95" customHeight="1" x14ac:dyDescent="0.25">
      <c r="A1918" s="21" t="s">
        <v>6390</v>
      </c>
      <c r="B1918" s="209" t="s">
        <v>3445</v>
      </c>
      <c r="C1918" s="214">
        <v>3</v>
      </c>
      <c r="D1918" s="215">
        <v>3000</v>
      </c>
      <c r="E1918" s="215">
        <v>750</v>
      </c>
      <c r="F1918" s="214">
        <v>4</v>
      </c>
      <c r="G1918" s="217" t="str">
        <f>IF(MID(tab_SATLISTE[[#This Row],[SAT-ID]],2,1)="x","x",LEFT(tab_SATLISTE[[#This Row],[SAT-ID]]))</f>
        <v>6</v>
      </c>
      <c r="H1918" s="679" t="s">
        <v>4292</v>
      </c>
      <c r="I1918" s="680"/>
      <c r="J1918" s="680"/>
      <c r="K1918" s="680"/>
      <c r="L1918" s="681"/>
    </row>
    <row r="1919" spans="1:12" ht="15.95" customHeight="1" x14ac:dyDescent="0.25">
      <c r="A1919" s="21" t="s">
        <v>6391</v>
      </c>
      <c r="B1919" s="209" t="s">
        <v>3319</v>
      </c>
      <c r="C1919" s="214">
        <v>15</v>
      </c>
      <c r="D1919" s="215">
        <v>15000</v>
      </c>
      <c r="E1919" s="215">
        <v>3750</v>
      </c>
      <c r="F1919" s="214">
        <v>21</v>
      </c>
      <c r="G1919" s="217" t="str">
        <f>IF(MID(tab_SATLISTE[[#This Row],[SAT-ID]],2,1)="x","x",LEFT(tab_SATLISTE[[#This Row],[SAT-ID]]))</f>
        <v>6</v>
      </c>
      <c r="H1919" s="679" t="s">
        <v>4292</v>
      </c>
      <c r="I1919" s="680"/>
      <c r="J1919" s="680"/>
      <c r="K1919" s="680"/>
      <c r="L1919" s="681"/>
    </row>
    <row r="1920" spans="1:12" ht="15.95" customHeight="1" x14ac:dyDescent="0.25">
      <c r="A1920" s="21" t="s">
        <v>6392</v>
      </c>
      <c r="B1920" s="209" t="s">
        <v>3492</v>
      </c>
      <c r="C1920" s="214">
        <v>7</v>
      </c>
      <c r="D1920" s="215">
        <v>7000</v>
      </c>
      <c r="E1920" s="215">
        <v>1750</v>
      </c>
      <c r="F1920" s="214">
        <v>10</v>
      </c>
      <c r="G1920" s="217" t="str">
        <f>IF(MID(tab_SATLISTE[[#This Row],[SAT-ID]],2,1)="x","x",LEFT(tab_SATLISTE[[#This Row],[SAT-ID]]))</f>
        <v>6</v>
      </c>
      <c r="H1920" s="679" t="s">
        <v>4292</v>
      </c>
      <c r="I1920" s="680"/>
      <c r="J1920" s="680"/>
      <c r="K1920" s="680"/>
      <c r="L1920" s="681"/>
    </row>
    <row r="1921" spans="1:12" ht="15.95" customHeight="1" x14ac:dyDescent="0.25">
      <c r="A1921" s="21" t="s">
        <v>6393</v>
      </c>
      <c r="B1921" s="209" t="s">
        <v>3470</v>
      </c>
      <c r="C1921" s="214">
        <v>4</v>
      </c>
      <c r="D1921" s="215">
        <v>4000</v>
      </c>
      <c r="E1921" s="215">
        <v>1000</v>
      </c>
      <c r="F1921" s="214">
        <v>5</v>
      </c>
      <c r="G1921" s="217" t="str">
        <f>IF(MID(tab_SATLISTE[[#This Row],[SAT-ID]],2,1)="x","x",LEFT(tab_SATLISTE[[#This Row],[SAT-ID]]))</f>
        <v>6</v>
      </c>
      <c r="H1921" s="679" t="s">
        <v>4292</v>
      </c>
      <c r="I1921" s="680"/>
      <c r="J1921" s="680"/>
      <c r="K1921" s="680"/>
      <c r="L1921" s="681"/>
    </row>
    <row r="1922" spans="1:12" ht="15.95" customHeight="1" x14ac:dyDescent="0.25">
      <c r="A1922" s="21" t="s">
        <v>6394</v>
      </c>
      <c r="B1922" s="209" t="s">
        <v>3305</v>
      </c>
      <c r="C1922" s="214">
        <v>7</v>
      </c>
      <c r="D1922" s="215">
        <v>7000</v>
      </c>
      <c r="E1922" s="215">
        <v>1750</v>
      </c>
      <c r="F1922" s="214">
        <v>10</v>
      </c>
      <c r="G1922" s="217" t="str">
        <f>IF(MID(tab_SATLISTE[[#This Row],[SAT-ID]],2,1)="x","x",LEFT(tab_SATLISTE[[#This Row],[SAT-ID]]))</f>
        <v>6</v>
      </c>
      <c r="H1922" s="679" t="s">
        <v>4292</v>
      </c>
      <c r="I1922" s="680"/>
      <c r="J1922" s="680"/>
      <c r="K1922" s="680"/>
      <c r="L1922" s="681"/>
    </row>
    <row r="1923" spans="1:12" ht="15.95" customHeight="1" x14ac:dyDescent="0.25">
      <c r="A1923" s="21" t="s">
        <v>6395</v>
      </c>
      <c r="B1923" s="209" t="s">
        <v>3397</v>
      </c>
      <c r="C1923" s="214">
        <v>9</v>
      </c>
      <c r="D1923" s="215">
        <v>9000</v>
      </c>
      <c r="E1923" s="215">
        <v>2250</v>
      </c>
      <c r="F1923" s="214">
        <v>13</v>
      </c>
      <c r="G1923" s="217" t="str">
        <f>IF(MID(tab_SATLISTE[[#This Row],[SAT-ID]],2,1)="x","x",LEFT(tab_SATLISTE[[#This Row],[SAT-ID]]))</f>
        <v>6</v>
      </c>
      <c r="H1923" s="679" t="s">
        <v>4292</v>
      </c>
      <c r="I1923" s="680"/>
      <c r="J1923" s="680"/>
      <c r="K1923" s="680"/>
      <c r="L1923" s="681"/>
    </row>
    <row r="1924" spans="1:12" ht="15.95" customHeight="1" x14ac:dyDescent="0.25">
      <c r="A1924" s="21" t="s">
        <v>6396</v>
      </c>
      <c r="B1924" s="209" t="s">
        <v>895</v>
      </c>
      <c r="C1924" s="214">
        <v>50</v>
      </c>
      <c r="D1924" s="215">
        <v>50000</v>
      </c>
      <c r="E1924" s="215">
        <v>12500</v>
      </c>
      <c r="F1924" s="214">
        <v>70</v>
      </c>
      <c r="G1924" s="217" t="str">
        <f>IF(MID(tab_SATLISTE[[#This Row],[SAT-ID]],2,1)="x","x",LEFT(tab_SATLISTE[[#This Row],[SAT-ID]]))</f>
        <v>6</v>
      </c>
      <c r="H1924" s="679" t="s">
        <v>4292</v>
      </c>
      <c r="I1924" s="680"/>
      <c r="J1924" s="680"/>
      <c r="K1924" s="680"/>
      <c r="L1924" s="681"/>
    </row>
    <row r="1925" spans="1:12" ht="15.95" customHeight="1" x14ac:dyDescent="0.25">
      <c r="A1925" s="21" t="s">
        <v>6397</v>
      </c>
      <c r="B1925" s="209" t="s">
        <v>3315</v>
      </c>
      <c r="C1925" s="214">
        <v>14</v>
      </c>
      <c r="D1925" s="215">
        <v>14000</v>
      </c>
      <c r="E1925" s="215">
        <v>3500</v>
      </c>
      <c r="F1925" s="214">
        <v>20</v>
      </c>
      <c r="G1925" s="217" t="str">
        <f>IF(MID(tab_SATLISTE[[#This Row],[SAT-ID]],2,1)="x","x",LEFT(tab_SATLISTE[[#This Row],[SAT-ID]]))</f>
        <v>6</v>
      </c>
      <c r="H1925" s="679" t="s">
        <v>4292</v>
      </c>
      <c r="I1925" s="680"/>
      <c r="J1925" s="680"/>
      <c r="K1925" s="680"/>
      <c r="L1925" s="681"/>
    </row>
    <row r="1926" spans="1:12" ht="15.95" customHeight="1" x14ac:dyDescent="0.25">
      <c r="A1926" s="21" t="s">
        <v>6398</v>
      </c>
      <c r="B1926" s="209" t="s">
        <v>3378</v>
      </c>
      <c r="C1926" s="214">
        <v>3</v>
      </c>
      <c r="D1926" s="215">
        <v>3000</v>
      </c>
      <c r="E1926" s="215">
        <v>750</v>
      </c>
      <c r="F1926" s="214">
        <v>4</v>
      </c>
      <c r="G1926" s="217" t="str">
        <f>IF(MID(tab_SATLISTE[[#This Row],[SAT-ID]],2,1)="x","x",LEFT(tab_SATLISTE[[#This Row],[SAT-ID]]))</f>
        <v>6</v>
      </c>
      <c r="H1926" s="679" t="s">
        <v>4292</v>
      </c>
      <c r="I1926" s="680"/>
      <c r="J1926" s="680"/>
      <c r="K1926" s="680"/>
      <c r="L1926" s="681"/>
    </row>
    <row r="1927" spans="1:12" ht="15.95" customHeight="1" x14ac:dyDescent="0.25">
      <c r="A1927" s="21" t="s">
        <v>6399</v>
      </c>
      <c r="B1927" s="209" t="s">
        <v>3396</v>
      </c>
      <c r="C1927" s="214">
        <v>7</v>
      </c>
      <c r="D1927" s="215">
        <v>7000</v>
      </c>
      <c r="E1927" s="215">
        <v>1750</v>
      </c>
      <c r="F1927" s="214">
        <v>10</v>
      </c>
      <c r="G1927" s="217" t="str">
        <f>IF(MID(tab_SATLISTE[[#This Row],[SAT-ID]],2,1)="x","x",LEFT(tab_SATLISTE[[#This Row],[SAT-ID]]))</f>
        <v>6</v>
      </c>
      <c r="H1927" s="679" t="s">
        <v>4292</v>
      </c>
      <c r="I1927" s="680"/>
      <c r="J1927" s="680"/>
      <c r="K1927" s="680"/>
      <c r="L1927" s="681"/>
    </row>
    <row r="1928" spans="1:12" ht="15.95" customHeight="1" x14ac:dyDescent="0.25">
      <c r="A1928" s="21" t="s">
        <v>6400</v>
      </c>
      <c r="B1928" s="209" t="s">
        <v>3446</v>
      </c>
      <c r="C1928" s="214">
        <v>6</v>
      </c>
      <c r="D1928" s="215">
        <v>6000</v>
      </c>
      <c r="E1928" s="215">
        <v>1500</v>
      </c>
      <c r="F1928" s="214">
        <v>9</v>
      </c>
      <c r="G1928" s="217" t="str">
        <f>IF(MID(tab_SATLISTE[[#This Row],[SAT-ID]],2,1)="x","x",LEFT(tab_SATLISTE[[#This Row],[SAT-ID]]))</f>
        <v>6</v>
      </c>
      <c r="H1928" s="679" t="s">
        <v>4292</v>
      </c>
      <c r="I1928" s="680"/>
      <c r="J1928" s="680"/>
      <c r="K1928" s="680"/>
      <c r="L1928" s="681"/>
    </row>
    <row r="1929" spans="1:12" ht="15.95" customHeight="1" x14ac:dyDescent="0.25">
      <c r="A1929" s="21" t="s">
        <v>6401</v>
      </c>
      <c r="B1929" s="209" t="s">
        <v>3493</v>
      </c>
      <c r="C1929" s="214">
        <v>9</v>
      </c>
      <c r="D1929" s="215">
        <v>9000</v>
      </c>
      <c r="E1929" s="215">
        <v>2250</v>
      </c>
      <c r="F1929" s="214">
        <v>12</v>
      </c>
      <c r="G1929" s="217" t="str">
        <f>IF(MID(tab_SATLISTE[[#This Row],[SAT-ID]],2,1)="x","x",LEFT(tab_SATLISTE[[#This Row],[SAT-ID]]))</f>
        <v>6</v>
      </c>
      <c r="H1929" s="679" t="s">
        <v>4292</v>
      </c>
      <c r="I1929" s="680"/>
      <c r="J1929" s="680"/>
      <c r="K1929" s="680"/>
      <c r="L1929" s="681"/>
    </row>
    <row r="1930" spans="1:12" ht="15.95" customHeight="1" x14ac:dyDescent="0.25">
      <c r="A1930" s="21" t="s">
        <v>6402</v>
      </c>
      <c r="B1930" s="209" t="s">
        <v>3414</v>
      </c>
      <c r="C1930" s="214">
        <v>3</v>
      </c>
      <c r="D1930" s="215">
        <v>3000</v>
      </c>
      <c r="E1930" s="215">
        <v>750</v>
      </c>
      <c r="F1930" s="214">
        <v>4</v>
      </c>
      <c r="G1930" s="217" t="str">
        <f>IF(MID(tab_SATLISTE[[#This Row],[SAT-ID]],2,1)="x","x",LEFT(tab_SATLISTE[[#This Row],[SAT-ID]]))</f>
        <v>6</v>
      </c>
      <c r="H1930" s="679" t="s">
        <v>4292</v>
      </c>
      <c r="I1930" s="680"/>
      <c r="J1930" s="680"/>
      <c r="K1930" s="680"/>
      <c r="L1930" s="681"/>
    </row>
    <row r="1931" spans="1:12" ht="15.95" customHeight="1" x14ac:dyDescent="0.25">
      <c r="A1931" s="21" t="s">
        <v>6403</v>
      </c>
      <c r="B1931" s="209" t="s">
        <v>3471</v>
      </c>
      <c r="C1931" s="214">
        <v>6</v>
      </c>
      <c r="D1931" s="215">
        <v>6000</v>
      </c>
      <c r="E1931" s="215">
        <v>1500</v>
      </c>
      <c r="F1931" s="214">
        <v>9</v>
      </c>
      <c r="G1931" s="217" t="str">
        <f>IF(MID(tab_SATLISTE[[#This Row],[SAT-ID]],2,1)="x","x",LEFT(tab_SATLISTE[[#This Row],[SAT-ID]]))</f>
        <v>6</v>
      </c>
      <c r="H1931" s="679" t="s">
        <v>4292</v>
      </c>
      <c r="I1931" s="680"/>
      <c r="J1931" s="680"/>
      <c r="K1931" s="680"/>
      <c r="L1931" s="681"/>
    </row>
    <row r="1932" spans="1:12" ht="15.95" customHeight="1" x14ac:dyDescent="0.25">
      <c r="A1932" s="21" t="s">
        <v>6404</v>
      </c>
      <c r="B1932" s="209" t="s">
        <v>3447</v>
      </c>
      <c r="C1932" s="214">
        <v>31</v>
      </c>
      <c r="D1932" s="215">
        <v>31000</v>
      </c>
      <c r="E1932" s="215">
        <v>7750</v>
      </c>
      <c r="F1932" s="214">
        <v>44</v>
      </c>
      <c r="G1932" s="217" t="str">
        <f>IF(MID(tab_SATLISTE[[#This Row],[SAT-ID]],2,1)="x","x",LEFT(tab_SATLISTE[[#This Row],[SAT-ID]]))</f>
        <v>6</v>
      </c>
      <c r="H1932" s="679" t="s">
        <v>4292</v>
      </c>
      <c r="I1932" s="680"/>
      <c r="J1932" s="680"/>
      <c r="K1932" s="680"/>
      <c r="L1932" s="681"/>
    </row>
    <row r="1933" spans="1:12" ht="15.95" customHeight="1" x14ac:dyDescent="0.25">
      <c r="A1933" s="21" t="s">
        <v>6405</v>
      </c>
      <c r="B1933" s="209" t="s">
        <v>3390</v>
      </c>
      <c r="C1933" s="214">
        <v>19</v>
      </c>
      <c r="D1933" s="215">
        <v>19000</v>
      </c>
      <c r="E1933" s="215">
        <v>4750</v>
      </c>
      <c r="F1933" s="214">
        <v>26</v>
      </c>
      <c r="G1933" s="217" t="str">
        <f>IF(MID(tab_SATLISTE[[#This Row],[SAT-ID]],2,1)="x","x",LEFT(tab_SATLISTE[[#This Row],[SAT-ID]]))</f>
        <v>6</v>
      </c>
      <c r="H1933" s="679" t="s">
        <v>4292</v>
      </c>
      <c r="I1933" s="680"/>
      <c r="J1933" s="680"/>
      <c r="K1933" s="680"/>
      <c r="L1933" s="681"/>
    </row>
    <row r="1934" spans="1:12" ht="15.95" customHeight="1" x14ac:dyDescent="0.25">
      <c r="A1934" s="21" t="s">
        <v>6406</v>
      </c>
      <c r="B1934" s="209" t="s">
        <v>3472</v>
      </c>
      <c r="C1934" s="214">
        <v>15</v>
      </c>
      <c r="D1934" s="215">
        <v>15000</v>
      </c>
      <c r="E1934" s="215">
        <v>3750</v>
      </c>
      <c r="F1934" s="214">
        <v>21</v>
      </c>
      <c r="G1934" s="217" t="str">
        <f>IF(MID(tab_SATLISTE[[#This Row],[SAT-ID]],2,1)="x","x",LEFT(tab_SATLISTE[[#This Row],[SAT-ID]]))</f>
        <v>6</v>
      </c>
      <c r="H1934" s="679" t="s">
        <v>4292</v>
      </c>
      <c r="I1934" s="680"/>
      <c r="J1934" s="680"/>
      <c r="K1934" s="680"/>
      <c r="L1934" s="681"/>
    </row>
    <row r="1935" spans="1:12" ht="15.95" customHeight="1" x14ac:dyDescent="0.25">
      <c r="A1935" s="21" t="s">
        <v>6407</v>
      </c>
      <c r="B1935" s="209" t="s">
        <v>3485</v>
      </c>
      <c r="C1935" s="214">
        <v>19</v>
      </c>
      <c r="D1935" s="215">
        <v>19000</v>
      </c>
      <c r="E1935" s="215">
        <v>4750</v>
      </c>
      <c r="F1935" s="214">
        <v>26</v>
      </c>
      <c r="G1935" s="217" t="str">
        <f>IF(MID(tab_SATLISTE[[#This Row],[SAT-ID]],2,1)="x","x",LEFT(tab_SATLISTE[[#This Row],[SAT-ID]]))</f>
        <v>6</v>
      </c>
      <c r="H1935" s="679" t="s">
        <v>4292</v>
      </c>
      <c r="I1935" s="680"/>
      <c r="J1935" s="680"/>
      <c r="K1935" s="680"/>
      <c r="L1935" s="681"/>
    </row>
    <row r="1936" spans="1:12" ht="15.95" customHeight="1" x14ac:dyDescent="0.25">
      <c r="A1936" s="21" t="s">
        <v>6408</v>
      </c>
      <c r="B1936" s="209" t="s">
        <v>3494</v>
      </c>
      <c r="C1936" s="214">
        <v>11</v>
      </c>
      <c r="D1936" s="215">
        <v>11000</v>
      </c>
      <c r="E1936" s="215">
        <v>2750</v>
      </c>
      <c r="F1936" s="214">
        <v>15</v>
      </c>
      <c r="G1936" s="217" t="str">
        <f>IF(MID(tab_SATLISTE[[#This Row],[SAT-ID]],2,1)="x","x",LEFT(tab_SATLISTE[[#This Row],[SAT-ID]]))</f>
        <v>6</v>
      </c>
      <c r="H1936" s="679" t="s">
        <v>4292</v>
      </c>
      <c r="I1936" s="680"/>
      <c r="J1936" s="680"/>
      <c r="K1936" s="680"/>
      <c r="L1936" s="681"/>
    </row>
    <row r="1937" spans="1:12" ht="15.95" customHeight="1" x14ac:dyDescent="0.25">
      <c r="A1937" s="21" t="s">
        <v>6409</v>
      </c>
      <c r="B1937" s="209" t="s">
        <v>3489</v>
      </c>
      <c r="C1937" s="214">
        <v>3</v>
      </c>
      <c r="D1937" s="215">
        <v>3000</v>
      </c>
      <c r="E1937" s="215">
        <v>750</v>
      </c>
      <c r="F1937" s="214">
        <v>4</v>
      </c>
      <c r="G1937" s="217" t="str">
        <f>IF(MID(tab_SATLISTE[[#This Row],[SAT-ID]],2,1)="x","x",LEFT(tab_SATLISTE[[#This Row],[SAT-ID]]))</f>
        <v>6</v>
      </c>
      <c r="H1937" s="679" t="s">
        <v>4292</v>
      </c>
      <c r="I1937" s="680"/>
      <c r="J1937" s="680"/>
      <c r="K1937" s="680"/>
      <c r="L1937" s="681"/>
    </row>
    <row r="1938" spans="1:12" ht="15.95" customHeight="1" x14ac:dyDescent="0.25">
      <c r="A1938" s="21" t="s">
        <v>6410</v>
      </c>
      <c r="B1938" s="209" t="s">
        <v>3301</v>
      </c>
      <c r="C1938" s="214">
        <v>4</v>
      </c>
      <c r="D1938" s="215">
        <v>4000</v>
      </c>
      <c r="E1938" s="215">
        <v>1000</v>
      </c>
      <c r="F1938" s="214">
        <v>6</v>
      </c>
      <c r="G1938" s="217" t="str">
        <f>IF(MID(tab_SATLISTE[[#This Row],[SAT-ID]],2,1)="x","x",LEFT(tab_SATLISTE[[#This Row],[SAT-ID]]))</f>
        <v>6</v>
      </c>
      <c r="H1938" s="679" t="s">
        <v>4292</v>
      </c>
      <c r="I1938" s="680"/>
      <c r="J1938" s="680"/>
      <c r="K1938" s="680"/>
      <c r="L1938" s="681"/>
    </row>
    <row r="1939" spans="1:12" ht="15.95" customHeight="1" x14ac:dyDescent="0.25">
      <c r="A1939" s="21" t="s">
        <v>6411</v>
      </c>
      <c r="B1939" s="209" t="s">
        <v>3473</v>
      </c>
      <c r="C1939" s="214">
        <v>26</v>
      </c>
      <c r="D1939" s="215">
        <v>26000</v>
      </c>
      <c r="E1939" s="215">
        <v>6500</v>
      </c>
      <c r="F1939" s="214">
        <v>37</v>
      </c>
      <c r="G1939" s="217" t="str">
        <f>IF(MID(tab_SATLISTE[[#This Row],[SAT-ID]],2,1)="x","x",LEFT(tab_SATLISTE[[#This Row],[SAT-ID]]))</f>
        <v>6</v>
      </c>
      <c r="H1939" s="679" t="s">
        <v>4292</v>
      </c>
      <c r="I1939" s="680"/>
      <c r="J1939" s="680"/>
      <c r="K1939" s="680"/>
      <c r="L1939" s="681"/>
    </row>
    <row r="1940" spans="1:12" ht="15.95" customHeight="1" x14ac:dyDescent="0.25">
      <c r="A1940" s="21" t="s">
        <v>6412</v>
      </c>
      <c r="B1940" s="209" t="s">
        <v>3327</v>
      </c>
      <c r="C1940" s="214">
        <v>26</v>
      </c>
      <c r="D1940" s="215">
        <v>26000</v>
      </c>
      <c r="E1940" s="215">
        <v>6500</v>
      </c>
      <c r="F1940" s="214">
        <v>37</v>
      </c>
      <c r="G1940" s="217" t="str">
        <f>IF(MID(tab_SATLISTE[[#This Row],[SAT-ID]],2,1)="x","x",LEFT(tab_SATLISTE[[#This Row],[SAT-ID]]))</f>
        <v>6</v>
      </c>
      <c r="H1940" s="679" t="s">
        <v>4292</v>
      </c>
      <c r="I1940" s="680"/>
      <c r="J1940" s="680"/>
      <c r="K1940" s="680"/>
      <c r="L1940" s="681"/>
    </row>
    <row r="1941" spans="1:12" ht="15.95" customHeight="1" x14ac:dyDescent="0.25">
      <c r="A1941" s="21" t="s">
        <v>6413</v>
      </c>
      <c r="B1941" s="209" t="s">
        <v>3474</v>
      </c>
      <c r="C1941" s="214">
        <v>5</v>
      </c>
      <c r="D1941" s="215">
        <v>5000</v>
      </c>
      <c r="E1941" s="215">
        <v>1250</v>
      </c>
      <c r="F1941" s="214">
        <v>7</v>
      </c>
      <c r="G1941" s="217" t="str">
        <f>IF(MID(tab_SATLISTE[[#This Row],[SAT-ID]],2,1)="x","x",LEFT(tab_SATLISTE[[#This Row],[SAT-ID]]))</f>
        <v>6</v>
      </c>
      <c r="H1941" s="679" t="s">
        <v>4292</v>
      </c>
      <c r="I1941" s="680"/>
      <c r="J1941" s="680"/>
      <c r="K1941" s="680"/>
      <c r="L1941" s="681"/>
    </row>
    <row r="1942" spans="1:12" ht="15.95" customHeight="1" x14ac:dyDescent="0.25">
      <c r="A1942" s="21" t="s">
        <v>6414</v>
      </c>
      <c r="B1942" s="209" t="s">
        <v>3475</v>
      </c>
      <c r="C1942" s="214">
        <v>9</v>
      </c>
      <c r="D1942" s="215">
        <v>9000</v>
      </c>
      <c r="E1942" s="215">
        <v>2250</v>
      </c>
      <c r="F1942" s="214">
        <v>12</v>
      </c>
      <c r="G1942" s="217" t="str">
        <f>IF(MID(tab_SATLISTE[[#This Row],[SAT-ID]],2,1)="x","x",LEFT(tab_SATLISTE[[#This Row],[SAT-ID]]))</f>
        <v>6</v>
      </c>
      <c r="H1942" s="679" t="s">
        <v>4292</v>
      </c>
      <c r="I1942" s="680"/>
      <c r="J1942" s="680"/>
      <c r="K1942" s="680"/>
      <c r="L1942" s="681"/>
    </row>
    <row r="1943" spans="1:12" ht="15.95" customHeight="1" x14ac:dyDescent="0.25">
      <c r="A1943" s="21" t="s">
        <v>6415</v>
      </c>
      <c r="B1943" s="209" t="s">
        <v>3334</v>
      </c>
      <c r="C1943" s="214">
        <v>14</v>
      </c>
      <c r="D1943" s="215">
        <v>14000</v>
      </c>
      <c r="E1943" s="215">
        <v>3500</v>
      </c>
      <c r="F1943" s="214">
        <v>19</v>
      </c>
      <c r="G1943" s="217" t="str">
        <f>IF(MID(tab_SATLISTE[[#This Row],[SAT-ID]],2,1)="x","x",LEFT(tab_SATLISTE[[#This Row],[SAT-ID]]))</f>
        <v>6</v>
      </c>
      <c r="H1943" s="679" t="s">
        <v>4292</v>
      </c>
      <c r="I1943" s="680"/>
      <c r="J1943" s="680"/>
      <c r="K1943" s="680"/>
      <c r="L1943" s="681"/>
    </row>
    <row r="1944" spans="1:12" ht="15.95" customHeight="1" x14ac:dyDescent="0.25">
      <c r="A1944" s="21" t="s">
        <v>6416</v>
      </c>
      <c r="B1944" s="209" t="s">
        <v>4207</v>
      </c>
      <c r="C1944" s="214">
        <v>34</v>
      </c>
      <c r="D1944" s="215">
        <v>34000</v>
      </c>
      <c r="E1944" s="215">
        <v>8500</v>
      </c>
      <c r="F1944" s="214">
        <v>47</v>
      </c>
      <c r="G1944" s="217" t="str">
        <f>IF(MID(tab_SATLISTE[[#This Row],[SAT-ID]],2,1)="x","x",LEFT(tab_SATLISTE[[#This Row],[SAT-ID]]))</f>
        <v>6</v>
      </c>
      <c r="H1944" s="679" t="s">
        <v>4292</v>
      </c>
      <c r="I1944" s="680"/>
      <c r="J1944" s="680"/>
      <c r="K1944" s="680"/>
      <c r="L1944" s="681"/>
    </row>
    <row r="1945" spans="1:12" ht="15.95" customHeight="1" x14ac:dyDescent="0.25">
      <c r="A1945" s="21" t="s">
        <v>6417</v>
      </c>
      <c r="B1945" s="209" t="s">
        <v>3328</v>
      </c>
      <c r="C1945" s="214">
        <v>41</v>
      </c>
      <c r="D1945" s="215">
        <v>41000</v>
      </c>
      <c r="E1945" s="215">
        <v>10250</v>
      </c>
      <c r="F1945" s="214">
        <v>57</v>
      </c>
      <c r="G1945" s="217" t="str">
        <f>IF(MID(tab_SATLISTE[[#This Row],[SAT-ID]],2,1)="x","x",LEFT(tab_SATLISTE[[#This Row],[SAT-ID]]))</f>
        <v>6</v>
      </c>
      <c r="H1945" s="679" t="s">
        <v>4292</v>
      </c>
      <c r="I1945" s="680"/>
      <c r="J1945" s="680"/>
      <c r="K1945" s="680"/>
      <c r="L1945" s="681"/>
    </row>
    <row r="1946" spans="1:12" ht="15.95" customHeight="1" x14ac:dyDescent="0.25">
      <c r="A1946" s="21" t="s">
        <v>6418</v>
      </c>
      <c r="B1946" s="209" t="s">
        <v>3320</v>
      </c>
      <c r="C1946" s="214">
        <v>6</v>
      </c>
      <c r="D1946" s="215">
        <v>6000</v>
      </c>
      <c r="E1946" s="215">
        <v>1500</v>
      </c>
      <c r="F1946" s="214">
        <v>8</v>
      </c>
      <c r="G1946" s="217" t="str">
        <f>IF(MID(tab_SATLISTE[[#This Row],[SAT-ID]],2,1)="x","x",LEFT(tab_SATLISTE[[#This Row],[SAT-ID]]))</f>
        <v>6</v>
      </c>
      <c r="H1946" s="679" t="s">
        <v>4292</v>
      </c>
      <c r="I1946" s="680"/>
      <c r="J1946" s="680"/>
      <c r="K1946" s="680"/>
      <c r="L1946" s="681"/>
    </row>
    <row r="1947" spans="1:12" ht="15.95" customHeight="1" x14ac:dyDescent="0.25">
      <c r="A1947" s="21" t="s">
        <v>6419</v>
      </c>
      <c r="B1947" s="209" t="s">
        <v>3495</v>
      </c>
      <c r="C1947" s="214">
        <v>9</v>
      </c>
      <c r="D1947" s="215">
        <v>9000</v>
      </c>
      <c r="E1947" s="215">
        <v>2250</v>
      </c>
      <c r="F1947" s="214">
        <v>12</v>
      </c>
      <c r="G1947" s="217" t="str">
        <f>IF(MID(tab_SATLISTE[[#This Row],[SAT-ID]],2,1)="x","x",LEFT(tab_SATLISTE[[#This Row],[SAT-ID]]))</f>
        <v>6</v>
      </c>
      <c r="H1947" s="679" t="s">
        <v>4292</v>
      </c>
      <c r="I1947" s="680"/>
      <c r="J1947" s="680"/>
      <c r="K1947" s="680"/>
      <c r="L1947" s="681"/>
    </row>
    <row r="1948" spans="1:12" ht="15.95" customHeight="1" x14ac:dyDescent="0.25">
      <c r="A1948" s="21" t="s">
        <v>6420</v>
      </c>
      <c r="B1948" s="209" t="s">
        <v>3450</v>
      </c>
      <c r="C1948" s="214">
        <v>4</v>
      </c>
      <c r="D1948" s="215">
        <v>4000</v>
      </c>
      <c r="E1948" s="215">
        <v>1000</v>
      </c>
      <c r="F1948" s="214">
        <v>6</v>
      </c>
      <c r="G1948" s="217" t="str">
        <f>IF(MID(tab_SATLISTE[[#This Row],[SAT-ID]],2,1)="x","x",LEFT(tab_SATLISTE[[#This Row],[SAT-ID]]))</f>
        <v>6</v>
      </c>
      <c r="H1948" s="679" t="s">
        <v>4292</v>
      </c>
      <c r="I1948" s="680"/>
      <c r="J1948" s="680"/>
      <c r="K1948" s="680"/>
      <c r="L1948" s="681"/>
    </row>
    <row r="1949" spans="1:12" ht="15.95" customHeight="1" x14ac:dyDescent="0.25">
      <c r="A1949" s="21" t="s">
        <v>6421</v>
      </c>
      <c r="B1949" s="209" t="s">
        <v>3329</v>
      </c>
      <c r="C1949" s="214">
        <v>22</v>
      </c>
      <c r="D1949" s="215">
        <v>22000</v>
      </c>
      <c r="E1949" s="215">
        <v>5500</v>
      </c>
      <c r="F1949" s="214">
        <v>31</v>
      </c>
      <c r="G1949" s="217" t="str">
        <f>IF(MID(tab_SATLISTE[[#This Row],[SAT-ID]],2,1)="x","x",LEFT(tab_SATLISTE[[#This Row],[SAT-ID]]))</f>
        <v>6</v>
      </c>
      <c r="H1949" s="679" t="s">
        <v>4292</v>
      </c>
      <c r="I1949" s="680"/>
      <c r="J1949" s="680"/>
      <c r="K1949" s="680"/>
      <c r="L1949" s="681"/>
    </row>
    <row r="1950" spans="1:12" ht="15.95" customHeight="1" x14ac:dyDescent="0.25">
      <c r="A1950" s="21" t="s">
        <v>6422</v>
      </c>
      <c r="B1950" s="209" t="s">
        <v>3360</v>
      </c>
      <c r="C1950" s="214">
        <v>42</v>
      </c>
      <c r="D1950" s="215">
        <v>42000</v>
      </c>
      <c r="E1950" s="215">
        <v>10500</v>
      </c>
      <c r="F1950" s="214">
        <v>59</v>
      </c>
      <c r="G1950" s="217" t="str">
        <f>IF(MID(tab_SATLISTE[[#This Row],[SAT-ID]],2,1)="x","x",LEFT(tab_SATLISTE[[#This Row],[SAT-ID]]))</f>
        <v>6</v>
      </c>
      <c r="H1950" s="679" t="s">
        <v>4292</v>
      </c>
      <c r="I1950" s="680"/>
      <c r="J1950" s="680"/>
      <c r="K1950" s="680"/>
      <c r="L1950" s="681"/>
    </row>
    <row r="1951" spans="1:12" ht="15.95" customHeight="1" x14ac:dyDescent="0.25">
      <c r="A1951" s="21" t="s">
        <v>6423</v>
      </c>
      <c r="B1951" s="209" t="s">
        <v>217</v>
      </c>
      <c r="C1951" s="214">
        <v>158</v>
      </c>
      <c r="D1951" s="215">
        <v>158000</v>
      </c>
      <c r="E1951" s="215">
        <v>39500</v>
      </c>
      <c r="F1951" s="214">
        <v>221</v>
      </c>
      <c r="G1951" s="217" t="str">
        <f>IF(MID(tab_SATLISTE[[#This Row],[SAT-ID]],2,1)="x","x",LEFT(tab_SATLISTE[[#This Row],[SAT-ID]]))</f>
        <v>6</v>
      </c>
      <c r="H1951" s="679" t="s">
        <v>4292</v>
      </c>
      <c r="I1951" s="680"/>
      <c r="J1951" s="680"/>
      <c r="K1951" s="680"/>
      <c r="L1951" s="681"/>
    </row>
    <row r="1952" spans="1:12" ht="15.95" customHeight="1" x14ac:dyDescent="0.25">
      <c r="A1952" s="21" t="s">
        <v>6424</v>
      </c>
      <c r="B1952" s="209" t="s">
        <v>3403</v>
      </c>
      <c r="C1952" s="214">
        <v>31</v>
      </c>
      <c r="D1952" s="215">
        <v>31000</v>
      </c>
      <c r="E1952" s="215">
        <v>7750</v>
      </c>
      <c r="F1952" s="214">
        <v>44</v>
      </c>
      <c r="G1952" s="217" t="str">
        <f>IF(MID(tab_SATLISTE[[#This Row],[SAT-ID]],2,1)="x","x",LEFT(tab_SATLISTE[[#This Row],[SAT-ID]]))</f>
        <v>6</v>
      </c>
      <c r="H1952" s="679" t="s">
        <v>4292</v>
      </c>
      <c r="I1952" s="680"/>
      <c r="J1952" s="680"/>
      <c r="K1952" s="680"/>
      <c r="L1952" s="681"/>
    </row>
    <row r="1953" spans="1:12" ht="15.95" customHeight="1" x14ac:dyDescent="0.25">
      <c r="A1953" s="21" t="s">
        <v>6425</v>
      </c>
      <c r="B1953" s="209" t="s">
        <v>3330</v>
      </c>
      <c r="C1953" s="214">
        <v>4</v>
      </c>
      <c r="D1953" s="215">
        <v>4000</v>
      </c>
      <c r="E1953" s="215">
        <v>1000</v>
      </c>
      <c r="F1953" s="214">
        <v>5</v>
      </c>
      <c r="G1953" s="217" t="str">
        <f>IF(MID(tab_SATLISTE[[#This Row],[SAT-ID]],2,1)="x","x",LEFT(tab_SATLISTE[[#This Row],[SAT-ID]]))</f>
        <v>6</v>
      </c>
      <c r="H1953" s="679" t="s">
        <v>4292</v>
      </c>
      <c r="I1953" s="680"/>
      <c r="J1953" s="680"/>
      <c r="K1953" s="680"/>
      <c r="L1953" s="681"/>
    </row>
    <row r="1954" spans="1:12" ht="15.95" customHeight="1" x14ac:dyDescent="0.25">
      <c r="A1954" s="21" t="s">
        <v>6426</v>
      </c>
      <c r="B1954" s="209" t="s">
        <v>3421</v>
      </c>
      <c r="C1954" s="214">
        <v>6</v>
      </c>
      <c r="D1954" s="215">
        <v>6000</v>
      </c>
      <c r="E1954" s="215">
        <v>1500</v>
      </c>
      <c r="F1954" s="214">
        <v>8</v>
      </c>
      <c r="G1954" s="217" t="str">
        <f>IF(MID(tab_SATLISTE[[#This Row],[SAT-ID]],2,1)="x","x",LEFT(tab_SATLISTE[[#This Row],[SAT-ID]]))</f>
        <v>6</v>
      </c>
      <c r="H1954" s="679" t="s">
        <v>4292</v>
      </c>
      <c r="I1954" s="680"/>
      <c r="J1954" s="680"/>
      <c r="K1954" s="680"/>
      <c r="L1954" s="681"/>
    </row>
    <row r="1955" spans="1:12" ht="15.95" customHeight="1" x14ac:dyDescent="0.25">
      <c r="A1955" s="21" t="s">
        <v>6427</v>
      </c>
      <c r="B1955" s="209" t="s">
        <v>3496</v>
      </c>
      <c r="C1955" s="214">
        <v>11</v>
      </c>
      <c r="D1955" s="215">
        <v>11000</v>
      </c>
      <c r="E1955" s="215">
        <v>2750</v>
      </c>
      <c r="F1955" s="214">
        <v>16</v>
      </c>
      <c r="G1955" s="217" t="str">
        <f>IF(MID(tab_SATLISTE[[#This Row],[SAT-ID]],2,1)="x","x",LEFT(tab_SATLISTE[[#This Row],[SAT-ID]]))</f>
        <v>6</v>
      </c>
      <c r="H1955" s="679" t="s">
        <v>4292</v>
      </c>
      <c r="I1955" s="680"/>
      <c r="J1955" s="680"/>
      <c r="K1955" s="680"/>
      <c r="L1955" s="681"/>
    </row>
    <row r="1956" spans="1:12" ht="15.95" customHeight="1" x14ac:dyDescent="0.25">
      <c r="A1956" s="21" t="s">
        <v>6428</v>
      </c>
      <c r="B1956" s="209" t="s">
        <v>3295</v>
      </c>
      <c r="C1956" s="214">
        <v>2</v>
      </c>
      <c r="D1956" s="215">
        <v>2000</v>
      </c>
      <c r="E1956" s="215">
        <v>500</v>
      </c>
      <c r="F1956" s="214">
        <v>3</v>
      </c>
      <c r="G1956" s="217" t="str">
        <f>IF(MID(tab_SATLISTE[[#This Row],[SAT-ID]],2,1)="x","x",LEFT(tab_SATLISTE[[#This Row],[SAT-ID]]))</f>
        <v>6</v>
      </c>
      <c r="H1956" s="679" t="s">
        <v>4292</v>
      </c>
      <c r="I1956" s="680"/>
      <c r="J1956" s="680"/>
      <c r="K1956" s="680"/>
      <c r="L1956" s="681"/>
    </row>
    <row r="1957" spans="1:12" ht="15.95" customHeight="1" x14ac:dyDescent="0.25">
      <c r="A1957" s="21" t="s">
        <v>6429</v>
      </c>
      <c r="B1957" s="209" t="s">
        <v>3392</v>
      </c>
      <c r="C1957" s="214">
        <v>33</v>
      </c>
      <c r="D1957" s="215">
        <v>33000</v>
      </c>
      <c r="E1957" s="215">
        <v>8250</v>
      </c>
      <c r="F1957" s="214">
        <v>46</v>
      </c>
      <c r="G1957" s="217" t="str">
        <f>IF(MID(tab_SATLISTE[[#This Row],[SAT-ID]],2,1)="x","x",LEFT(tab_SATLISTE[[#This Row],[SAT-ID]]))</f>
        <v>6</v>
      </c>
      <c r="H1957" s="679" t="s">
        <v>4292</v>
      </c>
      <c r="I1957" s="680"/>
      <c r="J1957" s="680"/>
      <c r="K1957" s="680"/>
      <c r="L1957" s="681"/>
    </row>
    <row r="1958" spans="1:12" ht="15.95" customHeight="1" x14ac:dyDescent="0.25">
      <c r="A1958" s="21" t="s">
        <v>6430</v>
      </c>
      <c r="B1958" s="209" t="s">
        <v>3405</v>
      </c>
      <c r="C1958" s="214">
        <v>26</v>
      </c>
      <c r="D1958" s="215">
        <v>26000</v>
      </c>
      <c r="E1958" s="215">
        <v>6500</v>
      </c>
      <c r="F1958" s="214">
        <v>37</v>
      </c>
      <c r="G1958" s="217" t="str">
        <f>IF(MID(tab_SATLISTE[[#This Row],[SAT-ID]],2,1)="x","x",LEFT(tab_SATLISTE[[#This Row],[SAT-ID]]))</f>
        <v>6</v>
      </c>
      <c r="H1958" s="679" t="s">
        <v>4292</v>
      </c>
      <c r="I1958" s="680"/>
      <c r="J1958" s="680"/>
      <c r="K1958" s="680"/>
      <c r="L1958" s="681"/>
    </row>
    <row r="1959" spans="1:12" ht="15.95" customHeight="1" x14ac:dyDescent="0.25">
      <c r="A1959" s="21" t="s">
        <v>6431</v>
      </c>
      <c r="B1959" s="209" t="s">
        <v>3359</v>
      </c>
      <c r="C1959" s="214">
        <v>16</v>
      </c>
      <c r="D1959" s="215">
        <v>16000</v>
      </c>
      <c r="E1959" s="215">
        <v>4000</v>
      </c>
      <c r="F1959" s="214">
        <v>23</v>
      </c>
      <c r="G1959" s="217" t="str">
        <f>IF(MID(tab_SATLISTE[[#This Row],[SAT-ID]],2,1)="x","x",LEFT(tab_SATLISTE[[#This Row],[SAT-ID]]))</f>
        <v>6</v>
      </c>
      <c r="H1959" s="679" t="s">
        <v>4292</v>
      </c>
      <c r="I1959" s="680"/>
      <c r="J1959" s="680"/>
      <c r="K1959" s="680"/>
      <c r="L1959" s="681"/>
    </row>
    <row r="1960" spans="1:12" ht="15.95" customHeight="1" x14ac:dyDescent="0.25">
      <c r="A1960" s="21" t="s">
        <v>6432</v>
      </c>
      <c r="B1960" s="209" t="s">
        <v>3379</v>
      </c>
      <c r="C1960" s="214">
        <v>9</v>
      </c>
      <c r="D1960" s="215">
        <v>9000</v>
      </c>
      <c r="E1960" s="215">
        <v>2250</v>
      </c>
      <c r="F1960" s="214">
        <v>12</v>
      </c>
      <c r="G1960" s="217" t="str">
        <f>IF(MID(tab_SATLISTE[[#This Row],[SAT-ID]],2,1)="x","x",LEFT(tab_SATLISTE[[#This Row],[SAT-ID]]))</f>
        <v>6</v>
      </c>
      <c r="H1960" s="679" t="s">
        <v>4292</v>
      </c>
      <c r="I1960" s="680"/>
      <c r="J1960" s="680"/>
      <c r="K1960" s="680"/>
      <c r="L1960" s="681"/>
    </row>
    <row r="1961" spans="1:12" ht="15.95" customHeight="1" x14ac:dyDescent="0.25">
      <c r="A1961" s="21" t="s">
        <v>6433</v>
      </c>
      <c r="B1961" s="209" t="s">
        <v>3331</v>
      </c>
      <c r="C1961" s="214">
        <v>40</v>
      </c>
      <c r="D1961" s="215">
        <v>40000</v>
      </c>
      <c r="E1961" s="215">
        <v>10000</v>
      </c>
      <c r="F1961" s="214">
        <v>56</v>
      </c>
      <c r="G1961" s="217" t="str">
        <f>IF(MID(tab_SATLISTE[[#This Row],[SAT-ID]],2,1)="x","x",LEFT(tab_SATLISTE[[#This Row],[SAT-ID]]))</f>
        <v>6</v>
      </c>
      <c r="H1961" s="679" t="s">
        <v>4292</v>
      </c>
      <c r="I1961" s="680"/>
      <c r="J1961" s="680"/>
      <c r="K1961" s="680"/>
      <c r="L1961" s="681"/>
    </row>
    <row r="1962" spans="1:12" ht="15.95" customHeight="1" x14ac:dyDescent="0.25">
      <c r="A1962" s="21" t="s">
        <v>6434</v>
      </c>
      <c r="B1962" s="209" t="s">
        <v>3310</v>
      </c>
      <c r="C1962" s="214">
        <v>17</v>
      </c>
      <c r="D1962" s="215">
        <v>17000</v>
      </c>
      <c r="E1962" s="215">
        <v>4250</v>
      </c>
      <c r="F1962" s="214">
        <v>24</v>
      </c>
      <c r="G1962" s="217" t="str">
        <f>IF(MID(tab_SATLISTE[[#This Row],[SAT-ID]],2,1)="x","x",LEFT(tab_SATLISTE[[#This Row],[SAT-ID]]))</f>
        <v>6</v>
      </c>
      <c r="H1962" s="679" t="s">
        <v>4292</v>
      </c>
      <c r="I1962" s="680"/>
      <c r="J1962" s="680"/>
      <c r="K1962" s="680"/>
      <c r="L1962" s="681"/>
    </row>
    <row r="1963" spans="1:12" ht="15.95" customHeight="1" x14ac:dyDescent="0.25">
      <c r="A1963" s="21" t="s">
        <v>6435</v>
      </c>
      <c r="B1963" s="209" t="s">
        <v>3332</v>
      </c>
      <c r="C1963" s="214">
        <v>6</v>
      </c>
      <c r="D1963" s="215">
        <v>6000</v>
      </c>
      <c r="E1963" s="215">
        <v>1500</v>
      </c>
      <c r="F1963" s="214">
        <v>8</v>
      </c>
      <c r="G1963" s="217" t="str">
        <f>IF(MID(tab_SATLISTE[[#This Row],[SAT-ID]],2,1)="x","x",LEFT(tab_SATLISTE[[#This Row],[SAT-ID]]))</f>
        <v>6</v>
      </c>
      <c r="H1963" s="679" t="s">
        <v>4292</v>
      </c>
      <c r="I1963" s="680"/>
      <c r="J1963" s="680"/>
      <c r="K1963" s="680"/>
      <c r="L1963" s="681"/>
    </row>
    <row r="1964" spans="1:12" ht="15.95" customHeight="1" x14ac:dyDescent="0.25">
      <c r="A1964" s="21" t="s">
        <v>6436</v>
      </c>
      <c r="B1964" s="209" t="s">
        <v>3333</v>
      </c>
      <c r="C1964" s="214">
        <v>10</v>
      </c>
      <c r="D1964" s="215">
        <v>10000</v>
      </c>
      <c r="E1964" s="215">
        <v>2500</v>
      </c>
      <c r="F1964" s="214">
        <v>14</v>
      </c>
      <c r="G1964" s="217" t="str">
        <f>IF(MID(tab_SATLISTE[[#This Row],[SAT-ID]],2,1)="x","x",LEFT(tab_SATLISTE[[#This Row],[SAT-ID]]))</f>
        <v>6</v>
      </c>
      <c r="H1964" s="679" t="s">
        <v>4292</v>
      </c>
      <c r="I1964" s="680"/>
      <c r="J1964" s="680"/>
      <c r="K1964" s="680"/>
      <c r="L1964" s="681"/>
    </row>
    <row r="1965" spans="1:12" ht="15.95" customHeight="1" x14ac:dyDescent="0.25">
      <c r="A1965" s="21" t="s">
        <v>6437</v>
      </c>
      <c r="B1965" s="209" t="s">
        <v>3451</v>
      </c>
      <c r="C1965" s="214">
        <v>5</v>
      </c>
      <c r="D1965" s="215">
        <v>5000</v>
      </c>
      <c r="E1965" s="215">
        <v>1250</v>
      </c>
      <c r="F1965" s="214">
        <v>7</v>
      </c>
      <c r="G1965" s="217" t="str">
        <f>IF(MID(tab_SATLISTE[[#This Row],[SAT-ID]],2,1)="x","x",LEFT(tab_SATLISTE[[#This Row],[SAT-ID]]))</f>
        <v>6</v>
      </c>
      <c r="H1965" s="679" t="s">
        <v>4292</v>
      </c>
      <c r="I1965" s="680"/>
      <c r="J1965" s="680"/>
      <c r="K1965" s="680"/>
      <c r="L1965" s="681"/>
    </row>
    <row r="1966" spans="1:12" ht="15.95" customHeight="1" x14ac:dyDescent="0.25">
      <c r="A1966" s="21" t="s">
        <v>6438</v>
      </c>
      <c r="B1966" s="209" t="s">
        <v>3436</v>
      </c>
      <c r="C1966" s="214">
        <v>10</v>
      </c>
      <c r="D1966" s="215">
        <v>10000</v>
      </c>
      <c r="E1966" s="215">
        <v>2500</v>
      </c>
      <c r="F1966" s="214">
        <v>14</v>
      </c>
      <c r="G1966" s="217" t="str">
        <f>IF(MID(tab_SATLISTE[[#This Row],[SAT-ID]],2,1)="x","x",LEFT(tab_SATLISTE[[#This Row],[SAT-ID]]))</f>
        <v>6</v>
      </c>
      <c r="H1966" s="679" t="s">
        <v>4292</v>
      </c>
      <c r="I1966" s="680"/>
      <c r="J1966" s="680"/>
      <c r="K1966" s="680"/>
      <c r="L1966" s="681"/>
    </row>
    <row r="1967" spans="1:12" ht="15.95" customHeight="1" x14ac:dyDescent="0.25">
      <c r="A1967" s="21" t="s">
        <v>6439</v>
      </c>
      <c r="B1967" s="209" t="s">
        <v>3452</v>
      </c>
      <c r="C1967" s="214">
        <v>46</v>
      </c>
      <c r="D1967" s="215">
        <v>46000</v>
      </c>
      <c r="E1967" s="215">
        <v>11500</v>
      </c>
      <c r="F1967" s="214">
        <v>65</v>
      </c>
      <c r="G1967" s="217" t="str">
        <f>IF(MID(tab_SATLISTE[[#This Row],[SAT-ID]],2,1)="x","x",LEFT(tab_SATLISTE[[#This Row],[SAT-ID]]))</f>
        <v>6</v>
      </c>
      <c r="H1967" s="679" t="s">
        <v>4292</v>
      </c>
      <c r="I1967" s="680"/>
      <c r="J1967" s="680"/>
      <c r="K1967" s="680"/>
      <c r="L1967" s="681"/>
    </row>
    <row r="1968" spans="1:12" ht="15.95" customHeight="1" x14ac:dyDescent="0.25">
      <c r="A1968" s="21" t="s">
        <v>6440</v>
      </c>
      <c r="B1968" s="209" t="s">
        <v>3325</v>
      </c>
      <c r="C1968" s="214">
        <v>11</v>
      </c>
      <c r="D1968" s="215">
        <v>11000</v>
      </c>
      <c r="E1968" s="215">
        <v>2750</v>
      </c>
      <c r="F1968" s="214">
        <v>16</v>
      </c>
      <c r="G1968" s="217" t="str">
        <f>IF(MID(tab_SATLISTE[[#This Row],[SAT-ID]],2,1)="x","x",LEFT(tab_SATLISTE[[#This Row],[SAT-ID]]))</f>
        <v>6</v>
      </c>
      <c r="H1968" s="679" t="s">
        <v>4292</v>
      </c>
      <c r="I1968" s="680"/>
      <c r="J1968" s="680"/>
      <c r="K1968" s="680"/>
      <c r="L1968" s="681"/>
    </row>
    <row r="1969" spans="1:12" ht="15.95" customHeight="1" x14ac:dyDescent="0.25">
      <c r="A1969" s="21" t="s">
        <v>6441</v>
      </c>
      <c r="B1969" s="209" t="s">
        <v>3497</v>
      </c>
      <c r="C1969" s="214">
        <v>7</v>
      </c>
      <c r="D1969" s="215">
        <v>7000</v>
      </c>
      <c r="E1969" s="215">
        <v>1750</v>
      </c>
      <c r="F1969" s="214">
        <v>10</v>
      </c>
      <c r="G1969" s="217" t="str">
        <f>IF(MID(tab_SATLISTE[[#This Row],[SAT-ID]],2,1)="x","x",LEFT(tab_SATLISTE[[#This Row],[SAT-ID]]))</f>
        <v>6</v>
      </c>
      <c r="H1969" s="679" t="s">
        <v>4292</v>
      </c>
      <c r="I1969" s="680"/>
      <c r="J1969" s="680"/>
      <c r="K1969" s="680"/>
      <c r="L1969" s="681"/>
    </row>
    <row r="1970" spans="1:12" ht="15.95" customHeight="1" x14ac:dyDescent="0.25">
      <c r="A1970" s="21" t="s">
        <v>6442</v>
      </c>
      <c r="B1970" s="209" t="s">
        <v>3406</v>
      </c>
      <c r="C1970" s="214">
        <v>3</v>
      </c>
      <c r="D1970" s="215">
        <v>3000</v>
      </c>
      <c r="E1970" s="215">
        <v>750</v>
      </c>
      <c r="F1970" s="214">
        <v>4</v>
      </c>
      <c r="G1970" s="217" t="str">
        <f>IF(MID(tab_SATLISTE[[#This Row],[SAT-ID]],2,1)="x","x",LEFT(tab_SATLISTE[[#This Row],[SAT-ID]]))</f>
        <v>6</v>
      </c>
      <c r="H1970" s="679" t="s">
        <v>4292</v>
      </c>
      <c r="I1970" s="680"/>
      <c r="J1970" s="680"/>
      <c r="K1970" s="680"/>
      <c r="L1970" s="681"/>
    </row>
    <row r="1971" spans="1:12" ht="15.95" customHeight="1" x14ac:dyDescent="0.25">
      <c r="A1971" s="21" t="s">
        <v>6443</v>
      </c>
      <c r="B1971" s="209" t="s">
        <v>3437</v>
      </c>
      <c r="C1971" s="214">
        <v>4</v>
      </c>
      <c r="D1971" s="215">
        <v>4000</v>
      </c>
      <c r="E1971" s="215">
        <v>1000</v>
      </c>
      <c r="F1971" s="214">
        <v>5</v>
      </c>
      <c r="G1971" s="217" t="str">
        <f>IF(MID(tab_SATLISTE[[#This Row],[SAT-ID]],2,1)="x","x",LEFT(tab_SATLISTE[[#This Row],[SAT-ID]]))</f>
        <v>6</v>
      </c>
      <c r="H1971" s="679" t="s">
        <v>4292</v>
      </c>
      <c r="I1971" s="680"/>
      <c r="J1971" s="680"/>
      <c r="K1971" s="680"/>
      <c r="L1971" s="681"/>
    </row>
    <row r="1972" spans="1:12" ht="15.95" customHeight="1" x14ac:dyDescent="0.25">
      <c r="A1972" s="21" t="s">
        <v>6444</v>
      </c>
      <c r="B1972" s="209" t="s">
        <v>3498</v>
      </c>
      <c r="C1972" s="214">
        <v>7</v>
      </c>
      <c r="D1972" s="215">
        <v>7000</v>
      </c>
      <c r="E1972" s="215">
        <v>1750</v>
      </c>
      <c r="F1972" s="214">
        <v>10</v>
      </c>
      <c r="G1972" s="217" t="str">
        <f>IF(MID(tab_SATLISTE[[#This Row],[SAT-ID]],2,1)="x","x",LEFT(tab_SATLISTE[[#This Row],[SAT-ID]]))</f>
        <v>6</v>
      </c>
      <c r="H1972" s="679" t="s">
        <v>4292</v>
      </c>
      <c r="I1972" s="680"/>
      <c r="J1972" s="680"/>
      <c r="K1972" s="680"/>
      <c r="L1972" s="681"/>
    </row>
    <row r="1973" spans="1:12" ht="15.95" customHeight="1" x14ac:dyDescent="0.25">
      <c r="A1973" s="21" t="s">
        <v>6445</v>
      </c>
      <c r="B1973" s="209" t="s">
        <v>3416</v>
      </c>
      <c r="C1973" s="214">
        <v>84</v>
      </c>
      <c r="D1973" s="215">
        <v>84000</v>
      </c>
      <c r="E1973" s="215">
        <v>21000</v>
      </c>
      <c r="F1973" s="214">
        <v>118</v>
      </c>
      <c r="G1973" s="217" t="str">
        <f>IF(MID(tab_SATLISTE[[#This Row],[SAT-ID]],2,1)="x","x",LEFT(tab_SATLISTE[[#This Row],[SAT-ID]]))</f>
        <v>6</v>
      </c>
      <c r="H1973" s="679" t="s">
        <v>4292</v>
      </c>
      <c r="I1973" s="680"/>
      <c r="J1973" s="680"/>
      <c r="K1973" s="680"/>
      <c r="L1973" s="681"/>
    </row>
    <row r="1974" spans="1:12" ht="15.95" customHeight="1" x14ac:dyDescent="0.25">
      <c r="A1974" s="21" t="s">
        <v>6446</v>
      </c>
      <c r="B1974" s="209" t="s">
        <v>886</v>
      </c>
      <c r="C1974" s="214">
        <v>180</v>
      </c>
      <c r="D1974" s="215">
        <v>180000</v>
      </c>
      <c r="E1974" s="215">
        <v>45000</v>
      </c>
      <c r="F1974" s="214">
        <v>252</v>
      </c>
      <c r="G1974" s="217" t="str">
        <f>IF(MID(tab_SATLISTE[[#This Row],[SAT-ID]],2,1)="x","x",LEFT(tab_SATLISTE[[#This Row],[SAT-ID]]))</f>
        <v>6</v>
      </c>
      <c r="H1974" s="679" t="s">
        <v>4292</v>
      </c>
      <c r="I1974" s="680"/>
      <c r="J1974" s="680"/>
      <c r="K1974" s="680"/>
      <c r="L1974" s="681"/>
    </row>
    <row r="1975" spans="1:12" ht="15.95" customHeight="1" x14ac:dyDescent="0.25">
      <c r="A1975" s="21" t="s">
        <v>6447</v>
      </c>
      <c r="B1975" s="209" t="s">
        <v>964</v>
      </c>
      <c r="C1975" s="214">
        <v>63</v>
      </c>
      <c r="D1975" s="215">
        <v>63000</v>
      </c>
      <c r="E1975" s="215">
        <v>15750</v>
      </c>
      <c r="F1975" s="214">
        <v>88</v>
      </c>
      <c r="G1975" s="217" t="str">
        <f>IF(MID(tab_SATLISTE[[#This Row],[SAT-ID]],2,1)="x","x",LEFT(tab_SATLISTE[[#This Row],[SAT-ID]]))</f>
        <v>6</v>
      </c>
      <c r="H1975" s="679" t="s">
        <v>4292</v>
      </c>
      <c r="I1975" s="680"/>
      <c r="J1975" s="680"/>
      <c r="K1975" s="680"/>
      <c r="L1975" s="681"/>
    </row>
    <row r="1976" spans="1:12" ht="15.95" customHeight="1" x14ac:dyDescent="0.25">
      <c r="A1976" s="21" t="s">
        <v>6448</v>
      </c>
      <c r="B1976" s="209" t="s">
        <v>3346</v>
      </c>
      <c r="C1976" s="214">
        <v>14</v>
      </c>
      <c r="D1976" s="215">
        <v>14000</v>
      </c>
      <c r="E1976" s="215">
        <v>3500</v>
      </c>
      <c r="F1976" s="214">
        <v>20</v>
      </c>
      <c r="G1976" s="217" t="str">
        <f>IF(MID(tab_SATLISTE[[#This Row],[SAT-ID]],2,1)="x","x",LEFT(tab_SATLISTE[[#This Row],[SAT-ID]]))</f>
        <v>6</v>
      </c>
      <c r="H1976" s="679" t="s">
        <v>4292</v>
      </c>
      <c r="I1976" s="680"/>
      <c r="J1976" s="680"/>
      <c r="K1976" s="680"/>
      <c r="L1976" s="681"/>
    </row>
    <row r="1977" spans="1:12" ht="15.95" customHeight="1" x14ac:dyDescent="0.25">
      <c r="A1977" s="21" t="s">
        <v>6449</v>
      </c>
      <c r="B1977" s="209" t="s">
        <v>3417</v>
      </c>
      <c r="C1977" s="214">
        <v>9</v>
      </c>
      <c r="D1977" s="215">
        <v>9000</v>
      </c>
      <c r="E1977" s="215">
        <v>2250</v>
      </c>
      <c r="F1977" s="214">
        <v>12</v>
      </c>
      <c r="G1977" s="217" t="str">
        <f>IF(MID(tab_SATLISTE[[#This Row],[SAT-ID]],2,1)="x","x",LEFT(tab_SATLISTE[[#This Row],[SAT-ID]]))</f>
        <v>6</v>
      </c>
      <c r="H1977" s="679" t="s">
        <v>4292</v>
      </c>
      <c r="I1977" s="680"/>
      <c r="J1977" s="680"/>
      <c r="K1977" s="680"/>
      <c r="L1977" s="681"/>
    </row>
    <row r="1978" spans="1:12" ht="15.95" customHeight="1" x14ac:dyDescent="0.25">
      <c r="A1978" s="21" t="s">
        <v>6450</v>
      </c>
      <c r="B1978" s="209" t="s">
        <v>3349</v>
      </c>
      <c r="C1978" s="214">
        <v>11</v>
      </c>
      <c r="D1978" s="215">
        <v>11000</v>
      </c>
      <c r="E1978" s="215">
        <v>2750</v>
      </c>
      <c r="F1978" s="214">
        <v>15</v>
      </c>
      <c r="G1978" s="217" t="str">
        <f>IF(MID(tab_SATLISTE[[#This Row],[SAT-ID]],2,1)="x","x",LEFT(tab_SATLISTE[[#This Row],[SAT-ID]]))</f>
        <v>6</v>
      </c>
      <c r="H1978" s="679" t="s">
        <v>4292</v>
      </c>
      <c r="I1978" s="680"/>
      <c r="J1978" s="680"/>
      <c r="K1978" s="680"/>
      <c r="L1978" s="681"/>
    </row>
    <row r="1979" spans="1:12" ht="15.95" customHeight="1" x14ac:dyDescent="0.25">
      <c r="A1979" s="21" t="s">
        <v>6451</v>
      </c>
      <c r="B1979" s="209" t="s">
        <v>3316</v>
      </c>
      <c r="C1979" s="214">
        <v>24</v>
      </c>
      <c r="D1979" s="215">
        <v>24000</v>
      </c>
      <c r="E1979" s="215">
        <v>6000</v>
      </c>
      <c r="F1979" s="214">
        <v>33</v>
      </c>
      <c r="G1979" s="217" t="str">
        <f>IF(MID(tab_SATLISTE[[#This Row],[SAT-ID]],2,1)="x","x",LEFT(tab_SATLISTE[[#This Row],[SAT-ID]]))</f>
        <v>6</v>
      </c>
      <c r="H1979" s="679" t="s">
        <v>4292</v>
      </c>
      <c r="I1979" s="680"/>
      <c r="J1979" s="680"/>
      <c r="K1979" s="680"/>
      <c r="L1979" s="681"/>
    </row>
    <row r="1980" spans="1:12" ht="15.95" customHeight="1" x14ac:dyDescent="0.25">
      <c r="A1980" s="21" t="s">
        <v>6452</v>
      </c>
      <c r="B1980" s="209" t="s">
        <v>3322</v>
      </c>
      <c r="C1980" s="214">
        <v>16</v>
      </c>
      <c r="D1980" s="215">
        <v>16000</v>
      </c>
      <c r="E1980" s="215">
        <v>4000</v>
      </c>
      <c r="F1980" s="214">
        <v>22</v>
      </c>
      <c r="G1980" s="217" t="str">
        <f>IF(MID(tab_SATLISTE[[#This Row],[SAT-ID]],2,1)="x","x",LEFT(tab_SATLISTE[[#This Row],[SAT-ID]]))</f>
        <v>6</v>
      </c>
      <c r="H1980" s="679" t="s">
        <v>4292</v>
      </c>
      <c r="I1980" s="680"/>
      <c r="J1980" s="680"/>
      <c r="K1980" s="680"/>
      <c r="L1980" s="681"/>
    </row>
    <row r="1981" spans="1:12" ht="15.95" customHeight="1" x14ac:dyDescent="0.25">
      <c r="A1981" s="21" t="s">
        <v>6453</v>
      </c>
      <c r="B1981" s="209" t="s">
        <v>3311</v>
      </c>
      <c r="C1981" s="214">
        <v>20</v>
      </c>
      <c r="D1981" s="215">
        <v>20000</v>
      </c>
      <c r="E1981" s="215">
        <v>5000</v>
      </c>
      <c r="F1981" s="214">
        <v>28</v>
      </c>
      <c r="G1981" s="217" t="str">
        <f>IF(MID(tab_SATLISTE[[#This Row],[SAT-ID]],2,1)="x","x",LEFT(tab_SATLISTE[[#This Row],[SAT-ID]]))</f>
        <v>6</v>
      </c>
      <c r="H1981" s="679" t="s">
        <v>4292</v>
      </c>
      <c r="I1981" s="680"/>
      <c r="J1981" s="680"/>
      <c r="K1981" s="680"/>
      <c r="L1981" s="681"/>
    </row>
    <row r="1982" spans="1:12" ht="15.95" customHeight="1" x14ac:dyDescent="0.25">
      <c r="A1982" s="21" t="s">
        <v>6454</v>
      </c>
      <c r="B1982" s="209" t="s">
        <v>3483</v>
      </c>
      <c r="C1982" s="214">
        <v>9</v>
      </c>
      <c r="D1982" s="215">
        <v>9000</v>
      </c>
      <c r="E1982" s="215">
        <v>2250</v>
      </c>
      <c r="F1982" s="214">
        <v>13</v>
      </c>
      <c r="G1982" s="217" t="str">
        <f>IF(MID(tab_SATLISTE[[#This Row],[SAT-ID]],2,1)="x","x",LEFT(tab_SATLISTE[[#This Row],[SAT-ID]]))</f>
        <v>6</v>
      </c>
      <c r="H1982" s="679" t="s">
        <v>4292</v>
      </c>
      <c r="I1982" s="680"/>
      <c r="J1982" s="680"/>
      <c r="K1982" s="680"/>
      <c r="L1982" s="681"/>
    </row>
    <row r="1983" spans="1:12" ht="15.95" customHeight="1" x14ac:dyDescent="0.25">
      <c r="A1983" s="21" t="s">
        <v>6455</v>
      </c>
      <c r="B1983" s="209" t="s">
        <v>330</v>
      </c>
      <c r="C1983" s="214">
        <v>11</v>
      </c>
      <c r="D1983" s="215">
        <v>11000</v>
      </c>
      <c r="E1983" s="215">
        <v>2750</v>
      </c>
      <c r="F1983" s="214">
        <v>16</v>
      </c>
      <c r="G1983" s="217" t="str">
        <f>IF(MID(tab_SATLISTE[[#This Row],[SAT-ID]],2,1)="x","x",LEFT(tab_SATLISTE[[#This Row],[SAT-ID]]))</f>
        <v>6</v>
      </c>
      <c r="H1983" s="679" t="s">
        <v>4292</v>
      </c>
      <c r="I1983" s="680"/>
      <c r="J1983" s="680"/>
      <c r="K1983" s="680"/>
      <c r="L1983" s="681"/>
    </row>
    <row r="1984" spans="1:12" ht="15.95" customHeight="1" x14ac:dyDescent="0.25">
      <c r="A1984" s="21" t="s">
        <v>6456</v>
      </c>
      <c r="B1984" s="209" t="s">
        <v>3407</v>
      </c>
      <c r="C1984" s="214">
        <v>5</v>
      </c>
      <c r="D1984" s="215">
        <v>5000</v>
      </c>
      <c r="E1984" s="215">
        <v>1250</v>
      </c>
      <c r="F1984" s="214">
        <v>7</v>
      </c>
      <c r="G1984" s="217" t="str">
        <f>IF(MID(tab_SATLISTE[[#This Row],[SAT-ID]],2,1)="x","x",LEFT(tab_SATLISTE[[#This Row],[SAT-ID]]))</f>
        <v>6</v>
      </c>
      <c r="H1984" s="679" t="s">
        <v>4292</v>
      </c>
      <c r="I1984" s="680"/>
      <c r="J1984" s="680"/>
      <c r="K1984" s="680"/>
      <c r="L1984" s="681"/>
    </row>
    <row r="1985" spans="1:12" ht="15.95" customHeight="1" x14ac:dyDescent="0.25">
      <c r="A1985" s="21" t="s">
        <v>6457</v>
      </c>
      <c r="B1985" s="209" t="s">
        <v>3453</v>
      </c>
      <c r="C1985" s="214">
        <v>6</v>
      </c>
      <c r="D1985" s="215">
        <v>6000</v>
      </c>
      <c r="E1985" s="215">
        <v>1500</v>
      </c>
      <c r="F1985" s="214">
        <v>9</v>
      </c>
      <c r="G1985" s="217" t="str">
        <f>IF(MID(tab_SATLISTE[[#This Row],[SAT-ID]],2,1)="x","x",LEFT(tab_SATLISTE[[#This Row],[SAT-ID]]))</f>
        <v>6</v>
      </c>
      <c r="H1985" s="679" t="s">
        <v>4292</v>
      </c>
      <c r="I1985" s="680"/>
      <c r="J1985" s="680"/>
      <c r="K1985" s="680"/>
      <c r="L1985" s="681"/>
    </row>
    <row r="1986" spans="1:12" ht="15.95" customHeight="1" x14ac:dyDescent="0.25">
      <c r="A1986" s="21" t="s">
        <v>6458</v>
      </c>
      <c r="B1986" s="209" t="s">
        <v>3326</v>
      </c>
      <c r="C1986" s="214">
        <v>7</v>
      </c>
      <c r="D1986" s="215">
        <v>7000</v>
      </c>
      <c r="E1986" s="215">
        <v>1750</v>
      </c>
      <c r="F1986" s="214">
        <v>10</v>
      </c>
      <c r="G1986" s="217" t="str">
        <f>IF(MID(tab_SATLISTE[[#This Row],[SAT-ID]],2,1)="x","x",LEFT(tab_SATLISTE[[#This Row],[SAT-ID]]))</f>
        <v>6</v>
      </c>
      <c r="H1986" s="679" t="s">
        <v>4292</v>
      </c>
      <c r="I1986" s="680"/>
      <c r="J1986" s="680"/>
      <c r="K1986" s="680"/>
      <c r="L1986" s="681"/>
    </row>
    <row r="1987" spans="1:12" ht="15.95" customHeight="1" x14ac:dyDescent="0.25">
      <c r="A1987" s="21" t="s">
        <v>6459</v>
      </c>
      <c r="B1987" s="209" t="s">
        <v>3499</v>
      </c>
      <c r="C1987" s="214">
        <v>11</v>
      </c>
      <c r="D1987" s="215">
        <v>11000</v>
      </c>
      <c r="E1987" s="215">
        <v>2750</v>
      </c>
      <c r="F1987" s="214">
        <v>15</v>
      </c>
      <c r="G1987" s="217" t="str">
        <f>IF(MID(tab_SATLISTE[[#This Row],[SAT-ID]],2,1)="x","x",LEFT(tab_SATLISTE[[#This Row],[SAT-ID]]))</f>
        <v>6</v>
      </c>
      <c r="H1987" s="679" t="s">
        <v>4292</v>
      </c>
      <c r="I1987" s="680"/>
      <c r="J1987" s="680"/>
      <c r="K1987" s="680"/>
      <c r="L1987" s="681"/>
    </row>
    <row r="1988" spans="1:12" ht="15.95" customHeight="1" x14ac:dyDescent="0.25">
      <c r="A1988" s="21" t="s">
        <v>6460</v>
      </c>
      <c r="B1988" s="209" t="s">
        <v>3297</v>
      </c>
      <c r="C1988" s="214">
        <v>7</v>
      </c>
      <c r="D1988" s="215">
        <v>7000</v>
      </c>
      <c r="E1988" s="215">
        <v>1750</v>
      </c>
      <c r="F1988" s="214">
        <v>10</v>
      </c>
      <c r="G1988" s="217" t="str">
        <f>IF(MID(tab_SATLISTE[[#This Row],[SAT-ID]],2,1)="x","x",LEFT(tab_SATLISTE[[#This Row],[SAT-ID]]))</f>
        <v>6</v>
      </c>
      <c r="H1988" s="679" t="s">
        <v>4292</v>
      </c>
      <c r="I1988" s="680"/>
      <c r="J1988" s="680"/>
      <c r="K1988" s="680"/>
      <c r="L1988" s="681"/>
    </row>
    <row r="1989" spans="1:12" ht="15.95" customHeight="1" x14ac:dyDescent="0.25">
      <c r="A1989" s="21" t="s">
        <v>6461</v>
      </c>
      <c r="B1989" s="209" t="s">
        <v>3335</v>
      </c>
      <c r="C1989" s="214">
        <v>5</v>
      </c>
      <c r="D1989" s="215">
        <v>5000</v>
      </c>
      <c r="E1989" s="215">
        <v>1250</v>
      </c>
      <c r="F1989" s="214">
        <v>7</v>
      </c>
      <c r="G1989" s="217" t="str">
        <f>IF(MID(tab_SATLISTE[[#This Row],[SAT-ID]],2,1)="x","x",LEFT(tab_SATLISTE[[#This Row],[SAT-ID]]))</f>
        <v>6</v>
      </c>
      <c r="H1989" s="679" t="s">
        <v>4292</v>
      </c>
      <c r="I1989" s="680"/>
      <c r="J1989" s="680"/>
      <c r="K1989" s="680"/>
      <c r="L1989" s="681"/>
    </row>
    <row r="1990" spans="1:12" ht="15.95" customHeight="1" x14ac:dyDescent="0.25">
      <c r="A1990" s="21" t="s">
        <v>6462</v>
      </c>
      <c r="B1990" s="209" t="s">
        <v>3317</v>
      </c>
      <c r="C1990" s="214">
        <v>11</v>
      </c>
      <c r="D1990" s="215">
        <v>11000</v>
      </c>
      <c r="E1990" s="215">
        <v>2750</v>
      </c>
      <c r="F1990" s="214">
        <v>16</v>
      </c>
      <c r="G1990" s="217" t="str">
        <f>IF(MID(tab_SATLISTE[[#This Row],[SAT-ID]],2,1)="x","x",LEFT(tab_SATLISTE[[#This Row],[SAT-ID]]))</f>
        <v>6</v>
      </c>
      <c r="H1990" s="679" t="s">
        <v>4292</v>
      </c>
      <c r="I1990" s="680"/>
      <c r="J1990" s="680"/>
      <c r="K1990" s="680"/>
      <c r="L1990" s="681"/>
    </row>
    <row r="1991" spans="1:12" ht="15.95" customHeight="1" x14ac:dyDescent="0.25">
      <c r="A1991" s="21" t="s">
        <v>6463</v>
      </c>
      <c r="B1991" s="209" t="s">
        <v>3510</v>
      </c>
      <c r="C1991" s="214">
        <v>4</v>
      </c>
      <c r="D1991" s="215">
        <v>4000</v>
      </c>
      <c r="E1991" s="215">
        <v>1000</v>
      </c>
      <c r="F1991" s="214">
        <v>5</v>
      </c>
      <c r="G1991" s="217" t="str">
        <f>IF(MID(tab_SATLISTE[[#This Row],[SAT-ID]],2,1)="x","x",LEFT(tab_SATLISTE[[#This Row],[SAT-ID]]))</f>
        <v>6</v>
      </c>
      <c r="H1991" s="679" t="s">
        <v>4292</v>
      </c>
      <c r="I1991" s="680"/>
      <c r="J1991" s="680"/>
      <c r="K1991" s="680"/>
      <c r="L1991" s="681"/>
    </row>
    <row r="1992" spans="1:12" ht="15.95" customHeight="1" x14ac:dyDescent="0.25">
      <c r="A1992" s="21" t="s">
        <v>6464</v>
      </c>
      <c r="B1992" s="209" t="s">
        <v>3455</v>
      </c>
      <c r="C1992" s="214">
        <v>26</v>
      </c>
      <c r="D1992" s="215">
        <v>26000</v>
      </c>
      <c r="E1992" s="215">
        <v>6500</v>
      </c>
      <c r="F1992" s="214">
        <v>37</v>
      </c>
      <c r="G1992" s="217" t="str">
        <f>IF(MID(tab_SATLISTE[[#This Row],[SAT-ID]],2,1)="x","x",LEFT(tab_SATLISTE[[#This Row],[SAT-ID]]))</f>
        <v>6</v>
      </c>
      <c r="H1992" s="679" t="s">
        <v>4292</v>
      </c>
      <c r="I1992" s="680"/>
      <c r="J1992" s="680"/>
      <c r="K1992" s="680"/>
      <c r="L1992" s="681"/>
    </row>
    <row r="1993" spans="1:12" ht="15.95" customHeight="1" x14ac:dyDescent="0.25">
      <c r="A1993" s="21" t="s">
        <v>6465</v>
      </c>
      <c r="B1993" s="209" t="s">
        <v>3300</v>
      </c>
      <c r="C1993" s="214">
        <v>22</v>
      </c>
      <c r="D1993" s="215">
        <v>22000</v>
      </c>
      <c r="E1993" s="215">
        <v>5500</v>
      </c>
      <c r="F1993" s="214">
        <v>31</v>
      </c>
      <c r="G1993" s="217" t="str">
        <f>IF(MID(tab_SATLISTE[[#This Row],[SAT-ID]],2,1)="x","x",LEFT(tab_SATLISTE[[#This Row],[SAT-ID]]))</f>
        <v>6</v>
      </c>
      <c r="H1993" s="679" t="s">
        <v>4292</v>
      </c>
      <c r="I1993" s="680"/>
      <c r="J1993" s="680"/>
      <c r="K1993" s="680"/>
      <c r="L1993" s="681"/>
    </row>
    <row r="1994" spans="1:12" ht="15.95" customHeight="1" x14ac:dyDescent="0.25">
      <c r="A1994" s="21" t="s">
        <v>6466</v>
      </c>
      <c r="B1994" s="209" t="s">
        <v>3418</v>
      </c>
      <c r="C1994" s="214">
        <v>6</v>
      </c>
      <c r="D1994" s="215">
        <v>6000</v>
      </c>
      <c r="E1994" s="215">
        <v>1500</v>
      </c>
      <c r="F1994" s="214">
        <v>8</v>
      </c>
      <c r="G1994" s="217" t="str">
        <f>IF(MID(tab_SATLISTE[[#This Row],[SAT-ID]],2,1)="x","x",LEFT(tab_SATLISTE[[#This Row],[SAT-ID]]))</f>
        <v>6</v>
      </c>
      <c r="H1994" s="679" t="s">
        <v>4292</v>
      </c>
      <c r="I1994" s="680"/>
      <c r="J1994" s="680"/>
      <c r="K1994" s="680"/>
      <c r="L1994" s="681"/>
    </row>
    <row r="1995" spans="1:12" ht="15.95" customHeight="1" x14ac:dyDescent="0.25">
      <c r="A1995" s="21" t="s">
        <v>6467</v>
      </c>
      <c r="B1995" s="209" t="s">
        <v>334</v>
      </c>
      <c r="C1995" s="214">
        <v>331</v>
      </c>
      <c r="D1995" s="215">
        <v>331000</v>
      </c>
      <c r="E1995" s="215">
        <v>82750</v>
      </c>
      <c r="F1995" s="214">
        <v>463</v>
      </c>
      <c r="G1995" s="217" t="str">
        <f>IF(MID(tab_SATLISTE[[#This Row],[SAT-ID]],2,1)="x","x",LEFT(tab_SATLISTE[[#This Row],[SAT-ID]]))</f>
        <v>6</v>
      </c>
      <c r="H1995" s="679" t="s">
        <v>4292</v>
      </c>
      <c r="I1995" s="680"/>
      <c r="J1995" s="680"/>
      <c r="K1995" s="680"/>
      <c r="L1995" s="681"/>
    </row>
    <row r="1996" spans="1:12" ht="15.95" customHeight="1" x14ac:dyDescent="0.25">
      <c r="A1996" s="21" t="s">
        <v>6468</v>
      </c>
      <c r="B1996" s="209" t="s">
        <v>3391</v>
      </c>
      <c r="C1996" s="214">
        <v>15</v>
      </c>
      <c r="D1996" s="215">
        <v>15000</v>
      </c>
      <c r="E1996" s="215">
        <v>3750</v>
      </c>
      <c r="F1996" s="214">
        <v>21</v>
      </c>
      <c r="G1996" s="217" t="str">
        <f>IF(MID(tab_SATLISTE[[#This Row],[SAT-ID]],2,1)="x","x",LEFT(tab_SATLISTE[[#This Row],[SAT-ID]]))</f>
        <v>6</v>
      </c>
      <c r="H1996" s="679" t="s">
        <v>4292</v>
      </c>
      <c r="I1996" s="680"/>
      <c r="J1996" s="680"/>
      <c r="K1996" s="680"/>
      <c r="L1996" s="681"/>
    </row>
    <row r="1997" spans="1:12" ht="15.95" customHeight="1" x14ac:dyDescent="0.25">
      <c r="A1997" s="21" t="s">
        <v>6469</v>
      </c>
      <c r="B1997" s="209" t="s">
        <v>3419</v>
      </c>
      <c r="C1997" s="214">
        <v>12</v>
      </c>
      <c r="D1997" s="215">
        <v>12000</v>
      </c>
      <c r="E1997" s="215">
        <v>3000</v>
      </c>
      <c r="F1997" s="214">
        <v>17</v>
      </c>
      <c r="G1997" s="217" t="str">
        <f>IF(MID(tab_SATLISTE[[#This Row],[SAT-ID]],2,1)="x","x",LEFT(tab_SATLISTE[[#This Row],[SAT-ID]]))</f>
        <v>6</v>
      </c>
      <c r="H1997" s="679" t="s">
        <v>4292</v>
      </c>
      <c r="I1997" s="680"/>
      <c r="J1997" s="680"/>
      <c r="K1997" s="680"/>
      <c r="L1997" s="681"/>
    </row>
    <row r="1998" spans="1:12" ht="15.95" customHeight="1" x14ac:dyDescent="0.25">
      <c r="A1998" s="21" t="s">
        <v>6470</v>
      </c>
      <c r="B1998" s="209" t="s">
        <v>3420</v>
      </c>
      <c r="C1998" s="214">
        <v>4</v>
      </c>
      <c r="D1998" s="215">
        <v>4000</v>
      </c>
      <c r="E1998" s="215">
        <v>1000</v>
      </c>
      <c r="F1998" s="214">
        <v>5</v>
      </c>
      <c r="G1998" s="217" t="str">
        <f>IF(MID(tab_SATLISTE[[#This Row],[SAT-ID]],2,1)="x","x",LEFT(tab_SATLISTE[[#This Row],[SAT-ID]]))</f>
        <v>6</v>
      </c>
      <c r="H1998" s="679" t="s">
        <v>4292</v>
      </c>
      <c r="I1998" s="680"/>
      <c r="J1998" s="680"/>
      <c r="K1998" s="680"/>
      <c r="L1998" s="681"/>
    </row>
    <row r="1999" spans="1:12" ht="15.95" customHeight="1" x14ac:dyDescent="0.25">
      <c r="A1999" s="21" t="s">
        <v>6471</v>
      </c>
      <c r="B1999" s="209" t="s">
        <v>3467</v>
      </c>
      <c r="C1999" s="214">
        <v>26</v>
      </c>
      <c r="D1999" s="215">
        <v>26000</v>
      </c>
      <c r="E1999" s="215">
        <v>6500</v>
      </c>
      <c r="F1999" s="214">
        <v>37</v>
      </c>
      <c r="G1999" s="217" t="str">
        <f>IF(MID(tab_SATLISTE[[#This Row],[SAT-ID]],2,1)="x","x",LEFT(tab_SATLISTE[[#This Row],[SAT-ID]]))</f>
        <v>6</v>
      </c>
      <c r="H1999" s="679" t="s">
        <v>4292</v>
      </c>
      <c r="I1999" s="680"/>
      <c r="J1999" s="680"/>
      <c r="K1999" s="680"/>
      <c r="L1999" s="681"/>
    </row>
    <row r="2000" spans="1:12" ht="15.95" customHeight="1" x14ac:dyDescent="0.25">
      <c r="A2000" s="21" t="s">
        <v>6472</v>
      </c>
      <c r="B2000" s="209" t="s">
        <v>3457</v>
      </c>
      <c r="C2000" s="214">
        <v>19</v>
      </c>
      <c r="D2000" s="215">
        <v>19000</v>
      </c>
      <c r="E2000" s="215">
        <v>4750</v>
      </c>
      <c r="F2000" s="214">
        <v>26</v>
      </c>
      <c r="G2000" s="217" t="str">
        <f>IF(MID(tab_SATLISTE[[#This Row],[SAT-ID]],2,1)="x","x",LEFT(tab_SATLISTE[[#This Row],[SAT-ID]]))</f>
        <v>6</v>
      </c>
      <c r="H2000" s="679" t="s">
        <v>4292</v>
      </c>
      <c r="I2000" s="680"/>
      <c r="J2000" s="680"/>
      <c r="K2000" s="680"/>
      <c r="L2000" s="681"/>
    </row>
    <row r="2001" spans="1:12" ht="15.95" customHeight="1" x14ac:dyDescent="0.25">
      <c r="A2001" s="21" t="s">
        <v>6473</v>
      </c>
      <c r="B2001" s="209" t="s">
        <v>3408</v>
      </c>
      <c r="C2001" s="214">
        <v>13</v>
      </c>
      <c r="D2001" s="215">
        <v>13000</v>
      </c>
      <c r="E2001" s="215">
        <v>3250</v>
      </c>
      <c r="F2001" s="214">
        <v>18</v>
      </c>
      <c r="G2001" s="217" t="str">
        <f>IF(MID(tab_SATLISTE[[#This Row],[SAT-ID]],2,1)="x","x",LEFT(tab_SATLISTE[[#This Row],[SAT-ID]]))</f>
        <v>6</v>
      </c>
      <c r="H2001" s="679" t="s">
        <v>4292</v>
      </c>
      <c r="I2001" s="680"/>
      <c r="J2001" s="680"/>
      <c r="K2001" s="680"/>
      <c r="L2001" s="681"/>
    </row>
    <row r="2002" spans="1:12" ht="15.95" customHeight="1" x14ac:dyDescent="0.25">
      <c r="A2002" s="21" t="s">
        <v>6474</v>
      </c>
      <c r="B2002" s="209" t="s">
        <v>3422</v>
      </c>
      <c r="C2002" s="214">
        <v>4</v>
      </c>
      <c r="D2002" s="215">
        <v>4000</v>
      </c>
      <c r="E2002" s="215">
        <v>1000</v>
      </c>
      <c r="F2002" s="214">
        <v>5</v>
      </c>
      <c r="G2002" s="217" t="str">
        <f>IF(MID(tab_SATLISTE[[#This Row],[SAT-ID]],2,1)="x","x",LEFT(tab_SATLISTE[[#This Row],[SAT-ID]]))</f>
        <v>6</v>
      </c>
      <c r="H2002" s="679" t="s">
        <v>4292</v>
      </c>
      <c r="I2002" s="680"/>
      <c r="J2002" s="680"/>
      <c r="K2002" s="680"/>
      <c r="L2002" s="681"/>
    </row>
    <row r="2003" spans="1:12" ht="15.95" customHeight="1" x14ac:dyDescent="0.25">
      <c r="A2003" s="21" t="s">
        <v>6475</v>
      </c>
      <c r="B2003" s="209" t="s">
        <v>3362</v>
      </c>
      <c r="C2003" s="214">
        <v>16</v>
      </c>
      <c r="D2003" s="215">
        <v>16000</v>
      </c>
      <c r="E2003" s="215">
        <v>4000</v>
      </c>
      <c r="F2003" s="214">
        <v>23</v>
      </c>
      <c r="G2003" s="217" t="str">
        <f>IF(MID(tab_SATLISTE[[#This Row],[SAT-ID]],2,1)="x","x",LEFT(tab_SATLISTE[[#This Row],[SAT-ID]]))</f>
        <v>6</v>
      </c>
      <c r="H2003" s="679" t="s">
        <v>4292</v>
      </c>
      <c r="I2003" s="680"/>
      <c r="J2003" s="680"/>
      <c r="K2003" s="680"/>
      <c r="L2003" s="681"/>
    </row>
    <row r="2004" spans="1:12" ht="15.95" customHeight="1" x14ac:dyDescent="0.25">
      <c r="A2004" s="21" t="s">
        <v>6476</v>
      </c>
      <c r="B2004" s="209" t="s">
        <v>1700</v>
      </c>
      <c r="C2004" s="214">
        <v>6</v>
      </c>
      <c r="D2004" s="215">
        <v>6000</v>
      </c>
      <c r="E2004" s="215">
        <v>1500</v>
      </c>
      <c r="F2004" s="214">
        <v>8</v>
      </c>
      <c r="G2004" s="217" t="str">
        <f>IF(MID(tab_SATLISTE[[#This Row],[SAT-ID]],2,1)="x","x",LEFT(tab_SATLISTE[[#This Row],[SAT-ID]]))</f>
        <v>6</v>
      </c>
      <c r="H2004" s="679" t="s">
        <v>4292</v>
      </c>
      <c r="I2004" s="680"/>
      <c r="J2004" s="680"/>
      <c r="K2004" s="680"/>
      <c r="L2004" s="681"/>
    </row>
    <row r="2005" spans="1:12" ht="15.95" customHeight="1" x14ac:dyDescent="0.25">
      <c r="A2005" s="21" t="s">
        <v>6477</v>
      </c>
      <c r="B2005" s="209" t="s">
        <v>3382</v>
      </c>
      <c r="C2005" s="214">
        <v>11</v>
      </c>
      <c r="D2005" s="215">
        <v>11000</v>
      </c>
      <c r="E2005" s="215">
        <v>2750</v>
      </c>
      <c r="F2005" s="214">
        <v>16</v>
      </c>
      <c r="G2005" s="217" t="str">
        <f>IF(MID(tab_SATLISTE[[#This Row],[SAT-ID]],2,1)="x","x",LEFT(tab_SATLISTE[[#This Row],[SAT-ID]]))</f>
        <v>6</v>
      </c>
      <c r="H2005" s="679" t="s">
        <v>4292</v>
      </c>
      <c r="I2005" s="680"/>
      <c r="J2005" s="680"/>
      <c r="K2005" s="680"/>
      <c r="L2005" s="681"/>
    </row>
    <row r="2006" spans="1:12" ht="15.95" customHeight="1" x14ac:dyDescent="0.25">
      <c r="A2006" s="21" t="s">
        <v>6478</v>
      </c>
      <c r="B2006" s="209" t="s">
        <v>3383</v>
      </c>
      <c r="C2006" s="214">
        <v>19</v>
      </c>
      <c r="D2006" s="215">
        <v>19000</v>
      </c>
      <c r="E2006" s="215">
        <v>4750</v>
      </c>
      <c r="F2006" s="214">
        <v>26</v>
      </c>
      <c r="G2006" s="217" t="str">
        <f>IF(MID(tab_SATLISTE[[#This Row],[SAT-ID]],2,1)="x","x",LEFT(tab_SATLISTE[[#This Row],[SAT-ID]]))</f>
        <v>6</v>
      </c>
      <c r="H2006" s="679" t="s">
        <v>4292</v>
      </c>
      <c r="I2006" s="680"/>
      <c r="J2006" s="680"/>
      <c r="K2006" s="680"/>
      <c r="L2006" s="681"/>
    </row>
    <row r="2007" spans="1:12" ht="15.95" customHeight="1" x14ac:dyDescent="0.25">
      <c r="A2007" s="21" t="s">
        <v>6479</v>
      </c>
      <c r="B2007" s="209" t="s">
        <v>4123</v>
      </c>
      <c r="C2007" s="214">
        <v>21</v>
      </c>
      <c r="D2007" s="215">
        <v>21000</v>
      </c>
      <c r="E2007" s="215">
        <v>5250</v>
      </c>
      <c r="F2007" s="214">
        <v>30</v>
      </c>
      <c r="G2007" s="217" t="str">
        <f>IF(MID(tab_SATLISTE[[#This Row],[SAT-ID]],2,1)="x","x",LEFT(tab_SATLISTE[[#This Row],[SAT-ID]]))</f>
        <v>6</v>
      </c>
      <c r="H2007" s="679" t="s">
        <v>4292</v>
      </c>
      <c r="I2007" s="680"/>
      <c r="J2007" s="680"/>
      <c r="K2007" s="680"/>
      <c r="L2007" s="681"/>
    </row>
    <row r="2008" spans="1:12" ht="15.95" customHeight="1" x14ac:dyDescent="0.25">
      <c r="A2008" s="21" t="s">
        <v>6480</v>
      </c>
      <c r="B2008" s="209" t="s">
        <v>3336</v>
      </c>
      <c r="C2008" s="214">
        <v>3</v>
      </c>
      <c r="D2008" s="215">
        <v>3000</v>
      </c>
      <c r="E2008" s="215">
        <v>750</v>
      </c>
      <c r="F2008" s="214">
        <v>4</v>
      </c>
      <c r="G2008" s="217" t="str">
        <f>IF(MID(tab_SATLISTE[[#This Row],[SAT-ID]],2,1)="x","x",LEFT(tab_SATLISTE[[#This Row],[SAT-ID]]))</f>
        <v>6</v>
      </c>
      <c r="H2008" s="679" t="s">
        <v>4292</v>
      </c>
      <c r="I2008" s="680"/>
      <c r="J2008" s="680"/>
      <c r="K2008" s="680"/>
      <c r="L2008" s="681"/>
    </row>
    <row r="2009" spans="1:12" ht="15.95" customHeight="1" x14ac:dyDescent="0.25">
      <c r="A2009" s="21" t="s">
        <v>6481</v>
      </c>
      <c r="B2009" s="209" t="s">
        <v>869</v>
      </c>
      <c r="C2009" s="214">
        <v>331</v>
      </c>
      <c r="D2009" s="215">
        <v>331000</v>
      </c>
      <c r="E2009" s="215">
        <v>82750</v>
      </c>
      <c r="F2009" s="214">
        <v>463</v>
      </c>
      <c r="G2009" s="217" t="str">
        <f>IF(MID(tab_SATLISTE[[#This Row],[SAT-ID]],2,1)="x","x",LEFT(tab_SATLISTE[[#This Row],[SAT-ID]]))</f>
        <v>6</v>
      </c>
      <c r="H2009" s="679" t="s">
        <v>4292</v>
      </c>
      <c r="I2009" s="680"/>
      <c r="J2009" s="680"/>
      <c r="K2009" s="680"/>
      <c r="L2009" s="681"/>
    </row>
    <row r="2010" spans="1:12" ht="15.95" customHeight="1" x14ac:dyDescent="0.25">
      <c r="A2010" s="21" t="s">
        <v>6482</v>
      </c>
      <c r="B2010" s="209" t="s">
        <v>3438</v>
      </c>
      <c r="C2010" s="214">
        <v>31</v>
      </c>
      <c r="D2010" s="215">
        <v>31000</v>
      </c>
      <c r="E2010" s="215">
        <v>7750</v>
      </c>
      <c r="F2010" s="214">
        <v>43</v>
      </c>
      <c r="G2010" s="217" t="str">
        <f>IF(MID(tab_SATLISTE[[#This Row],[SAT-ID]],2,1)="x","x",LEFT(tab_SATLISTE[[#This Row],[SAT-ID]]))</f>
        <v>6</v>
      </c>
      <c r="H2010" s="679" t="s">
        <v>4292</v>
      </c>
      <c r="I2010" s="680"/>
      <c r="J2010" s="680"/>
      <c r="K2010" s="680"/>
      <c r="L2010" s="681"/>
    </row>
    <row r="2011" spans="1:12" ht="15.95" customHeight="1" x14ac:dyDescent="0.25">
      <c r="A2011" s="21" t="s">
        <v>6483</v>
      </c>
      <c r="B2011" s="209" t="s">
        <v>3374</v>
      </c>
      <c r="C2011" s="214">
        <v>4</v>
      </c>
      <c r="D2011" s="215">
        <v>4000</v>
      </c>
      <c r="E2011" s="215">
        <v>1000</v>
      </c>
      <c r="F2011" s="214">
        <v>6</v>
      </c>
      <c r="G2011" s="217" t="str">
        <f>IF(MID(tab_SATLISTE[[#This Row],[SAT-ID]],2,1)="x","x",LEFT(tab_SATLISTE[[#This Row],[SAT-ID]]))</f>
        <v>6</v>
      </c>
      <c r="H2011" s="679" t="s">
        <v>4292</v>
      </c>
      <c r="I2011" s="680"/>
      <c r="J2011" s="680"/>
      <c r="K2011" s="680"/>
      <c r="L2011" s="681"/>
    </row>
    <row r="2012" spans="1:12" ht="15.95" customHeight="1" x14ac:dyDescent="0.25">
      <c r="A2012" s="21" t="s">
        <v>6484</v>
      </c>
      <c r="B2012" s="209" t="s">
        <v>3337</v>
      </c>
      <c r="C2012" s="214">
        <v>22</v>
      </c>
      <c r="D2012" s="215">
        <v>22000</v>
      </c>
      <c r="E2012" s="215">
        <v>5500</v>
      </c>
      <c r="F2012" s="214">
        <v>31</v>
      </c>
      <c r="G2012" s="217" t="str">
        <f>IF(MID(tab_SATLISTE[[#This Row],[SAT-ID]],2,1)="x","x",LEFT(tab_SATLISTE[[#This Row],[SAT-ID]]))</f>
        <v>6</v>
      </c>
      <c r="H2012" s="679" t="s">
        <v>4292</v>
      </c>
      <c r="I2012" s="680"/>
      <c r="J2012" s="680"/>
      <c r="K2012" s="680"/>
      <c r="L2012" s="681"/>
    </row>
    <row r="2013" spans="1:12" ht="15.95" customHeight="1" x14ac:dyDescent="0.25">
      <c r="A2013" s="21" t="s">
        <v>6485</v>
      </c>
      <c r="B2013" s="209" t="s">
        <v>3439</v>
      </c>
      <c r="C2013" s="214">
        <v>9</v>
      </c>
      <c r="D2013" s="215">
        <v>9000</v>
      </c>
      <c r="E2013" s="215">
        <v>2250</v>
      </c>
      <c r="F2013" s="214">
        <v>13</v>
      </c>
      <c r="G2013" s="217" t="str">
        <f>IF(MID(tab_SATLISTE[[#This Row],[SAT-ID]],2,1)="x","x",LEFT(tab_SATLISTE[[#This Row],[SAT-ID]]))</f>
        <v>6</v>
      </c>
      <c r="H2013" s="679" t="s">
        <v>4292</v>
      </c>
      <c r="I2013" s="680"/>
      <c r="J2013" s="680"/>
      <c r="K2013" s="680"/>
      <c r="L2013" s="681"/>
    </row>
    <row r="2014" spans="1:12" ht="15.95" customHeight="1" x14ac:dyDescent="0.25">
      <c r="A2014" s="21" t="s">
        <v>6486</v>
      </c>
      <c r="B2014" s="209" t="s">
        <v>3440</v>
      </c>
      <c r="C2014" s="214">
        <v>7</v>
      </c>
      <c r="D2014" s="215">
        <v>7000</v>
      </c>
      <c r="E2014" s="215">
        <v>1750</v>
      </c>
      <c r="F2014" s="214">
        <v>10</v>
      </c>
      <c r="G2014" s="217" t="str">
        <f>IF(MID(tab_SATLISTE[[#This Row],[SAT-ID]],2,1)="x","x",LEFT(tab_SATLISTE[[#This Row],[SAT-ID]]))</f>
        <v>6</v>
      </c>
      <c r="H2014" s="679" t="s">
        <v>4292</v>
      </c>
      <c r="I2014" s="680"/>
      <c r="J2014" s="680"/>
      <c r="K2014" s="680"/>
      <c r="L2014" s="681"/>
    </row>
    <row r="2015" spans="1:12" ht="15.95" customHeight="1" x14ac:dyDescent="0.25">
      <c r="A2015" s="21" t="s">
        <v>6487</v>
      </c>
      <c r="B2015" s="209" t="s">
        <v>3363</v>
      </c>
      <c r="C2015" s="214">
        <v>2</v>
      </c>
      <c r="D2015" s="215">
        <v>2000</v>
      </c>
      <c r="E2015" s="215">
        <v>500</v>
      </c>
      <c r="F2015" s="214">
        <v>3</v>
      </c>
      <c r="G2015" s="217" t="str">
        <f>IF(MID(tab_SATLISTE[[#This Row],[SAT-ID]],2,1)="x","x",LEFT(tab_SATLISTE[[#This Row],[SAT-ID]]))</f>
        <v>6</v>
      </c>
      <c r="H2015" s="679" t="s">
        <v>4292</v>
      </c>
      <c r="I2015" s="680"/>
      <c r="J2015" s="680"/>
      <c r="K2015" s="680"/>
      <c r="L2015" s="681"/>
    </row>
    <row r="2016" spans="1:12" ht="15.95" customHeight="1" x14ac:dyDescent="0.25">
      <c r="A2016" s="21" t="s">
        <v>6489</v>
      </c>
      <c r="B2016" s="209" t="s">
        <v>3365</v>
      </c>
      <c r="C2016" s="214">
        <v>14</v>
      </c>
      <c r="D2016" s="215">
        <v>14000</v>
      </c>
      <c r="E2016" s="215">
        <v>3500</v>
      </c>
      <c r="F2016" s="214">
        <v>19</v>
      </c>
      <c r="G2016" s="217" t="str">
        <f>IF(MID(tab_SATLISTE[[#This Row],[SAT-ID]],2,1)="x","x",LEFT(tab_SATLISTE[[#This Row],[SAT-ID]]))</f>
        <v>6</v>
      </c>
      <c r="H2016" s="679" t="s">
        <v>4292</v>
      </c>
      <c r="I2016" s="680"/>
      <c r="J2016" s="680"/>
      <c r="K2016" s="680"/>
      <c r="L2016" s="681"/>
    </row>
    <row r="2017" spans="1:12" ht="15.95" customHeight="1" x14ac:dyDescent="0.25">
      <c r="A2017" s="21" t="s">
        <v>6488</v>
      </c>
      <c r="B2017" s="209" t="s">
        <v>3364</v>
      </c>
      <c r="C2017" s="214">
        <v>8</v>
      </c>
      <c r="D2017" s="215">
        <v>8000</v>
      </c>
      <c r="E2017" s="215">
        <v>2000</v>
      </c>
      <c r="F2017" s="214">
        <v>11</v>
      </c>
      <c r="G2017" s="217" t="str">
        <f>IF(MID(tab_SATLISTE[[#This Row],[SAT-ID]],2,1)="x","x",LEFT(tab_SATLISTE[[#This Row],[SAT-ID]]))</f>
        <v>6</v>
      </c>
      <c r="H2017" s="679" t="s">
        <v>4292</v>
      </c>
      <c r="I2017" s="680"/>
      <c r="J2017" s="680"/>
      <c r="K2017" s="680"/>
      <c r="L2017" s="681"/>
    </row>
    <row r="2018" spans="1:12" ht="15.95" customHeight="1" x14ac:dyDescent="0.25">
      <c r="A2018" s="21" t="s">
        <v>6490</v>
      </c>
      <c r="B2018" s="209" t="s">
        <v>3441</v>
      </c>
      <c r="C2018" s="214">
        <v>7</v>
      </c>
      <c r="D2018" s="215">
        <v>7000</v>
      </c>
      <c r="E2018" s="215">
        <v>1750</v>
      </c>
      <c r="F2018" s="214">
        <v>10</v>
      </c>
      <c r="G2018" s="217" t="str">
        <f>IF(MID(tab_SATLISTE[[#This Row],[SAT-ID]],2,1)="x","x",LEFT(tab_SATLISTE[[#This Row],[SAT-ID]]))</f>
        <v>6</v>
      </c>
      <c r="H2018" s="679" t="s">
        <v>4292</v>
      </c>
      <c r="I2018" s="680"/>
      <c r="J2018" s="680"/>
      <c r="K2018" s="680"/>
      <c r="L2018" s="681"/>
    </row>
    <row r="2019" spans="1:12" ht="15.95" customHeight="1" x14ac:dyDescent="0.25">
      <c r="A2019" s="21" t="s">
        <v>6491</v>
      </c>
      <c r="B2019" s="209" t="s">
        <v>3372</v>
      </c>
      <c r="C2019" s="214">
        <v>24</v>
      </c>
      <c r="D2019" s="215">
        <v>24000</v>
      </c>
      <c r="E2019" s="215">
        <v>6000</v>
      </c>
      <c r="F2019" s="214">
        <v>33</v>
      </c>
      <c r="G2019" s="217" t="str">
        <f>IF(MID(tab_SATLISTE[[#This Row],[SAT-ID]],2,1)="x","x",LEFT(tab_SATLISTE[[#This Row],[SAT-ID]]))</f>
        <v>6</v>
      </c>
      <c r="H2019" s="679" t="s">
        <v>4292</v>
      </c>
      <c r="I2019" s="680"/>
      <c r="J2019" s="680"/>
      <c r="K2019" s="680"/>
      <c r="L2019" s="681"/>
    </row>
    <row r="2020" spans="1:12" ht="15.95" customHeight="1" x14ac:dyDescent="0.25">
      <c r="A2020" s="21" t="s">
        <v>6492</v>
      </c>
      <c r="B2020" s="209" t="s">
        <v>3384</v>
      </c>
      <c r="C2020" s="214">
        <v>5</v>
      </c>
      <c r="D2020" s="215">
        <v>5000</v>
      </c>
      <c r="E2020" s="215">
        <v>1250</v>
      </c>
      <c r="F2020" s="214">
        <v>7</v>
      </c>
      <c r="G2020" s="217" t="str">
        <f>IF(MID(tab_SATLISTE[[#This Row],[SAT-ID]],2,1)="x","x",LEFT(tab_SATLISTE[[#This Row],[SAT-ID]]))</f>
        <v>6</v>
      </c>
      <c r="H2020" s="679" t="s">
        <v>4292</v>
      </c>
      <c r="I2020" s="680"/>
      <c r="J2020" s="680"/>
      <c r="K2020" s="680"/>
      <c r="L2020" s="681"/>
    </row>
    <row r="2021" spans="1:12" ht="15.95" customHeight="1" x14ac:dyDescent="0.25">
      <c r="A2021" s="21" t="s">
        <v>6493</v>
      </c>
      <c r="B2021" s="209" t="s">
        <v>3307</v>
      </c>
      <c r="C2021" s="214">
        <v>8</v>
      </c>
      <c r="D2021" s="215">
        <v>8000</v>
      </c>
      <c r="E2021" s="215">
        <v>2000</v>
      </c>
      <c r="F2021" s="214">
        <v>11</v>
      </c>
      <c r="G2021" s="217" t="str">
        <f>IF(MID(tab_SATLISTE[[#This Row],[SAT-ID]],2,1)="x","x",LEFT(tab_SATLISTE[[#This Row],[SAT-ID]]))</f>
        <v>6</v>
      </c>
      <c r="H2021" s="679" t="s">
        <v>4292</v>
      </c>
      <c r="I2021" s="680"/>
      <c r="J2021" s="680"/>
      <c r="K2021" s="680"/>
      <c r="L2021" s="681"/>
    </row>
    <row r="2022" spans="1:12" ht="15.95" customHeight="1" x14ac:dyDescent="0.25">
      <c r="A2022" s="21" t="s">
        <v>6494</v>
      </c>
      <c r="B2022" s="209" t="s">
        <v>3410</v>
      </c>
      <c r="C2022" s="214">
        <v>6</v>
      </c>
      <c r="D2022" s="215">
        <v>6000</v>
      </c>
      <c r="E2022" s="215">
        <v>1500</v>
      </c>
      <c r="F2022" s="214">
        <v>9</v>
      </c>
      <c r="G2022" s="217" t="str">
        <f>IF(MID(tab_SATLISTE[[#This Row],[SAT-ID]],2,1)="x","x",LEFT(tab_SATLISTE[[#This Row],[SAT-ID]]))</f>
        <v>6</v>
      </c>
      <c r="H2022" s="679" t="s">
        <v>4292</v>
      </c>
      <c r="I2022" s="680"/>
      <c r="J2022" s="680"/>
      <c r="K2022" s="680"/>
      <c r="L2022" s="681"/>
    </row>
    <row r="2023" spans="1:12" ht="15.95" customHeight="1" x14ac:dyDescent="0.25">
      <c r="A2023" s="21" t="s">
        <v>6495</v>
      </c>
      <c r="B2023" s="209" t="s">
        <v>3385</v>
      </c>
      <c r="C2023" s="214">
        <v>4</v>
      </c>
      <c r="D2023" s="215">
        <v>4000</v>
      </c>
      <c r="E2023" s="215">
        <v>1000</v>
      </c>
      <c r="F2023" s="214">
        <v>6</v>
      </c>
      <c r="G2023" s="217" t="str">
        <f>IF(MID(tab_SATLISTE[[#This Row],[SAT-ID]],2,1)="x","x",LEFT(tab_SATLISTE[[#This Row],[SAT-ID]]))</f>
        <v>6</v>
      </c>
      <c r="H2023" s="679" t="s">
        <v>4292</v>
      </c>
      <c r="I2023" s="680"/>
      <c r="J2023" s="680"/>
      <c r="K2023" s="680"/>
      <c r="L2023" s="681"/>
    </row>
    <row r="2024" spans="1:12" ht="15.95" customHeight="1" x14ac:dyDescent="0.25">
      <c r="A2024" s="21" t="s">
        <v>6496</v>
      </c>
      <c r="B2024" s="209" t="s">
        <v>3366</v>
      </c>
      <c r="C2024" s="214">
        <v>3</v>
      </c>
      <c r="D2024" s="215">
        <v>3000</v>
      </c>
      <c r="E2024" s="215">
        <v>750</v>
      </c>
      <c r="F2024" s="214">
        <v>4</v>
      </c>
      <c r="G2024" s="217" t="str">
        <f>IF(MID(tab_SATLISTE[[#This Row],[SAT-ID]],2,1)="x","x",LEFT(tab_SATLISTE[[#This Row],[SAT-ID]]))</f>
        <v>6</v>
      </c>
      <c r="H2024" s="679" t="s">
        <v>4292</v>
      </c>
      <c r="I2024" s="680"/>
      <c r="J2024" s="680"/>
      <c r="K2024" s="680"/>
      <c r="L2024" s="681"/>
    </row>
    <row r="2025" spans="1:12" ht="15.95" customHeight="1" x14ac:dyDescent="0.25">
      <c r="A2025" s="21" t="s">
        <v>6497</v>
      </c>
      <c r="B2025" s="209" t="s">
        <v>3321</v>
      </c>
      <c r="C2025" s="214">
        <v>22</v>
      </c>
      <c r="D2025" s="215">
        <v>22000</v>
      </c>
      <c r="E2025" s="215">
        <v>5500</v>
      </c>
      <c r="F2025" s="214">
        <v>31</v>
      </c>
      <c r="G2025" s="217" t="str">
        <f>IF(MID(tab_SATLISTE[[#This Row],[SAT-ID]],2,1)="x","x",LEFT(tab_SATLISTE[[#This Row],[SAT-ID]]))</f>
        <v>6</v>
      </c>
      <c r="H2025" s="679" t="s">
        <v>4292</v>
      </c>
      <c r="I2025" s="680"/>
      <c r="J2025" s="680"/>
      <c r="K2025" s="680"/>
      <c r="L2025" s="681"/>
    </row>
    <row r="2026" spans="1:12" ht="15.95" customHeight="1" x14ac:dyDescent="0.25">
      <c r="A2026" s="21" t="s">
        <v>6498</v>
      </c>
      <c r="B2026" s="209" t="s">
        <v>3302</v>
      </c>
      <c r="C2026" s="214">
        <v>14</v>
      </c>
      <c r="D2026" s="215">
        <v>14000</v>
      </c>
      <c r="E2026" s="215">
        <v>3500</v>
      </c>
      <c r="F2026" s="214">
        <v>20</v>
      </c>
      <c r="G2026" s="217" t="str">
        <f>IF(MID(tab_SATLISTE[[#This Row],[SAT-ID]],2,1)="x","x",LEFT(tab_SATLISTE[[#This Row],[SAT-ID]]))</f>
        <v>6</v>
      </c>
      <c r="H2026" s="679" t="s">
        <v>4292</v>
      </c>
      <c r="I2026" s="680"/>
      <c r="J2026" s="680"/>
      <c r="K2026" s="680"/>
      <c r="L2026" s="681"/>
    </row>
    <row r="2027" spans="1:12" ht="15.95" customHeight="1" x14ac:dyDescent="0.25">
      <c r="A2027" s="21" t="s">
        <v>6499</v>
      </c>
      <c r="B2027" s="209" t="s">
        <v>3501</v>
      </c>
      <c r="C2027" s="214">
        <v>17</v>
      </c>
      <c r="D2027" s="215">
        <v>17000</v>
      </c>
      <c r="E2027" s="215">
        <v>4250</v>
      </c>
      <c r="F2027" s="214">
        <v>24</v>
      </c>
      <c r="G2027" s="217" t="str">
        <f>IF(MID(tab_SATLISTE[[#This Row],[SAT-ID]],2,1)="x","x",LEFT(tab_SATLISTE[[#This Row],[SAT-ID]]))</f>
        <v>6</v>
      </c>
      <c r="H2027" s="679" t="s">
        <v>4292</v>
      </c>
      <c r="I2027" s="680"/>
      <c r="J2027" s="680"/>
      <c r="K2027" s="680"/>
      <c r="L2027" s="681"/>
    </row>
    <row r="2028" spans="1:12" ht="15.95" customHeight="1" x14ac:dyDescent="0.25">
      <c r="A2028" s="21" t="s">
        <v>6500</v>
      </c>
      <c r="B2028" s="209" t="s">
        <v>3500</v>
      </c>
      <c r="C2028" s="214">
        <v>16</v>
      </c>
      <c r="D2028" s="215">
        <v>16000</v>
      </c>
      <c r="E2028" s="215">
        <v>4000</v>
      </c>
      <c r="F2028" s="214">
        <v>23</v>
      </c>
      <c r="G2028" s="217" t="str">
        <f>IF(MID(tab_SATLISTE[[#This Row],[SAT-ID]],2,1)="x","x",LEFT(tab_SATLISTE[[#This Row],[SAT-ID]]))</f>
        <v>6</v>
      </c>
      <c r="H2028" s="679" t="s">
        <v>4292</v>
      </c>
      <c r="I2028" s="680"/>
      <c r="J2028" s="680"/>
      <c r="K2028" s="680"/>
      <c r="L2028" s="681"/>
    </row>
    <row r="2029" spans="1:12" ht="15.95" customHeight="1" x14ac:dyDescent="0.25">
      <c r="A2029" s="21" t="s">
        <v>6501</v>
      </c>
      <c r="B2029" s="209" t="s">
        <v>3367</v>
      </c>
      <c r="C2029" s="214">
        <v>14</v>
      </c>
      <c r="D2029" s="215">
        <v>14000</v>
      </c>
      <c r="E2029" s="215">
        <v>3500</v>
      </c>
      <c r="F2029" s="214">
        <v>20</v>
      </c>
      <c r="G2029" s="217" t="str">
        <f>IF(MID(tab_SATLISTE[[#This Row],[SAT-ID]],2,1)="x","x",LEFT(tab_SATLISTE[[#This Row],[SAT-ID]]))</f>
        <v>6</v>
      </c>
      <c r="H2029" s="679" t="s">
        <v>4292</v>
      </c>
      <c r="I2029" s="680"/>
      <c r="J2029" s="680"/>
      <c r="K2029" s="680"/>
      <c r="L2029" s="681"/>
    </row>
    <row r="2030" spans="1:12" ht="15.95" customHeight="1" x14ac:dyDescent="0.25">
      <c r="A2030" s="21" t="s">
        <v>6502</v>
      </c>
      <c r="B2030" s="209" t="s">
        <v>3386</v>
      </c>
      <c r="C2030" s="214">
        <v>8</v>
      </c>
      <c r="D2030" s="215">
        <v>8000</v>
      </c>
      <c r="E2030" s="215">
        <v>2000</v>
      </c>
      <c r="F2030" s="214">
        <v>11</v>
      </c>
      <c r="G2030" s="217" t="str">
        <f>IF(MID(tab_SATLISTE[[#This Row],[SAT-ID]],2,1)="x","x",LEFT(tab_SATLISTE[[#This Row],[SAT-ID]]))</f>
        <v>6</v>
      </c>
      <c r="H2030" s="679" t="s">
        <v>4292</v>
      </c>
      <c r="I2030" s="680"/>
      <c r="J2030" s="680"/>
      <c r="K2030" s="680"/>
      <c r="L2030" s="681"/>
    </row>
    <row r="2031" spans="1:12" ht="15.95" customHeight="1" x14ac:dyDescent="0.25">
      <c r="A2031" s="21" t="s">
        <v>6503</v>
      </c>
      <c r="B2031" s="209" t="s">
        <v>3458</v>
      </c>
      <c r="C2031" s="214">
        <v>3</v>
      </c>
      <c r="D2031" s="215">
        <v>3000</v>
      </c>
      <c r="E2031" s="215">
        <v>750</v>
      </c>
      <c r="F2031" s="214">
        <v>4</v>
      </c>
      <c r="G2031" s="217" t="str">
        <f>IF(MID(tab_SATLISTE[[#This Row],[SAT-ID]],2,1)="x","x",LEFT(tab_SATLISTE[[#This Row],[SAT-ID]]))</f>
        <v>6</v>
      </c>
      <c r="H2031" s="679" t="s">
        <v>4292</v>
      </c>
      <c r="I2031" s="680"/>
      <c r="J2031" s="680"/>
      <c r="K2031" s="680"/>
      <c r="L2031" s="681"/>
    </row>
    <row r="2032" spans="1:12" ht="15.95" customHeight="1" x14ac:dyDescent="0.25">
      <c r="A2032" s="21" t="s">
        <v>6504</v>
      </c>
      <c r="B2032" s="209" t="s">
        <v>3373</v>
      </c>
      <c r="C2032" s="214">
        <v>21</v>
      </c>
      <c r="D2032" s="215">
        <v>21000</v>
      </c>
      <c r="E2032" s="215">
        <v>5250</v>
      </c>
      <c r="F2032" s="214">
        <v>30</v>
      </c>
      <c r="G2032" s="217" t="str">
        <f>IF(MID(tab_SATLISTE[[#This Row],[SAT-ID]],2,1)="x","x",LEFT(tab_SATLISTE[[#This Row],[SAT-ID]]))</f>
        <v>6</v>
      </c>
      <c r="H2032" s="679" t="s">
        <v>4292</v>
      </c>
      <c r="I2032" s="680"/>
      <c r="J2032" s="680"/>
      <c r="K2032" s="680"/>
      <c r="L2032" s="681"/>
    </row>
    <row r="2033" spans="1:12" ht="15.95" customHeight="1" x14ac:dyDescent="0.25">
      <c r="A2033" s="21" t="s">
        <v>6505</v>
      </c>
      <c r="B2033" s="209" t="s">
        <v>3424</v>
      </c>
      <c r="C2033" s="214">
        <v>4</v>
      </c>
      <c r="D2033" s="215">
        <v>4000</v>
      </c>
      <c r="E2033" s="215">
        <v>1000</v>
      </c>
      <c r="F2033" s="214">
        <v>6</v>
      </c>
      <c r="G2033" s="217" t="str">
        <f>IF(MID(tab_SATLISTE[[#This Row],[SAT-ID]],2,1)="x","x",LEFT(tab_SATLISTE[[#This Row],[SAT-ID]]))</f>
        <v>6</v>
      </c>
      <c r="H2033" s="679" t="s">
        <v>4292</v>
      </c>
      <c r="I2033" s="680"/>
      <c r="J2033" s="680"/>
      <c r="K2033" s="680"/>
      <c r="L2033" s="681"/>
    </row>
    <row r="2034" spans="1:12" ht="15.95" customHeight="1" x14ac:dyDescent="0.25">
      <c r="A2034" s="21" t="s">
        <v>6506</v>
      </c>
      <c r="B2034" s="209" t="s">
        <v>3502</v>
      </c>
      <c r="C2034" s="214">
        <v>6</v>
      </c>
      <c r="D2034" s="215">
        <v>6000</v>
      </c>
      <c r="E2034" s="215">
        <v>1500</v>
      </c>
      <c r="F2034" s="214">
        <v>9</v>
      </c>
      <c r="G2034" s="217" t="str">
        <f>IF(MID(tab_SATLISTE[[#This Row],[SAT-ID]],2,1)="x","x",LEFT(tab_SATLISTE[[#This Row],[SAT-ID]]))</f>
        <v>6</v>
      </c>
      <c r="H2034" s="679" t="s">
        <v>4292</v>
      </c>
      <c r="I2034" s="680"/>
      <c r="J2034" s="680"/>
      <c r="K2034" s="680"/>
      <c r="L2034" s="681"/>
    </row>
    <row r="2035" spans="1:12" ht="15.95" customHeight="1" x14ac:dyDescent="0.25">
      <c r="A2035" s="21" t="s">
        <v>6507</v>
      </c>
      <c r="B2035" s="209" t="s">
        <v>3409</v>
      </c>
      <c r="C2035" s="214">
        <v>5</v>
      </c>
      <c r="D2035" s="215">
        <v>5000</v>
      </c>
      <c r="E2035" s="215">
        <v>1250</v>
      </c>
      <c r="F2035" s="214">
        <v>7</v>
      </c>
      <c r="G2035" s="217" t="str">
        <f>IF(MID(tab_SATLISTE[[#This Row],[SAT-ID]],2,1)="x","x",LEFT(tab_SATLISTE[[#This Row],[SAT-ID]]))</f>
        <v>6</v>
      </c>
      <c r="H2035" s="679" t="s">
        <v>4292</v>
      </c>
      <c r="I2035" s="680"/>
      <c r="J2035" s="680"/>
      <c r="K2035" s="680"/>
      <c r="L2035" s="681"/>
    </row>
    <row r="2036" spans="1:12" ht="15.95" customHeight="1" x14ac:dyDescent="0.25">
      <c r="A2036" s="21" t="s">
        <v>6508</v>
      </c>
      <c r="B2036" s="209" t="s">
        <v>3503</v>
      </c>
      <c r="C2036" s="214">
        <v>9</v>
      </c>
      <c r="D2036" s="215">
        <v>9000</v>
      </c>
      <c r="E2036" s="215">
        <v>2250</v>
      </c>
      <c r="F2036" s="214">
        <v>12</v>
      </c>
      <c r="G2036" s="217" t="str">
        <f>IF(MID(tab_SATLISTE[[#This Row],[SAT-ID]],2,1)="x","x",LEFT(tab_SATLISTE[[#This Row],[SAT-ID]]))</f>
        <v>6</v>
      </c>
      <c r="H2036" s="679" t="s">
        <v>4292</v>
      </c>
      <c r="I2036" s="680"/>
      <c r="J2036" s="680"/>
      <c r="K2036" s="680"/>
      <c r="L2036" s="681"/>
    </row>
    <row r="2037" spans="1:12" ht="15.95" customHeight="1" x14ac:dyDescent="0.25">
      <c r="A2037" s="21" t="s">
        <v>6509</v>
      </c>
      <c r="B2037" s="209" t="s">
        <v>3294</v>
      </c>
      <c r="C2037" s="214">
        <v>2</v>
      </c>
      <c r="D2037" s="215">
        <v>2000</v>
      </c>
      <c r="E2037" s="215">
        <v>500</v>
      </c>
      <c r="F2037" s="214">
        <v>3</v>
      </c>
      <c r="G2037" s="217" t="str">
        <f>IF(MID(tab_SATLISTE[[#This Row],[SAT-ID]],2,1)="x","x",LEFT(tab_SATLISTE[[#This Row],[SAT-ID]]))</f>
        <v>6</v>
      </c>
      <c r="H2037" s="679" t="s">
        <v>4292</v>
      </c>
      <c r="I2037" s="680"/>
      <c r="J2037" s="680"/>
      <c r="K2037" s="680"/>
      <c r="L2037" s="681"/>
    </row>
    <row r="2038" spans="1:12" ht="15.95" customHeight="1" x14ac:dyDescent="0.25">
      <c r="A2038" s="21" t="s">
        <v>6510</v>
      </c>
      <c r="B2038" s="209" t="s">
        <v>826</v>
      </c>
      <c r="C2038" s="214">
        <v>250</v>
      </c>
      <c r="D2038" s="215">
        <v>250000</v>
      </c>
      <c r="E2038" s="215">
        <v>62500</v>
      </c>
      <c r="F2038" s="214">
        <v>350</v>
      </c>
      <c r="G2038" s="217" t="str">
        <f>IF(MID(tab_SATLISTE[[#This Row],[SAT-ID]],2,1)="x","x",LEFT(tab_SATLISTE[[#This Row],[SAT-ID]]))</f>
        <v>6</v>
      </c>
      <c r="H2038" s="679" t="s">
        <v>4292</v>
      </c>
      <c r="I2038" s="680"/>
      <c r="J2038" s="680"/>
      <c r="K2038" s="680"/>
      <c r="L2038" s="681"/>
    </row>
    <row r="2039" spans="1:12" ht="15.95" customHeight="1" x14ac:dyDescent="0.25">
      <c r="A2039" s="21" t="s">
        <v>6511</v>
      </c>
      <c r="B2039" s="209" t="s">
        <v>3368</v>
      </c>
      <c r="C2039" s="214">
        <v>3</v>
      </c>
      <c r="D2039" s="215">
        <v>3000</v>
      </c>
      <c r="E2039" s="215">
        <v>750</v>
      </c>
      <c r="F2039" s="214">
        <v>4</v>
      </c>
      <c r="G2039" s="217" t="str">
        <f>IF(MID(tab_SATLISTE[[#This Row],[SAT-ID]],2,1)="x","x",LEFT(tab_SATLISTE[[#This Row],[SAT-ID]]))</f>
        <v>6</v>
      </c>
      <c r="H2039" s="679" t="s">
        <v>4292</v>
      </c>
      <c r="I2039" s="680"/>
      <c r="J2039" s="680"/>
      <c r="K2039" s="680"/>
      <c r="L2039" s="681"/>
    </row>
    <row r="2040" spans="1:12" ht="15.95" customHeight="1" x14ac:dyDescent="0.25">
      <c r="A2040" s="21" t="s">
        <v>6512</v>
      </c>
      <c r="B2040" s="209" t="s">
        <v>3459</v>
      </c>
      <c r="C2040" s="214">
        <v>3</v>
      </c>
      <c r="D2040" s="215">
        <v>3000</v>
      </c>
      <c r="E2040" s="215">
        <v>750</v>
      </c>
      <c r="F2040" s="214">
        <v>4</v>
      </c>
      <c r="G2040" s="217" t="str">
        <f>IF(MID(tab_SATLISTE[[#This Row],[SAT-ID]],2,1)="x","x",LEFT(tab_SATLISTE[[#This Row],[SAT-ID]]))</f>
        <v>6</v>
      </c>
      <c r="H2040" s="679" t="s">
        <v>4292</v>
      </c>
      <c r="I2040" s="680"/>
      <c r="J2040" s="680"/>
      <c r="K2040" s="680"/>
      <c r="L2040" s="681"/>
    </row>
    <row r="2041" spans="1:12" ht="15.95" customHeight="1" x14ac:dyDescent="0.25">
      <c r="A2041" s="21" t="s">
        <v>6513</v>
      </c>
      <c r="B2041" s="209" t="s">
        <v>3504</v>
      </c>
      <c r="C2041" s="214">
        <v>16</v>
      </c>
      <c r="D2041" s="215">
        <v>16000</v>
      </c>
      <c r="E2041" s="215">
        <v>4000</v>
      </c>
      <c r="F2041" s="214">
        <v>23</v>
      </c>
      <c r="G2041" s="217" t="str">
        <f>IF(MID(tab_SATLISTE[[#This Row],[SAT-ID]],2,1)="x","x",LEFT(tab_SATLISTE[[#This Row],[SAT-ID]]))</f>
        <v>6</v>
      </c>
      <c r="H2041" s="679" t="s">
        <v>4292</v>
      </c>
      <c r="I2041" s="680"/>
      <c r="J2041" s="680"/>
      <c r="K2041" s="680"/>
      <c r="L2041" s="681"/>
    </row>
    <row r="2042" spans="1:12" ht="15.95" customHeight="1" x14ac:dyDescent="0.25">
      <c r="A2042" s="21" t="s">
        <v>6514</v>
      </c>
      <c r="B2042" s="209" t="s">
        <v>3339</v>
      </c>
      <c r="C2042" s="214">
        <v>5</v>
      </c>
      <c r="D2042" s="215">
        <v>5000</v>
      </c>
      <c r="E2042" s="215">
        <v>1250</v>
      </c>
      <c r="F2042" s="214">
        <v>7</v>
      </c>
      <c r="G2042" s="217" t="str">
        <f>IF(MID(tab_SATLISTE[[#This Row],[SAT-ID]],2,1)="x","x",LEFT(tab_SATLISTE[[#This Row],[SAT-ID]]))</f>
        <v>6</v>
      </c>
      <c r="H2042" s="679" t="s">
        <v>4292</v>
      </c>
      <c r="I2042" s="680"/>
      <c r="J2042" s="680"/>
      <c r="K2042" s="680"/>
      <c r="L2042" s="681"/>
    </row>
    <row r="2043" spans="1:12" ht="15.95" customHeight="1" x14ac:dyDescent="0.25">
      <c r="A2043" s="21" t="s">
        <v>6515</v>
      </c>
      <c r="B2043" s="209" t="s">
        <v>3476</v>
      </c>
      <c r="C2043" s="214">
        <v>6</v>
      </c>
      <c r="D2043" s="215">
        <v>6000</v>
      </c>
      <c r="E2043" s="215">
        <v>1500</v>
      </c>
      <c r="F2043" s="214">
        <v>9</v>
      </c>
      <c r="G2043" s="217" t="str">
        <f>IF(MID(tab_SATLISTE[[#This Row],[SAT-ID]],2,1)="x","x",LEFT(tab_SATLISTE[[#This Row],[SAT-ID]]))</f>
        <v>6</v>
      </c>
      <c r="H2043" s="679" t="s">
        <v>4292</v>
      </c>
      <c r="I2043" s="680"/>
      <c r="J2043" s="680"/>
      <c r="K2043" s="680"/>
      <c r="L2043" s="681"/>
    </row>
    <row r="2044" spans="1:12" ht="15.95" customHeight="1" x14ac:dyDescent="0.25">
      <c r="A2044" s="21" t="s">
        <v>6516</v>
      </c>
      <c r="B2044" s="209" t="s">
        <v>3506</v>
      </c>
      <c r="C2044" s="214">
        <v>9</v>
      </c>
      <c r="D2044" s="215">
        <v>9000</v>
      </c>
      <c r="E2044" s="215">
        <v>2250</v>
      </c>
      <c r="F2044" s="214">
        <v>13</v>
      </c>
      <c r="G2044" s="217" t="str">
        <f>IF(MID(tab_SATLISTE[[#This Row],[SAT-ID]],2,1)="x","x",LEFT(tab_SATLISTE[[#This Row],[SAT-ID]]))</f>
        <v>6</v>
      </c>
      <c r="H2044" s="679" t="s">
        <v>4292</v>
      </c>
      <c r="I2044" s="680"/>
      <c r="J2044" s="680"/>
      <c r="K2044" s="680"/>
      <c r="L2044" s="681"/>
    </row>
    <row r="2045" spans="1:12" ht="15.95" customHeight="1" x14ac:dyDescent="0.25">
      <c r="A2045" s="21" t="s">
        <v>6517</v>
      </c>
      <c r="B2045" s="209" t="s">
        <v>3505</v>
      </c>
      <c r="C2045" s="214">
        <v>9</v>
      </c>
      <c r="D2045" s="215">
        <v>9000</v>
      </c>
      <c r="E2045" s="215">
        <v>2250</v>
      </c>
      <c r="F2045" s="214">
        <v>13</v>
      </c>
      <c r="G2045" s="217" t="str">
        <f>IF(MID(tab_SATLISTE[[#This Row],[SAT-ID]],2,1)="x","x",LEFT(tab_SATLISTE[[#This Row],[SAT-ID]]))</f>
        <v>6</v>
      </c>
      <c r="H2045" s="679" t="s">
        <v>4292</v>
      </c>
      <c r="I2045" s="680"/>
      <c r="J2045" s="680"/>
      <c r="K2045" s="680"/>
      <c r="L2045" s="681"/>
    </row>
    <row r="2046" spans="1:12" ht="15.95" customHeight="1" x14ac:dyDescent="0.25">
      <c r="A2046" s="21" t="s">
        <v>6518</v>
      </c>
      <c r="B2046" s="209" t="s">
        <v>3387</v>
      </c>
      <c r="C2046" s="214">
        <v>4</v>
      </c>
      <c r="D2046" s="215">
        <v>4000</v>
      </c>
      <c r="E2046" s="215">
        <v>1000</v>
      </c>
      <c r="F2046" s="214">
        <v>5</v>
      </c>
      <c r="G2046" s="217" t="str">
        <f>IF(MID(tab_SATLISTE[[#This Row],[SAT-ID]],2,1)="x","x",LEFT(tab_SATLISTE[[#This Row],[SAT-ID]]))</f>
        <v>6</v>
      </c>
      <c r="H2046" s="679" t="s">
        <v>4292</v>
      </c>
      <c r="I2046" s="680"/>
      <c r="J2046" s="680"/>
      <c r="K2046" s="680"/>
      <c r="L2046" s="681"/>
    </row>
    <row r="2047" spans="1:12" ht="15.95" customHeight="1" x14ac:dyDescent="0.25">
      <c r="A2047" s="21" t="s">
        <v>6519</v>
      </c>
      <c r="B2047" s="209" t="s">
        <v>3449</v>
      </c>
      <c r="C2047" s="214">
        <v>4</v>
      </c>
      <c r="D2047" s="215">
        <v>4000</v>
      </c>
      <c r="E2047" s="215">
        <v>1000</v>
      </c>
      <c r="F2047" s="214">
        <v>5</v>
      </c>
      <c r="G2047" s="217" t="str">
        <f>IF(MID(tab_SATLISTE[[#This Row],[SAT-ID]],2,1)="x","x",LEFT(tab_SATLISTE[[#This Row],[SAT-ID]]))</f>
        <v>6</v>
      </c>
      <c r="H2047" s="679" t="s">
        <v>4292</v>
      </c>
      <c r="I2047" s="680"/>
      <c r="J2047" s="680"/>
      <c r="K2047" s="680"/>
      <c r="L2047" s="681"/>
    </row>
    <row r="2048" spans="1:12" ht="15.95" customHeight="1" x14ac:dyDescent="0.25">
      <c r="A2048" s="21" t="s">
        <v>6520</v>
      </c>
      <c r="B2048" s="209" t="s">
        <v>3340</v>
      </c>
      <c r="C2048" s="214">
        <v>8</v>
      </c>
      <c r="D2048" s="215">
        <v>8000</v>
      </c>
      <c r="E2048" s="215">
        <v>2000</v>
      </c>
      <c r="F2048" s="214">
        <v>11</v>
      </c>
      <c r="G2048" s="217" t="str">
        <f>IF(MID(tab_SATLISTE[[#This Row],[SAT-ID]],2,1)="x","x",LEFT(tab_SATLISTE[[#This Row],[SAT-ID]]))</f>
        <v>6</v>
      </c>
      <c r="H2048" s="679" t="s">
        <v>4292</v>
      </c>
      <c r="I2048" s="680"/>
      <c r="J2048" s="680"/>
      <c r="K2048" s="680"/>
      <c r="L2048" s="681"/>
    </row>
    <row r="2049" spans="1:12" ht="15.95" customHeight="1" x14ac:dyDescent="0.25">
      <c r="A2049" s="21" t="s">
        <v>6521</v>
      </c>
      <c r="B2049" s="209" t="s">
        <v>3389</v>
      </c>
      <c r="C2049" s="214">
        <v>3</v>
      </c>
      <c r="D2049" s="215">
        <v>3000</v>
      </c>
      <c r="E2049" s="215">
        <v>750</v>
      </c>
      <c r="F2049" s="214">
        <v>4</v>
      </c>
      <c r="G2049" s="217" t="str">
        <f>IF(MID(tab_SATLISTE[[#This Row],[SAT-ID]],2,1)="x","x",LEFT(tab_SATLISTE[[#This Row],[SAT-ID]]))</f>
        <v>6</v>
      </c>
      <c r="H2049" s="679" t="s">
        <v>4292</v>
      </c>
      <c r="I2049" s="680"/>
      <c r="J2049" s="680"/>
      <c r="K2049" s="680"/>
      <c r="L2049" s="681"/>
    </row>
    <row r="2050" spans="1:12" ht="15.95" customHeight="1" x14ac:dyDescent="0.25">
      <c r="A2050" s="21" t="s">
        <v>6522</v>
      </c>
      <c r="B2050" s="209" t="s">
        <v>3341</v>
      </c>
      <c r="C2050" s="214">
        <v>13</v>
      </c>
      <c r="D2050" s="215">
        <v>13000</v>
      </c>
      <c r="E2050" s="215">
        <v>3250</v>
      </c>
      <c r="F2050" s="214">
        <v>18</v>
      </c>
      <c r="G2050" s="217" t="str">
        <f>IF(MID(tab_SATLISTE[[#This Row],[SAT-ID]],2,1)="x","x",LEFT(tab_SATLISTE[[#This Row],[SAT-ID]]))</f>
        <v>6</v>
      </c>
      <c r="H2050" s="679" t="s">
        <v>4292</v>
      </c>
      <c r="I2050" s="680"/>
      <c r="J2050" s="680"/>
      <c r="K2050" s="680"/>
      <c r="L2050" s="681"/>
    </row>
    <row r="2051" spans="1:12" ht="15.95" customHeight="1" x14ac:dyDescent="0.25">
      <c r="A2051" s="21" t="s">
        <v>6523</v>
      </c>
      <c r="B2051" s="209" t="s">
        <v>3350</v>
      </c>
      <c r="C2051" s="214">
        <v>18</v>
      </c>
      <c r="D2051" s="215">
        <v>18000</v>
      </c>
      <c r="E2051" s="215">
        <v>4500</v>
      </c>
      <c r="F2051" s="214">
        <v>25</v>
      </c>
      <c r="G2051" s="217" t="str">
        <f>IF(MID(tab_SATLISTE[[#This Row],[SAT-ID]],2,1)="x","x",LEFT(tab_SATLISTE[[#This Row],[SAT-ID]]))</f>
        <v>6</v>
      </c>
      <c r="H2051" s="679" t="s">
        <v>4292</v>
      </c>
      <c r="I2051" s="680"/>
      <c r="J2051" s="680"/>
      <c r="K2051" s="680"/>
      <c r="L2051" s="681"/>
    </row>
    <row r="2052" spans="1:12" ht="15.95" customHeight="1" x14ac:dyDescent="0.25">
      <c r="A2052" s="21" t="s">
        <v>6524</v>
      </c>
      <c r="B2052" s="209" t="s">
        <v>3303</v>
      </c>
      <c r="C2052" s="214">
        <v>5</v>
      </c>
      <c r="D2052" s="215">
        <v>5000</v>
      </c>
      <c r="E2052" s="215">
        <v>1250</v>
      </c>
      <c r="F2052" s="214">
        <v>7</v>
      </c>
      <c r="G2052" s="217" t="str">
        <f>IF(MID(tab_SATLISTE[[#This Row],[SAT-ID]],2,1)="x","x",LEFT(tab_SATLISTE[[#This Row],[SAT-ID]]))</f>
        <v>6</v>
      </c>
      <c r="H2052" s="679" t="s">
        <v>4292</v>
      </c>
      <c r="I2052" s="680"/>
      <c r="J2052" s="680"/>
      <c r="K2052" s="680"/>
      <c r="L2052" s="681"/>
    </row>
    <row r="2053" spans="1:12" ht="15.95" customHeight="1" x14ac:dyDescent="0.25">
      <c r="A2053" s="21" t="s">
        <v>6525</v>
      </c>
      <c r="B2053" s="209" t="s">
        <v>3477</v>
      </c>
      <c r="C2053" s="214">
        <v>11</v>
      </c>
      <c r="D2053" s="215">
        <v>11000</v>
      </c>
      <c r="E2053" s="215">
        <v>2750</v>
      </c>
      <c r="F2053" s="214">
        <v>16</v>
      </c>
      <c r="G2053" s="217" t="str">
        <f>IF(MID(tab_SATLISTE[[#This Row],[SAT-ID]],2,1)="x","x",LEFT(tab_SATLISTE[[#This Row],[SAT-ID]]))</f>
        <v>6</v>
      </c>
      <c r="H2053" s="679" t="s">
        <v>4292</v>
      </c>
      <c r="I2053" s="680"/>
      <c r="J2053" s="680"/>
      <c r="K2053" s="680"/>
      <c r="L2053" s="681"/>
    </row>
    <row r="2054" spans="1:12" ht="15.95" customHeight="1" x14ac:dyDescent="0.25">
      <c r="A2054" s="21" t="s">
        <v>6526</v>
      </c>
      <c r="B2054" s="209" t="s">
        <v>3468</v>
      </c>
      <c r="C2054" s="214">
        <v>50</v>
      </c>
      <c r="D2054" s="215">
        <v>50000</v>
      </c>
      <c r="E2054" s="215">
        <v>12500</v>
      </c>
      <c r="F2054" s="214">
        <v>70</v>
      </c>
      <c r="G2054" s="217" t="str">
        <f>IF(MID(tab_SATLISTE[[#This Row],[SAT-ID]],2,1)="x","x",LEFT(tab_SATLISTE[[#This Row],[SAT-ID]]))</f>
        <v>6</v>
      </c>
      <c r="H2054" s="679" t="s">
        <v>4292</v>
      </c>
      <c r="I2054" s="680"/>
      <c r="J2054" s="680"/>
      <c r="K2054" s="680"/>
      <c r="L2054" s="681"/>
    </row>
    <row r="2055" spans="1:12" ht="15.95" customHeight="1" x14ac:dyDescent="0.25">
      <c r="A2055" s="21" t="s">
        <v>6527</v>
      </c>
      <c r="B2055" s="209" t="s">
        <v>3404</v>
      </c>
      <c r="C2055" s="214">
        <v>119</v>
      </c>
      <c r="D2055" s="215">
        <v>119000</v>
      </c>
      <c r="E2055" s="215">
        <v>29750</v>
      </c>
      <c r="F2055" s="214">
        <v>167</v>
      </c>
      <c r="G2055" s="217" t="str">
        <f>IF(MID(tab_SATLISTE[[#This Row],[SAT-ID]],2,1)="x","x",LEFT(tab_SATLISTE[[#This Row],[SAT-ID]]))</f>
        <v>6</v>
      </c>
      <c r="H2055" s="679" t="s">
        <v>4292</v>
      </c>
      <c r="I2055" s="680"/>
      <c r="J2055" s="680"/>
      <c r="K2055" s="680"/>
      <c r="L2055" s="681"/>
    </row>
    <row r="2056" spans="1:12" ht="15.95" customHeight="1" x14ac:dyDescent="0.25">
      <c r="A2056" s="21" t="s">
        <v>6528</v>
      </c>
      <c r="B2056" s="209" t="s">
        <v>3478</v>
      </c>
      <c r="C2056" s="214">
        <v>7</v>
      </c>
      <c r="D2056" s="215">
        <v>7000</v>
      </c>
      <c r="E2056" s="215">
        <v>1750</v>
      </c>
      <c r="F2056" s="214">
        <v>10</v>
      </c>
      <c r="G2056" s="217" t="str">
        <f>IF(MID(tab_SATLISTE[[#This Row],[SAT-ID]],2,1)="x","x",LEFT(tab_SATLISTE[[#This Row],[SAT-ID]]))</f>
        <v>6</v>
      </c>
      <c r="H2056" s="679" t="s">
        <v>4292</v>
      </c>
      <c r="I2056" s="680"/>
      <c r="J2056" s="680"/>
      <c r="K2056" s="680"/>
      <c r="L2056" s="681"/>
    </row>
    <row r="2057" spans="1:12" ht="15.95" customHeight="1" x14ac:dyDescent="0.25">
      <c r="A2057" s="21" t="s">
        <v>6529</v>
      </c>
      <c r="B2057" s="209" t="s">
        <v>3423</v>
      </c>
      <c r="C2057" s="214">
        <v>6</v>
      </c>
      <c r="D2057" s="215">
        <v>6000</v>
      </c>
      <c r="E2057" s="215">
        <v>1500</v>
      </c>
      <c r="F2057" s="214">
        <v>9</v>
      </c>
      <c r="G2057" s="217" t="str">
        <f>IF(MID(tab_SATLISTE[[#This Row],[SAT-ID]],2,1)="x","x",LEFT(tab_SATLISTE[[#This Row],[SAT-ID]]))</f>
        <v>6</v>
      </c>
      <c r="H2057" s="679" t="s">
        <v>4292</v>
      </c>
      <c r="I2057" s="680"/>
      <c r="J2057" s="680"/>
      <c r="K2057" s="680"/>
      <c r="L2057" s="681"/>
    </row>
    <row r="2058" spans="1:12" ht="15.95" customHeight="1" x14ac:dyDescent="0.25">
      <c r="A2058" s="21" t="s">
        <v>6530</v>
      </c>
      <c r="B2058" s="209" t="s">
        <v>3479</v>
      </c>
      <c r="C2058" s="214">
        <v>6</v>
      </c>
      <c r="D2058" s="215">
        <v>6000</v>
      </c>
      <c r="E2058" s="215">
        <v>1500</v>
      </c>
      <c r="F2058" s="214">
        <v>9</v>
      </c>
      <c r="G2058" s="217" t="str">
        <f>IF(MID(tab_SATLISTE[[#This Row],[SAT-ID]],2,1)="x","x",LEFT(tab_SATLISTE[[#This Row],[SAT-ID]]))</f>
        <v>6</v>
      </c>
      <c r="H2058" s="679" t="s">
        <v>4292</v>
      </c>
      <c r="I2058" s="680"/>
      <c r="J2058" s="680"/>
      <c r="K2058" s="680"/>
      <c r="L2058" s="681"/>
    </row>
    <row r="2059" spans="1:12" ht="15.95" customHeight="1" x14ac:dyDescent="0.25">
      <c r="A2059" s="21" t="s">
        <v>6531</v>
      </c>
      <c r="B2059" s="209" t="s">
        <v>967</v>
      </c>
      <c r="C2059" s="214">
        <v>475</v>
      </c>
      <c r="D2059" s="215">
        <v>475000</v>
      </c>
      <c r="E2059" s="215">
        <v>118750</v>
      </c>
      <c r="F2059" s="214">
        <v>665</v>
      </c>
      <c r="G2059" s="217" t="str">
        <f>IF(MID(tab_SATLISTE[[#This Row],[SAT-ID]],2,1)="x","x",LEFT(tab_SATLISTE[[#This Row],[SAT-ID]]))</f>
        <v>6</v>
      </c>
      <c r="H2059" s="679" t="s">
        <v>4292</v>
      </c>
      <c r="I2059" s="680"/>
      <c r="J2059" s="680"/>
      <c r="K2059" s="680"/>
      <c r="L2059" s="681"/>
    </row>
    <row r="2060" spans="1:12" ht="15.95" customHeight="1" x14ac:dyDescent="0.25">
      <c r="A2060" s="21" t="s">
        <v>6532</v>
      </c>
      <c r="B2060" s="209" t="s">
        <v>230</v>
      </c>
      <c r="C2060" s="214">
        <v>197</v>
      </c>
      <c r="D2060" s="215">
        <v>197000</v>
      </c>
      <c r="E2060" s="215">
        <v>49250</v>
      </c>
      <c r="F2060" s="214">
        <v>275</v>
      </c>
      <c r="G2060" s="217" t="str">
        <f>IF(MID(tab_SATLISTE[[#This Row],[SAT-ID]],2,1)="x","x",LEFT(tab_SATLISTE[[#This Row],[SAT-ID]]))</f>
        <v>6</v>
      </c>
      <c r="H2060" s="679" t="s">
        <v>4292</v>
      </c>
      <c r="I2060" s="680"/>
      <c r="J2060" s="680"/>
      <c r="K2060" s="680"/>
      <c r="L2060" s="681"/>
    </row>
    <row r="2061" spans="1:12" ht="15.95" customHeight="1" x14ac:dyDescent="0.25">
      <c r="A2061" s="21" t="s">
        <v>6533</v>
      </c>
      <c r="B2061" s="209" t="s">
        <v>3480</v>
      </c>
      <c r="C2061" s="214">
        <v>19</v>
      </c>
      <c r="D2061" s="215">
        <v>19000</v>
      </c>
      <c r="E2061" s="215">
        <v>4750</v>
      </c>
      <c r="F2061" s="214">
        <v>26</v>
      </c>
      <c r="G2061" s="217" t="str">
        <f>IF(MID(tab_SATLISTE[[#This Row],[SAT-ID]],2,1)="x","x",LEFT(tab_SATLISTE[[#This Row],[SAT-ID]]))</f>
        <v>6</v>
      </c>
      <c r="H2061" s="679" t="s">
        <v>4292</v>
      </c>
      <c r="I2061" s="680"/>
      <c r="J2061" s="680"/>
      <c r="K2061" s="680"/>
      <c r="L2061" s="681"/>
    </row>
    <row r="2062" spans="1:12" ht="15.95" customHeight="1" x14ac:dyDescent="0.25">
      <c r="A2062" s="21" t="s">
        <v>6534</v>
      </c>
      <c r="B2062" s="209" t="s">
        <v>3425</v>
      </c>
      <c r="C2062" s="214">
        <v>4</v>
      </c>
      <c r="D2062" s="215">
        <v>4000</v>
      </c>
      <c r="E2062" s="215">
        <v>1000</v>
      </c>
      <c r="F2062" s="214">
        <v>5</v>
      </c>
      <c r="G2062" s="217" t="str">
        <f>IF(MID(tab_SATLISTE[[#This Row],[SAT-ID]],2,1)="x","x",LEFT(tab_SATLISTE[[#This Row],[SAT-ID]]))</f>
        <v>6</v>
      </c>
      <c r="H2062" s="679" t="s">
        <v>4292</v>
      </c>
      <c r="I2062" s="680"/>
      <c r="J2062" s="680"/>
      <c r="K2062" s="680"/>
      <c r="L2062" s="681"/>
    </row>
    <row r="2063" spans="1:12" ht="15.95" customHeight="1" x14ac:dyDescent="0.25">
      <c r="A2063" s="21" t="s">
        <v>6535</v>
      </c>
      <c r="B2063" s="209" t="s">
        <v>3342</v>
      </c>
      <c r="C2063" s="214">
        <v>3</v>
      </c>
      <c r="D2063" s="215">
        <v>3000</v>
      </c>
      <c r="E2063" s="215">
        <v>750</v>
      </c>
      <c r="F2063" s="214">
        <v>4</v>
      </c>
      <c r="G2063" s="217" t="str">
        <f>IF(MID(tab_SATLISTE[[#This Row],[SAT-ID]],2,1)="x","x",LEFT(tab_SATLISTE[[#This Row],[SAT-ID]]))</f>
        <v>6</v>
      </c>
      <c r="H2063" s="679" t="s">
        <v>4292</v>
      </c>
      <c r="I2063" s="680"/>
      <c r="J2063" s="680"/>
      <c r="K2063" s="680"/>
      <c r="L2063" s="681"/>
    </row>
    <row r="2064" spans="1:12" ht="15.95" customHeight="1" x14ac:dyDescent="0.25">
      <c r="A2064" s="21" t="s">
        <v>6536</v>
      </c>
      <c r="B2064" s="209" t="s">
        <v>3507</v>
      </c>
      <c r="C2064" s="214">
        <v>8</v>
      </c>
      <c r="D2064" s="215">
        <v>8000</v>
      </c>
      <c r="E2064" s="215">
        <v>2000</v>
      </c>
      <c r="F2064" s="214">
        <v>11</v>
      </c>
      <c r="G2064" s="217" t="str">
        <f>IF(MID(tab_SATLISTE[[#This Row],[SAT-ID]],2,1)="x","x",LEFT(tab_SATLISTE[[#This Row],[SAT-ID]]))</f>
        <v>6</v>
      </c>
      <c r="H2064" s="679" t="s">
        <v>4292</v>
      </c>
      <c r="I2064" s="680"/>
      <c r="J2064" s="680"/>
      <c r="K2064" s="680"/>
      <c r="L2064" s="681"/>
    </row>
    <row r="2065" spans="1:12" ht="15.95" customHeight="1" x14ac:dyDescent="0.25">
      <c r="A2065" s="21" t="s">
        <v>6537</v>
      </c>
      <c r="B2065" s="209" t="s">
        <v>3313</v>
      </c>
      <c r="C2065" s="214">
        <v>9</v>
      </c>
      <c r="D2065" s="215">
        <v>9000</v>
      </c>
      <c r="E2065" s="215">
        <v>2250</v>
      </c>
      <c r="F2065" s="214">
        <v>13</v>
      </c>
      <c r="G2065" s="217" t="str">
        <f>IF(MID(tab_SATLISTE[[#This Row],[SAT-ID]],2,1)="x","x",LEFT(tab_SATLISTE[[#This Row],[SAT-ID]]))</f>
        <v>6</v>
      </c>
      <c r="H2065" s="679" t="s">
        <v>4292</v>
      </c>
      <c r="I2065" s="680"/>
      <c r="J2065" s="680"/>
      <c r="K2065" s="680"/>
      <c r="L2065" s="681"/>
    </row>
    <row r="2066" spans="1:12" ht="15.95" customHeight="1" x14ac:dyDescent="0.25">
      <c r="A2066" s="21" t="s">
        <v>6538</v>
      </c>
      <c r="B2066" s="209" t="s">
        <v>3461</v>
      </c>
      <c r="C2066" s="214">
        <v>2</v>
      </c>
      <c r="D2066" s="215">
        <v>2000</v>
      </c>
      <c r="E2066" s="215">
        <v>500</v>
      </c>
      <c r="F2066" s="214">
        <v>3</v>
      </c>
      <c r="G2066" s="217" t="str">
        <f>IF(MID(tab_SATLISTE[[#This Row],[SAT-ID]],2,1)="x","x",LEFT(tab_SATLISTE[[#This Row],[SAT-ID]]))</f>
        <v>6</v>
      </c>
      <c r="H2066" s="679" t="s">
        <v>4292</v>
      </c>
      <c r="I2066" s="680"/>
      <c r="J2066" s="680"/>
      <c r="K2066" s="680"/>
      <c r="L2066" s="681"/>
    </row>
    <row r="2067" spans="1:12" ht="15.95" customHeight="1" x14ac:dyDescent="0.25">
      <c r="A2067" s="21" t="s">
        <v>6539</v>
      </c>
      <c r="B2067" s="209" t="s">
        <v>3343</v>
      </c>
      <c r="C2067" s="214">
        <v>23</v>
      </c>
      <c r="D2067" s="215">
        <v>23000</v>
      </c>
      <c r="E2067" s="215">
        <v>5750</v>
      </c>
      <c r="F2067" s="214">
        <v>32</v>
      </c>
      <c r="G2067" s="217" t="str">
        <f>IF(MID(tab_SATLISTE[[#This Row],[SAT-ID]],2,1)="x","x",LEFT(tab_SATLISTE[[#This Row],[SAT-ID]]))</f>
        <v>6</v>
      </c>
      <c r="H2067" s="679" t="s">
        <v>4292</v>
      </c>
      <c r="I2067" s="680"/>
      <c r="J2067" s="680"/>
      <c r="K2067" s="680"/>
      <c r="L2067" s="681"/>
    </row>
    <row r="2068" spans="1:12" ht="15.95" customHeight="1" x14ac:dyDescent="0.25">
      <c r="A2068" s="21" t="s">
        <v>6540</v>
      </c>
      <c r="B2068" s="209" t="s">
        <v>3318</v>
      </c>
      <c r="C2068" s="214">
        <v>15</v>
      </c>
      <c r="D2068" s="215">
        <v>15000</v>
      </c>
      <c r="E2068" s="215">
        <v>3750</v>
      </c>
      <c r="F2068" s="214">
        <v>21</v>
      </c>
      <c r="G2068" s="217" t="str">
        <f>IF(MID(tab_SATLISTE[[#This Row],[SAT-ID]],2,1)="x","x",LEFT(tab_SATLISTE[[#This Row],[SAT-ID]]))</f>
        <v>6</v>
      </c>
      <c r="H2068" s="679" t="s">
        <v>4292</v>
      </c>
      <c r="I2068" s="680"/>
      <c r="J2068" s="680"/>
      <c r="K2068" s="680"/>
      <c r="L2068" s="681"/>
    </row>
    <row r="2069" spans="1:12" ht="15.95" customHeight="1" x14ac:dyDescent="0.25">
      <c r="A2069" s="21" t="s">
        <v>6541</v>
      </c>
      <c r="B2069" s="209" t="s">
        <v>3415</v>
      </c>
      <c r="C2069" s="214">
        <v>6</v>
      </c>
      <c r="D2069" s="215">
        <v>6000</v>
      </c>
      <c r="E2069" s="215">
        <v>1500</v>
      </c>
      <c r="F2069" s="214">
        <v>8</v>
      </c>
      <c r="G2069" s="217" t="str">
        <f>IF(MID(tab_SATLISTE[[#This Row],[SAT-ID]],2,1)="x","x",LEFT(tab_SATLISTE[[#This Row],[SAT-ID]]))</f>
        <v>6</v>
      </c>
      <c r="H2069" s="679" t="s">
        <v>4292</v>
      </c>
      <c r="I2069" s="680"/>
      <c r="J2069" s="680"/>
      <c r="K2069" s="680"/>
      <c r="L2069" s="681"/>
    </row>
    <row r="2070" spans="1:12" ht="15.95" customHeight="1" x14ac:dyDescent="0.25">
      <c r="A2070" s="21" t="s">
        <v>6542</v>
      </c>
      <c r="B2070" s="209" t="s">
        <v>3508</v>
      </c>
      <c r="C2070" s="214">
        <v>5</v>
      </c>
      <c r="D2070" s="215">
        <v>5000</v>
      </c>
      <c r="E2070" s="215">
        <v>1250</v>
      </c>
      <c r="F2070" s="214">
        <v>7</v>
      </c>
      <c r="G2070" s="217" t="str">
        <f>IF(MID(tab_SATLISTE[[#This Row],[SAT-ID]],2,1)="x","x",LEFT(tab_SATLISTE[[#This Row],[SAT-ID]]))</f>
        <v>6</v>
      </c>
      <c r="H2070" s="679" t="s">
        <v>4292</v>
      </c>
      <c r="I2070" s="680"/>
      <c r="J2070" s="680"/>
      <c r="K2070" s="680"/>
      <c r="L2070" s="681"/>
    </row>
    <row r="2071" spans="1:12" ht="15.95" customHeight="1" x14ac:dyDescent="0.25">
      <c r="A2071" s="21" t="s">
        <v>6543</v>
      </c>
      <c r="B2071" s="209" t="s">
        <v>3312</v>
      </c>
      <c r="C2071" s="214">
        <v>16</v>
      </c>
      <c r="D2071" s="215">
        <v>16000</v>
      </c>
      <c r="E2071" s="215">
        <v>4000</v>
      </c>
      <c r="F2071" s="214">
        <v>22</v>
      </c>
      <c r="G2071" s="217" t="str">
        <f>IF(MID(tab_SATLISTE[[#This Row],[SAT-ID]],2,1)="x","x",LEFT(tab_SATLISTE[[#This Row],[SAT-ID]]))</f>
        <v>6</v>
      </c>
      <c r="H2071" s="679" t="s">
        <v>4292</v>
      </c>
      <c r="I2071" s="680"/>
      <c r="J2071" s="680"/>
      <c r="K2071" s="680"/>
      <c r="L2071" s="681"/>
    </row>
    <row r="2072" spans="1:12" ht="15.95" customHeight="1" x14ac:dyDescent="0.25">
      <c r="A2072" s="21" t="s">
        <v>6544</v>
      </c>
      <c r="B2072" s="209" t="s">
        <v>3462</v>
      </c>
      <c r="C2072" s="214">
        <v>7</v>
      </c>
      <c r="D2072" s="215">
        <v>7000</v>
      </c>
      <c r="E2072" s="215">
        <v>1750</v>
      </c>
      <c r="F2072" s="214">
        <v>10</v>
      </c>
      <c r="G2072" s="217" t="str">
        <f>IF(MID(tab_SATLISTE[[#This Row],[SAT-ID]],2,1)="x","x",LEFT(tab_SATLISTE[[#This Row],[SAT-ID]]))</f>
        <v>6</v>
      </c>
      <c r="H2072" s="679" t="s">
        <v>4292</v>
      </c>
      <c r="I2072" s="680"/>
      <c r="J2072" s="680"/>
      <c r="K2072" s="680"/>
      <c r="L2072" s="681"/>
    </row>
    <row r="2073" spans="1:12" ht="15.95" customHeight="1" x14ac:dyDescent="0.25">
      <c r="A2073" s="21" t="s">
        <v>6545</v>
      </c>
      <c r="B2073" s="209" t="s">
        <v>3509</v>
      </c>
      <c r="C2073" s="214">
        <v>6</v>
      </c>
      <c r="D2073" s="215">
        <v>6000</v>
      </c>
      <c r="E2073" s="215">
        <v>1500</v>
      </c>
      <c r="F2073" s="214">
        <v>9</v>
      </c>
      <c r="G2073" s="217" t="str">
        <f>IF(MID(tab_SATLISTE[[#This Row],[SAT-ID]],2,1)="x","x",LEFT(tab_SATLISTE[[#This Row],[SAT-ID]]))</f>
        <v>6</v>
      </c>
      <c r="H2073" s="679" t="s">
        <v>4292</v>
      </c>
      <c r="I2073" s="680"/>
      <c r="J2073" s="680"/>
      <c r="K2073" s="680"/>
      <c r="L2073" s="681"/>
    </row>
    <row r="2074" spans="1:12" ht="15.95" customHeight="1" x14ac:dyDescent="0.25">
      <c r="A2074" s="21" t="s">
        <v>6546</v>
      </c>
      <c r="B2074" s="209" t="s">
        <v>3454</v>
      </c>
      <c r="C2074" s="214">
        <v>6</v>
      </c>
      <c r="D2074" s="215">
        <v>6000</v>
      </c>
      <c r="E2074" s="215">
        <v>1500</v>
      </c>
      <c r="F2074" s="214">
        <v>9</v>
      </c>
      <c r="G2074" s="217" t="str">
        <f>IF(MID(tab_SATLISTE[[#This Row],[SAT-ID]],2,1)="x","x",LEFT(tab_SATLISTE[[#This Row],[SAT-ID]]))</f>
        <v>6</v>
      </c>
      <c r="H2074" s="679" t="s">
        <v>4292</v>
      </c>
      <c r="I2074" s="680"/>
      <c r="J2074" s="680"/>
      <c r="K2074" s="680"/>
      <c r="L2074" s="681"/>
    </row>
    <row r="2075" spans="1:12" ht="15.95" customHeight="1" x14ac:dyDescent="0.25">
      <c r="A2075" s="21" t="s">
        <v>6547</v>
      </c>
      <c r="B2075" s="209" t="s">
        <v>3482</v>
      </c>
      <c r="C2075" s="214">
        <v>6</v>
      </c>
      <c r="D2075" s="215">
        <v>6000</v>
      </c>
      <c r="E2075" s="215">
        <v>1500</v>
      </c>
      <c r="F2075" s="214">
        <v>9</v>
      </c>
      <c r="G2075" s="217" t="str">
        <f>IF(MID(tab_SATLISTE[[#This Row],[SAT-ID]],2,1)="x","x",LEFT(tab_SATLISTE[[#This Row],[SAT-ID]]))</f>
        <v>6</v>
      </c>
      <c r="H2075" s="679" t="s">
        <v>4292</v>
      </c>
      <c r="I2075" s="680"/>
      <c r="J2075" s="680"/>
      <c r="K2075" s="680"/>
      <c r="L2075" s="681"/>
    </row>
    <row r="2076" spans="1:12" ht="15.95" customHeight="1" x14ac:dyDescent="0.25">
      <c r="A2076" s="21" t="s">
        <v>6548</v>
      </c>
      <c r="B2076" s="209" t="s">
        <v>3381</v>
      </c>
      <c r="C2076" s="214">
        <v>4</v>
      </c>
      <c r="D2076" s="215">
        <v>4000</v>
      </c>
      <c r="E2076" s="215">
        <v>1000</v>
      </c>
      <c r="F2076" s="214">
        <v>5</v>
      </c>
      <c r="G2076" s="217" t="str">
        <f>IF(MID(tab_SATLISTE[[#This Row],[SAT-ID]],2,1)="x","x",LEFT(tab_SATLISTE[[#This Row],[SAT-ID]]))</f>
        <v>6</v>
      </c>
      <c r="H2076" s="679" t="s">
        <v>4292</v>
      </c>
      <c r="I2076" s="680"/>
      <c r="J2076" s="680"/>
      <c r="K2076" s="680"/>
      <c r="L2076" s="681"/>
    </row>
    <row r="2077" spans="1:12" ht="15.95" customHeight="1" x14ac:dyDescent="0.25">
      <c r="A2077" s="21" t="s">
        <v>6549</v>
      </c>
      <c r="B2077" s="209" t="s">
        <v>3411</v>
      </c>
      <c r="C2077" s="214">
        <v>1</v>
      </c>
      <c r="D2077" s="215">
        <v>1000</v>
      </c>
      <c r="E2077" s="215">
        <v>250</v>
      </c>
      <c r="F2077" s="214">
        <v>2</v>
      </c>
      <c r="G2077" s="217" t="str">
        <f>IF(MID(tab_SATLISTE[[#This Row],[SAT-ID]],2,1)="x","x",LEFT(tab_SATLISTE[[#This Row],[SAT-ID]]))</f>
        <v>6</v>
      </c>
      <c r="H2077" s="679" t="s">
        <v>4292</v>
      </c>
      <c r="I2077" s="680"/>
      <c r="J2077" s="680"/>
      <c r="K2077" s="680"/>
      <c r="L2077" s="681"/>
    </row>
    <row r="2078" spans="1:12" ht="15.95" customHeight="1" x14ac:dyDescent="0.25">
      <c r="A2078" s="334" t="s">
        <v>6550</v>
      </c>
      <c r="B2078" s="333" t="s">
        <v>24186</v>
      </c>
      <c r="C2078" s="335">
        <v>15</v>
      </c>
      <c r="D2078" s="336">
        <v>15000</v>
      </c>
      <c r="E2078" s="336">
        <v>3750</v>
      </c>
      <c r="F2078" s="335">
        <v>21</v>
      </c>
      <c r="G2078" s="217" t="str">
        <f>IF(MID(tab_SATLISTE[[#This Row],[SAT-ID]],2,1)="x","x",LEFT(tab_SATLISTE[[#This Row],[SAT-ID]]))</f>
        <v>6</v>
      </c>
      <c r="H2078" s="679" t="s">
        <v>4292</v>
      </c>
      <c r="I2078" s="680"/>
      <c r="J2078" s="680"/>
      <c r="K2078" s="680"/>
      <c r="L2078" s="681"/>
    </row>
    <row r="2079" spans="1:12" ht="15.95" customHeight="1" x14ac:dyDescent="0.25">
      <c r="A2079" s="332" t="s">
        <v>24184</v>
      </c>
      <c r="B2079" s="333" t="s">
        <v>24185</v>
      </c>
      <c r="C2079" s="337">
        <v>6</v>
      </c>
      <c r="D2079" s="336">
        <v>6000</v>
      </c>
      <c r="E2079" s="336">
        <v>1500</v>
      </c>
      <c r="F2079" s="337">
        <v>9</v>
      </c>
      <c r="G2079" s="329" t="str">
        <f>IF(MID(tab_SATLISTE[[#This Row],[SAT-ID]],2,1)="x","x",LEFT(tab_SATLISTE[[#This Row],[SAT-ID]]))</f>
        <v>6</v>
      </c>
      <c r="H2079" s="679" t="s">
        <v>4292</v>
      </c>
      <c r="I2079" s="680"/>
      <c r="J2079" s="680"/>
      <c r="K2079" s="680"/>
      <c r="L2079" s="681"/>
    </row>
    <row r="2080" spans="1:12" ht="15.95" customHeight="1" x14ac:dyDescent="0.25">
      <c r="A2080" s="21" t="s">
        <v>6551</v>
      </c>
      <c r="B2080" s="209" t="s">
        <v>3463</v>
      </c>
      <c r="C2080" s="214">
        <v>5</v>
      </c>
      <c r="D2080" s="215">
        <v>5000</v>
      </c>
      <c r="E2080" s="215">
        <v>1250</v>
      </c>
      <c r="F2080" s="214">
        <v>7</v>
      </c>
      <c r="G2080" s="217" t="str">
        <f>IF(MID(tab_SATLISTE[[#This Row],[SAT-ID]],2,1)="x","x",LEFT(tab_SATLISTE[[#This Row],[SAT-ID]]))</f>
        <v>6</v>
      </c>
      <c r="H2080" s="679" t="s">
        <v>4292</v>
      </c>
      <c r="I2080" s="680"/>
      <c r="J2080" s="680"/>
      <c r="K2080" s="680"/>
      <c r="L2080" s="681"/>
    </row>
    <row r="2081" spans="1:12" ht="15.95" customHeight="1" x14ac:dyDescent="0.25">
      <c r="A2081" s="21" t="s">
        <v>6552</v>
      </c>
      <c r="B2081" s="209" t="s">
        <v>3511</v>
      </c>
      <c r="C2081" s="214">
        <v>31</v>
      </c>
      <c r="D2081" s="215">
        <v>31000</v>
      </c>
      <c r="E2081" s="215">
        <v>7750</v>
      </c>
      <c r="F2081" s="214">
        <v>44</v>
      </c>
      <c r="G2081" s="217" t="str">
        <f>IF(MID(tab_SATLISTE[[#This Row],[SAT-ID]],2,1)="x","x",LEFT(tab_SATLISTE[[#This Row],[SAT-ID]]))</f>
        <v>6</v>
      </c>
      <c r="H2081" s="679" t="s">
        <v>4292</v>
      </c>
      <c r="I2081" s="680"/>
      <c r="J2081" s="680"/>
      <c r="K2081" s="680"/>
      <c r="L2081" s="681"/>
    </row>
    <row r="2082" spans="1:12" ht="15.95" customHeight="1" x14ac:dyDescent="0.25">
      <c r="A2082" s="21" t="s">
        <v>6553</v>
      </c>
      <c r="B2082" s="209" t="s">
        <v>3388</v>
      </c>
      <c r="C2082" s="214">
        <v>7</v>
      </c>
      <c r="D2082" s="215">
        <v>7000</v>
      </c>
      <c r="E2082" s="215">
        <v>1750</v>
      </c>
      <c r="F2082" s="214">
        <v>10</v>
      </c>
      <c r="G2082" s="217" t="str">
        <f>IF(MID(tab_SATLISTE[[#This Row],[SAT-ID]],2,1)="x","x",LEFT(tab_SATLISTE[[#This Row],[SAT-ID]]))</f>
        <v>6</v>
      </c>
      <c r="H2082" s="679" t="s">
        <v>4292</v>
      </c>
      <c r="I2082" s="680"/>
      <c r="J2082" s="680"/>
      <c r="K2082" s="680"/>
      <c r="L2082" s="681"/>
    </row>
    <row r="2083" spans="1:12" ht="15.95" customHeight="1" x14ac:dyDescent="0.25">
      <c r="A2083" s="21" t="s">
        <v>6554</v>
      </c>
      <c r="B2083" s="209" t="s">
        <v>3395</v>
      </c>
      <c r="C2083" s="214">
        <v>26</v>
      </c>
      <c r="D2083" s="215">
        <v>26000</v>
      </c>
      <c r="E2083" s="215">
        <v>6500</v>
      </c>
      <c r="F2083" s="214">
        <v>37</v>
      </c>
      <c r="G2083" s="217" t="str">
        <f>IF(MID(tab_SATLISTE[[#This Row],[SAT-ID]],2,1)="x","x",LEFT(tab_SATLISTE[[#This Row],[SAT-ID]]))</f>
        <v>6</v>
      </c>
      <c r="H2083" s="679" t="s">
        <v>4292</v>
      </c>
      <c r="I2083" s="680"/>
      <c r="J2083" s="680"/>
      <c r="K2083" s="680"/>
      <c r="L2083" s="681"/>
    </row>
    <row r="2084" spans="1:12" ht="15.95" customHeight="1" x14ac:dyDescent="0.25">
      <c r="A2084" s="21" t="s">
        <v>6555</v>
      </c>
      <c r="B2084" s="209" t="s">
        <v>3298</v>
      </c>
      <c r="C2084" s="214">
        <v>15</v>
      </c>
      <c r="D2084" s="215">
        <v>15000</v>
      </c>
      <c r="E2084" s="215">
        <v>3750</v>
      </c>
      <c r="F2084" s="214">
        <v>21</v>
      </c>
      <c r="G2084" s="217" t="str">
        <f>IF(MID(tab_SATLISTE[[#This Row],[SAT-ID]],2,1)="x","x",LEFT(tab_SATLISTE[[#This Row],[SAT-ID]]))</f>
        <v>6</v>
      </c>
      <c r="H2084" s="679" t="s">
        <v>4292</v>
      </c>
      <c r="I2084" s="680"/>
      <c r="J2084" s="680"/>
      <c r="K2084" s="680"/>
      <c r="L2084" s="681"/>
    </row>
    <row r="2085" spans="1:12" ht="15.95" customHeight="1" x14ac:dyDescent="0.25">
      <c r="A2085" s="21" t="s">
        <v>6556</v>
      </c>
      <c r="B2085" s="209" t="s">
        <v>3393</v>
      </c>
      <c r="C2085" s="214">
        <v>24</v>
      </c>
      <c r="D2085" s="215">
        <v>24000</v>
      </c>
      <c r="E2085" s="215">
        <v>6000</v>
      </c>
      <c r="F2085" s="214">
        <v>33</v>
      </c>
      <c r="G2085" s="217" t="str">
        <f>IF(MID(tab_SATLISTE[[#This Row],[SAT-ID]],2,1)="x","x",LEFT(tab_SATLISTE[[#This Row],[SAT-ID]]))</f>
        <v>6</v>
      </c>
      <c r="H2085" s="679" t="s">
        <v>4292</v>
      </c>
      <c r="I2085" s="680"/>
      <c r="J2085" s="680"/>
      <c r="K2085" s="680"/>
      <c r="L2085" s="681"/>
    </row>
    <row r="2086" spans="1:12" ht="15.95" customHeight="1" x14ac:dyDescent="0.25">
      <c r="A2086" s="21" t="s">
        <v>6557</v>
      </c>
      <c r="B2086" s="209" t="s">
        <v>3358</v>
      </c>
      <c r="C2086" s="214">
        <v>5</v>
      </c>
      <c r="D2086" s="215">
        <v>5000</v>
      </c>
      <c r="E2086" s="215">
        <v>1250</v>
      </c>
      <c r="F2086" s="214">
        <v>7</v>
      </c>
      <c r="G2086" s="217" t="str">
        <f>IF(MID(tab_SATLISTE[[#This Row],[SAT-ID]],2,1)="x","x",LEFT(tab_SATLISTE[[#This Row],[SAT-ID]]))</f>
        <v>6</v>
      </c>
      <c r="H2086" s="679" t="s">
        <v>4292</v>
      </c>
      <c r="I2086" s="680"/>
      <c r="J2086" s="680"/>
      <c r="K2086" s="680"/>
      <c r="L2086" s="681"/>
    </row>
    <row r="2087" spans="1:12" ht="15.95" customHeight="1" x14ac:dyDescent="0.25">
      <c r="A2087" s="21" t="s">
        <v>6558</v>
      </c>
      <c r="B2087" s="209" t="s">
        <v>3486</v>
      </c>
      <c r="C2087" s="214">
        <v>4</v>
      </c>
      <c r="D2087" s="215">
        <v>4000</v>
      </c>
      <c r="E2087" s="215">
        <v>1000</v>
      </c>
      <c r="F2087" s="214">
        <v>5</v>
      </c>
      <c r="G2087" s="217" t="str">
        <f>IF(MID(tab_SATLISTE[[#This Row],[SAT-ID]],2,1)="x","x",LEFT(tab_SATLISTE[[#This Row],[SAT-ID]]))</f>
        <v>6</v>
      </c>
      <c r="H2087" s="679" t="s">
        <v>4292</v>
      </c>
      <c r="I2087" s="680"/>
      <c r="J2087" s="680"/>
      <c r="K2087" s="680"/>
      <c r="L2087" s="681"/>
    </row>
    <row r="2088" spans="1:12" ht="15.95" customHeight="1" x14ac:dyDescent="0.25">
      <c r="A2088" s="21" t="s">
        <v>6559</v>
      </c>
      <c r="B2088" s="209" t="s">
        <v>3344</v>
      </c>
      <c r="C2088" s="214">
        <v>3</v>
      </c>
      <c r="D2088" s="215">
        <v>3000</v>
      </c>
      <c r="E2088" s="215">
        <v>750</v>
      </c>
      <c r="F2088" s="214">
        <v>4</v>
      </c>
      <c r="G2088" s="217" t="str">
        <f>IF(MID(tab_SATLISTE[[#This Row],[SAT-ID]],2,1)="x","x",LEFT(tab_SATLISTE[[#This Row],[SAT-ID]]))</f>
        <v>6</v>
      </c>
      <c r="H2088" s="679" t="s">
        <v>4292</v>
      </c>
      <c r="I2088" s="680"/>
      <c r="J2088" s="680"/>
      <c r="K2088" s="680"/>
      <c r="L2088" s="681"/>
    </row>
    <row r="2089" spans="1:12" ht="15.95" customHeight="1" x14ac:dyDescent="0.25">
      <c r="A2089" s="21" t="s">
        <v>6560</v>
      </c>
      <c r="B2089" s="209" t="s">
        <v>3442</v>
      </c>
      <c r="C2089" s="214">
        <v>5</v>
      </c>
      <c r="D2089" s="215">
        <v>5000</v>
      </c>
      <c r="E2089" s="215">
        <v>1250</v>
      </c>
      <c r="F2089" s="214">
        <v>7</v>
      </c>
      <c r="G2089" s="217" t="str">
        <f>IF(MID(tab_SATLISTE[[#This Row],[SAT-ID]],2,1)="x","x",LEFT(tab_SATLISTE[[#This Row],[SAT-ID]]))</f>
        <v>6</v>
      </c>
      <c r="H2089" s="679" t="s">
        <v>4292</v>
      </c>
      <c r="I2089" s="680"/>
      <c r="J2089" s="680"/>
      <c r="K2089" s="680"/>
      <c r="L2089" s="681"/>
    </row>
    <row r="2090" spans="1:12" ht="15.95" customHeight="1" x14ac:dyDescent="0.25">
      <c r="A2090" s="21" t="s">
        <v>6561</v>
      </c>
      <c r="B2090" s="209" t="s">
        <v>3484</v>
      </c>
      <c r="C2090" s="214">
        <v>29</v>
      </c>
      <c r="D2090" s="215">
        <v>29000</v>
      </c>
      <c r="E2090" s="215">
        <v>7250</v>
      </c>
      <c r="F2090" s="214">
        <v>41</v>
      </c>
      <c r="G2090" s="217" t="str">
        <f>IF(MID(tab_SATLISTE[[#This Row],[SAT-ID]],2,1)="x","x",LEFT(tab_SATLISTE[[#This Row],[SAT-ID]]))</f>
        <v>6</v>
      </c>
      <c r="H2090" s="679" t="s">
        <v>4292</v>
      </c>
      <c r="I2090" s="680"/>
      <c r="J2090" s="680"/>
      <c r="K2090" s="680"/>
      <c r="L2090" s="681"/>
    </row>
    <row r="2091" spans="1:12" ht="15.95" customHeight="1" x14ac:dyDescent="0.25">
      <c r="A2091" s="21" t="s">
        <v>6562</v>
      </c>
      <c r="B2091" s="209" t="s">
        <v>3308</v>
      </c>
      <c r="C2091" s="214">
        <v>29</v>
      </c>
      <c r="D2091" s="215">
        <v>29000</v>
      </c>
      <c r="E2091" s="215">
        <v>7250</v>
      </c>
      <c r="F2091" s="214">
        <v>41</v>
      </c>
      <c r="G2091" s="217" t="str">
        <f>IF(MID(tab_SATLISTE[[#This Row],[SAT-ID]],2,1)="x","x",LEFT(tab_SATLISTE[[#This Row],[SAT-ID]]))</f>
        <v>6</v>
      </c>
      <c r="H2091" s="679" t="s">
        <v>4292</v>
      </c>
      <c r="I2091" s="680"/>
      <c r="J2091" s="680"/>
      <c r="K2091" s="680"/>
      <c r="L2091" s="681"/>
    </row>
    <row r="2092" spans="1:12" ht="15.95" customHeight="1" x14ac:dyDescent="0.25">
      <c r="A2092" s="21" t="s">
        <v>6563</v>
      </c>
      <c r="B2092" s="209" t="s">
        <v>3464</v>
      </c>
      <c r="C2092" s="214">
        <v>4</v>
      </c>
      <c r="D2092" s="215">
        <v>4000</v>
      </c>
      <c r="E2092" s="215">
        <v>1000</v>
      </c>
      <c r="F2092" s="214">
        <v>5</v>
      </c>
      <c r="G2092" s="217" t="str">
        <f>IF(MID(tab_SATLISTE[[#This Row],[SAT-ID]],2,1)="x","x",LEFT(tab_SATLISTE[[#This Row],[SAT-ID]]))</f>
        <v>6</v>
      </c>
      <c r="H2092" s="679" t="s">
        <v>4292</v>
      </c>
      <c r="I2092" s="680"/>
      <c r="J2092" s="680"/>
      <c r="K2092" s="680"/>
      <c r="L2092" s="681"/>
    </row>
    <row r="2093" spans="1:12" ht="15.95" customHeight="1" x14ac:dyDescent="0.25">
      <c r="A2093" s="21" t="s">
        <v>6564</v>
      </c>
      <c r="B2093" s="209" t="s">
        <v>3304</v>
      </c>
      <c r="C2093" s="214">
        <v>11</v>
      </c>
      <c r="D2093" s="215">
        <v>11000</v>
      </c>
      <c r="E2093" s="215">
        <v>2750</v>
      </c>
      <c r="F2093" s="214">
        <v>15</v>
      </c>
      <c r="G2093" s="217" t="str">
        <f>IF(MID(tab_SATLISTE[[#This Row],[SAT-ID]],2,1)="x","x",LEFT(tab_SATLISTE[[#This Row],[SAT-ID]]))</f>
        <v>6</v>
      </c>
      <c r="H2093" s="679" t="s">
        <v>4292</v>
      </c>
      <c r="I2093" s="680"/>
      <c r="J2093" s="680"/>
      <c r="K2093" s="680"/>
      <c r="L2093" s="681"/>
    </row>
    <row r="2094" spans="1:12" ht="15.95" customHeight="1" x14ac:dyDescent="0.25">
      <c r="A2094" s="21" t="s">
        <v>6565</v>
      </c>
      <c r="B2094" s="209" t="s">
        <v>3426</v>
      </c>
      <c r="C2094" s="214">
        <v>4</v>
      </c>
      <c r="D2094" s="215">
        <v>4000</v>
      </c>
      <c r="E2094" s="215">
        <v>1000</v>
      </c>
      <c r="F2094" s="214">
        <v>6</v>
      </c>
      <c r="G2094" s="217" t="str">
        <f>IF(MID(tab_SATLISTE[[#This Row],[SAT-ID]],2,1)="x","x",LEFT(tab_SATLISTE[[#This Row],[SAT-ID]]))</f>
        <v>6</v>
      </c>
      <c r="H2094" s="679" t="s">
        <v>4292</v>
      </c>
      <c r="I2094" s="680"/>
      <c r="J2094" s="680"/>
      <c r="K2094" s="680"/>
      <c r="L2094" s="681"/>
    </row>
    <row r="2095" spans="1:12" ht="15.95" customHeight="1" x14ac:dyDescent="0.25">
      <c r="A2095" s="21" t="s">
        <v>6566</v>
      </c>
      <c r="B2095" s="209" t="s">
        <v>3324</v>
      </c>
      <c r="C2095" s="214">
        <v>17</v>
      </c>
      <c r="D2095" s="215">
        <v>17000</v>
      </c>
      <c r="E2095" s="215">
        <v>4250</v>
      </c>
      <c r="F2095" s="214">
        <v>24</v>
      </c>
      <c r="G2095" s="217" t="str">
        <f>IF(MID(tab_SATLISTE[[#This Row],[SAT-ID]],2,1)="x","x",LEFT(tab_SATLISTE[[#This Row],[SAT-ID]]))</f>
        <v>6</v>
      </c>
      <c r="H2095" s="679" t="s">
        <v>4292</v>
      </c>
      <c r="I2095" s="680"/>
      <c r="J2095" s="680"/>
      <c r="K2095" s="680"/>
      <c r="L2095" s="681"/>
    </row>
    <row r="2096" spans="1:12" ht="15.95" customHeight="1" x14ac:dyDescent="0.25">
      <c r="A2096" s="21" t="s">
        <v>6567</v>
      </c>
      <c r="B2096" s="209" t="s">
        <v>73</v>
      </c>
      <c r="C2096" s="214">
        <v>836</v>
      </c>
      <c r="D2096" s="215">
        <v>836000</v>
      </c>
      <c r="E2096" s="215">
        <v>209000</v>
      </c>
      <c r="F2096" s="214">
        <v>1286</v>
      </c>
      <c r="G2096" s="217" t="str">
        <f>IF(MID(tab_SATLISTE[[#This Row],[SAT-ID]],2,1)="x","x",LEFT(tab_SATLISTE[[#This Row],[SAT-ID]]))</f>
        <v>6</v>
      </c>
      <c r="H2096" s="679" t="s">
        <v>4292</v>
      </c>
      <c r="I2096" s="680"/>
      <c r="J2096" s="680"/>
      <c r="K2096" s="680"/>
      <c r="L2096" s="681"/>
    </row>
    <row r="2097" spans="1:12" ht="15.95" customHeight="1" x14ac:dyDescent="0.25">
      <c r="A2097" s="21" t="s">
        <v>6568</v>
      </c>
      <c r="B2097" s="209" t="s">
        <v>227</v>
      </c>
      <c r="C2097" s="214">
        <v>231</v>
      </c>
      <c r="D2097" s="215">
        <v>231000</v>
      </c>
      <c r="E2097" s="215">
        <v>57750</v>
      </c>
      <c r="F2097" s="214">
        <v>333</v>
      </c>
      <c r="G2097" s="217" t="str">
        <f>IF(MID(tab_SATLISTE[[#This Row],[SAT-ID]],2,1)="x","x",LEFT(tab_SATLISTE[[#This Row],[SAT-ID]]))</f>
        <v>6</v>
      </c>
      <c r="H2097" s="679" t="s">
        <v>4292</v>
      </c>
      <c r="I2097" s="680"/>
      <c r="J2097" s="680"/>
      <c r="K2097" s="680"/>
      <c r="L2097" s="681"/>
    </row>
    <row r="2098" spans="1:12" ht="15.95" customHeight="1" x14ac:dyDescent="0.25">
      <c r="A2098" s="21" t="s">
        <v>6569</v>
      </c>
      <c r="B2098" s="209" t="s">
        <v>3412</v>
      </c>
      <c r="C2098" s="214">
        <v>21</v>
      </c>
      <c r="D2098" s="215">
        <v>21000</v>
      </c>
      <c r="E2098" s="215">
        <v>5250</v>
      </c>
      <c r="F2098" s="214">
        <v>29</v>
      </c>
      <c r="G2098" s="217" t="str">
        <f>IF(MID(tab_SATLISTE[[#This Row],[SAT-ID]],2,1)="x","x",LEFT(tab_SATLISTE[[#This Row],[SAT-ID]]))</f>
        <v>6</v>
      </c>
      <c r="H2098" s="679" t="s">
        <v>4292</v>
      </c>
      <c r="I2098" s="680"/>
      <c r="J2098" s="680"/>
      <c r="K2098" s="680"/>
      <c r="L2098" s="681"/>
    </row>
    <row r="2099" spans="1:12" ht="15.95" customHeight="1" x14ac:dyDescent="0.25">
      <c r="A2099" s="21" t="s">
        <v>6570</v>
      </c>
      <c r="B2099" s="209" t="s">
        <v>3370</v>
      </c>
      <c r="C2099" s="214">
        <v>3</v>
      </c>
      <c r="D2099" s="215">
        <v>3000</v>
      </c>
      <c r="E2099" s="215">
        <v>750</v>
      </c>
      <c r="F2099" s="214">
        <v>4</v>
      </c>
      <c r="G2099" s="217" t="str">
        <f>IF(MID(tab_SATLISTE[[#This Row],[SAT-ID]],2,1)="x","x",LEFT(tab_SATLISTE[[#This Row],[SAT-ID]]))</f>
        <v>6</v>
      </c>
      <c r="H2099" s="679" t="s">
        <v>4292</v>
      </c>
      <c r="I2099" s="680"/>
      <c r="J2099" s="680"/>
      <c r="K2099" s="680"/>
      <c r="L2099" s="681"/>
    </row>
    <row r="2100" spans="1:12" ht="15.95" customHeight="1" x14ac:dyDescent="0.25">
      <c r="A2100" s="21" t="s">
        <v>6571</v>
      </c>
      <c r="B2100" s="209" t="s">
        <v>3512</v>
      </c>
      <c r="C2100" s="214">
        <v>6</v>
      </c>
      <c r="D2100" s="215">
        <v>6000</v>
      </c>
      <c r="E2100" s="215">
        <v>1500</v>
      </c>
      <c r="F2100" s="214">
        <v>9</v>
      </c>
      <c r="G2100" s="217" t="str">
        <f>IF(MID(tab_SATLISTE[[#This Row],[SAT-ID]],2,1)="x","x",LEFT(tab_SATLISTE[[#This Row],[SAT-ID]]))</f>
        <v>6</v>
      </c>
      <c r="H2100" s="679" t="s">
        <v>4292</v>
      </c>
      <c r="I2100" s="680"/>
      <c r="J2100" s="680"/>
      <c r="K2100" s="680"/>
      <c r="L2100" s="681"/>
    </row>
    <row r="2101" spans="1:12" ht="15.95" customHeight="1" x14ac:dyDescent="0.25">
      <c r="A2101" s="21" t="s">
        <v>6572</v>
      </c>
      <c r="B2101" s="209" t="s">
        <v>3466</v>
      </c>
      <c r="C2101" s="214">
        <v>9</v>
      </c>
      <c r="D2101" s="215">
        <v>9000</v>
      </c>
      <c r="E2101" s="215">
        <v>2250</v>
      </c>
      <c r="F2101" s="214">
        <v>13</v>
      </c>
      <c r="G2101" s="217" t="str">
        <f>IF(MID(tab_SATLISTE[[#This Row],[SAT-ID]],2,1)="x","x",LEFT(tab_SATLISTE[[#This Row],[SAT-ID]]))</f>
        <v>6</v>
      </c>
      <c r="H2101" s="679" t="s">
        <v>4292</v>
      </c>
      <c r="I2101" s="680"/>
      <c r="J2101" s="680"/>
      <c r="K2101" s="680"/>
      <c r="L2101" s="681"/>
    </row>
    <row r="2102" spans="1:12" ht="15.95" customHeight="1" x14ac:dyDescent="0.25">
      <c r="A2102" s="21" t="s">
        <v>6573</v>
      </c>
      <c r="B2102" s="209" t="s">
        <v>3465</v>
      </c>
      <c r="C2102" s="214">
        <v>9</v>
      </c>
      <c r="D2102" s="215">
        <v>9000</v>
      </c>
      <c r="E2102" s="215">
        <v>2250</v>
      </c>
      <c r="F2102" s="214">
        <v>12</v>
      </c>
      <c r="G2102" s="217" t="str">
        <f>IF(MID(tab_SATLISTE[[#This Row],[SAT-ID]],2,1)="x","x",LEFT(tab_SATLISTE[[#This Row],[SAT-ID]]))</f>
        <v>6</v>
      </c>
      <c r="H2102" s="679" t="s">
        <v>4292</v>
      </c>
      <c r="I2102" s="680"/>
      <c r="J2102" s="680"/>
      <c r="K2102" s="680"/>
      <c r="L2102" s="681"/>
    </row>
    <row r="2103" spans="1:12" ht="15.95" customHeight="1" x14ac:dyDescent="0.25">
      <c r="A2103" s="22" t="s">
        <v>6577</v>
      </c>
      <c r="B2103" s="211" t="s">
        <v>1018</v>
      </c>
      <c r="C2103" s="214">
        <v>13</v>
      </c>
      <c r="D2103" s="215">
        <v>13000</v>
      </c>
      <c r="E2103" s="215">
        <v>3250</v>
      </c>
      <c r="F2103" s="214">
        <v>18</v>
      </c>
      <c r="G2103" s="217" t="str">
        <f>IF(MID(tab_SATLISTE[[#This Row],[SAT-ID]],2,1)="x","x",LEFT(tab_SATLISTE[[#This Row],[SAT-ID]]))</f>
        <v>6</v>
      </c>
      <c r="H2103" s="679" t="s">
        <v>4292</v>
      </c>
      <c r="I2103" s="680"/>
      <c r="J2103" s="680"/>
      <c r="K2103" s="680"/>
      <c r="L2103" s="681"/>
    </row>
    <row r="2104" spans="1:12" ht="15.95" customHeight="1" x14ac:dyDescent="0.25">
      <c r="A2104" s="22" t="s">
        <v>6578</v>
      </c>
      <c r="B2104" s="211" t="s">
        <v>392</v>
      </c>
      <c r="C2104" s="214">
        <v>23</v>
      </c>
      <c r="D2104" s="215">
        <v>23000</v>
      </c>
      <c r="E2104" s="215">
        <v>5750</v>
      </c>
      <c r="F2104" s="214">
        <v>33</v>
      </c>
      <c r="G2104" s="217" t="str">
        <f>IF(MID(tab_SATLISTE[[#This Row],[SAT-ID]],2,1)="x","x",LEFT(tab_SATLISTE[[#This Row],[SAT-ID]]))</f>
        <v>6</v>
      </c>
      <c r="H2104" s="676" t="s">
        <v>4293</v>
      </c>
      <c r="I2104" s="677"/>
      <c r="J2104" s="677"/>
      <c r="K2104" s="677"/>
      <c r="L2104" s="678"/>
    </row>
    <row r="2105" spans="1:12" ht="15.95" customHeight="1" x14ac:dyDescent="0.25">
      <c r="A2105" s="22" t="s">
        <v>6579</v>
      </c>
      <c r="B2105" s="211" t="s">
        <v>3807</v>
      </c>
      <c r="C2105" s="214">
        <v>47</v>
      </c>
      <c r="D2105" s="215">
        <v>47000</v>
      </c>
      <c r="E2105" s="215">
        <v>11750</v>
      </c>
      <c r="F2105" s="214">
        <v>66</v>
      </c>
      <c r="G2105" s="217" t="str">
        <f>IF(MID(tab_SATLISTE[[#This Row],[SAT-ID]],2,1)="x","x",LEFT(tab_SATLISTE[[#This Row],[SAT-ID]]))</f>
        <v>6</v>
      </c>
      <c r="H2105" s="676" t="s">
        <v>4293</v>
      </c>
      <c r="I2105" s="677"/>
      <c r="J2105" s="677"/>
      <c r="K2105" s="677"/>
      <c r="L2105" s="678"/>
    </row>
    <row r="2106" spans="1:12" ht="15.95" customHeight="1" x14ac:dyDescent="0.25">
      <c r="A2106" s="22" t="s">
        <v>6580</v>
      </c>
      <c r="B2106" s="211" t="s">
        <v>110</v>
      </c>
      <c r="C2106" s="214">
        <v>36</v>
      </c>
      <c r="D2106" s="215">
        <v>36000</v>
      </c>
      <c r="E2106" s="215">
        <v>9000</v>
      </c>
      <c r="F2106" s="214">
        <v>52</v>
      </c>
      <c r="G2106" s="217" t="str">
        <f>IF(MID(tab_SATLISTE[[#This Row],[SAT-ID]],2,1)="x","x",LEFT(tab_SATLISTE[[#This Row],[SAT-ID]]))</f>
        <v>6</v>
      </c>
      <c r="H2106" s="676" t="s">
        <v>4293</v>
      </c>
      <c r="I2106" s="677"/>
      <c r="J2106" s="677"/>
      <c r="K2106" s="677"/>
      <c r="L2106" s="678"/>
    </row>
    <row r="2107" spans="1:12" ht="15.95" customHeight="1" x14ac:dyDescent="0.25">
      <c r="A2107" s="22" t="s">
        <v>6581</v>
      </c>
      <c r="B2107" s="211" t="s">
        <v>807</v>
      </c>
      <c r="C2107" s="214">
        <v>5</v>
      </c>
      <c r="D2107" s="215">
        <v>5000</v>
      </c>
      <c r="E2107" s="215">
        <v>1250</v>
      </c>
      <c r="F2107" s="214">
        <v>7</v>
      </c>
      <c r="G2107" s="217" t="str">
        <f>IF(MID(tab_SATLISTE[[#This Row],[SAT-ID]],2,1)="x","x",LEFT(tab_SATLISTE[[#This Row],[SAT-ID]]))</f>
        <v>6</v>
      </c>
      <c r="H2107" s="676" t="s">
        <v>4293</v>
      </c>
      <c r="I2107" s="677"/>
      <c r="J2107" s="677"/>
      <c r="K2107" s="677"/>
      <c r="L2107" s="678"/>
    </row>
    <row r="2108" spans="1:12" ht="15.95" customHeight="1" x14ac:dyDescent="0.25">
      <c r="A2108" s="22" t="s">
        <v>6583</v>
      </c>
      <c r="B2108" s="211" t="s">
        <v>4062</v>
      </c>
      <c r="C2108" s="214">
        <v>1</v>
      </c>
      <c r="D2108" s="215">
        <v>1000</v>
      </c>
      <c r="E2108" s="215">
        <v>250</v>
      </c>
      <c r="F2108" s="214">
        <v>2</v>
      </c>
      <c r="G2108" s="217" t="str">
        <f>IF(MID(tab_SATLISTE[[#This Row],[SAT-ID]],2,1)="x","x",LEFT(tab_SATLISTE[[#This Row],[SAT-ID]]))</f>
        <v>6</v>
      </c>
      <c r="H2108" s="676" t="s">
        <v>4293</v>
      </c>
      <c r="I2108" s="677"/>
      <c r="J2108" s="677"/>
      <c r="K2108" s="677"/>
      <c r="L2108" s="678"/>
    </row>
    <row r="2109" spans="1:12" ht="15.95" customHeight="1" x14ac:dyDescent="0.25">
      <c r="A2109" s="22" t="s">
        <v>6584</v>
      </c>
      <c r="B2109" s="211" t="s">
        <v>1225</v>
      </c>
      <c r="C2109" s="214">
        <v>43</v>
      </c>
      <c r="D2109" s="215">
        <v>43000</v>
      </c>
      <c r="E2109" s="215">
        <v>10750</v>
      </c>
      <c r="F2109" s="214">
        <v>66</v>
      </c>
      <c r="G2109" s="217" t="str">
        <f>IF(MID(tab_SATLISTE[[#This Row],[SAT-ID]],2,1)="x","x",LEFT(tab_SATLISTE[[#This Row],[SAT-ID]]))</f>
        <v>6</v>
      </c>
      <c r="H2109" s="676" t="s">
        <v>4293</v>
      </c>
      <c r="I2109" s="677"/>
      <c r="J2109" s="677"/>
      <c r="K2109" s="677"/>
      <c r="L2109" s="678"/>
    </row>
    <row r="2110" spans="1:12" ht="15.95" customHeight="1" x14ac:dyDescent="0.25">
      <c r="A2110" s="22" t="s">
        <v>6585</v>
      </c>
      <c r="B2110" s="211" t="s">
        <v>661</v>
      </c>
      <c r="C2110" s="214">
        <v>339</v>
      </c>
      <c r="D2110" s="215">
        <v>339000</v>
      </c>
      <c r="E2110" s="215">
        <v>84750</v>
      </c>
      <c r="F2110" s="214">
        <v>484</v>
      </c>
      <c r="G2110" s="217" t="str">
        <f>IF(MID(tab_SATLISTE[[#This Row],[SAT-ID]],2,1)="x","x",LEFT(tab_SATLISTE[[#This Row],[SAT-ID]]))</f>
        <v>6</v>
      </c>
      <c r="H2110" s="676" t="s">
        <v>4293</v>
      </c>
      <c r="I2110" s="677"/>
      <c r="J2110" s="677"/>
      <c r="K2110" s="677"/>
      <c r="L2110" s="678"/>
    </row>
    <row r="2111" spans="1:12" ht="15.95" customHeight="1" x14ac:dyDescent="0.25">
      <c r="A2111" s="22" t="s">
        <v>6586</v>
      </c>
      <c r="B2111" s="211" t="s">
        <v>1371</v>
      </c>
      <c r="C2111" s="214">
        <v>31</v>
      </c>
      <c r="D2111" s="215">
        <v>31000</v>
      </c>
      <c r="E2111" s="215">
        <v>7750</v>
      </c>
      <c r="F2111" s="214">
        <v>43</v>
      </c>
      <c r="G2111" s="217" t="str">
        <f>IF(MID(tab_SATLISTE[[#This Row],[SAT-ID]],2,1)="x","x",LEFT(tab_SATLISTE[[#This Row],[SAT-ID]]))</f>
        <v>6</v>
      </c>
      <c r="H2111" s="676" t="s">
        <v>4293</v>
      </c>
      <c r="I2111" s="677"/>
      <c r="J2111" s="677"/>
      <c r="K2111" s="677"/>
      <c r="L2111" s="678"/>
    </row>
    <row r="2112" spans="1:12" ht="15.95" customHeight="1" x14ac:dyDescent="0.25">
      <c r="A2112" s="22" t="s">
        <v>6587</v>
      </c>
      <c r="B2112" s="211" t="s">
        <v>1359</v>
      </c>
      <c r="C2112" s="214">
        <v>31</v>
      </c>
      <c r="D2112" s="215">
        <v>31000</v>
      </c>
      <c r="E2112" s="215">
        <v>7750</v>
      </c>
      <c r="F2112" s="214">
        <v>43</v>
      </c>
      <c r="G2112" s="217" t="str">
        <f>IF(MID(tab_SATLISTE[[#This Row],[SAT-ID]],2,1)="x","x",LEFT(tab_SATLISTE[[#This Row],[SAT-ID]]))</f>
        <v>6</v>
      </c>
      <c r="H2112" s="676" t="s">
        <v>4293</v>
      </c>
      <c r="I2112" s="677"/>
      <c r="J2112" s="677"/>
      <c r="K2112" s="677"/>
      <c r="L2112" s="678"/>
    </row>
    <row r="2113" spans="1:12" ht="15.95" customHeight="1" x14ac:dyDescent="0.25">
      <c r="A2113" s="22" t="s">
        <v>6588</v>
      </c>
      <c r="B2113" s="211" t="s">
        <v>1804</v>
      </c>
      <c r="C2113" s="214">
        <v>36</v>
      </c>
      <c r="D2113" s="215">
        <v>36000</v>
      </c>
      <c r="E2113" s="215">
        <v>9000</v>
      </c>
      <c r="F2113" s="214">
        <v>50</v>
      </c>
      <c r="G2113" s="217" t="str">
        <f>IF(MID(tab_SATLISTE[[#This Row],[SAT-ID]],2,1)="x","x",LEFT(tab_SATLISTE[[#This Row],[SAT-ID]]))</f>
        <v>6</v>
      </c>
      <c r="H2113" s="676" t="s">
        <v>4293</v>
      </c>
      <c r="I2113" s="677"/>
      <c r="J2113" s="677"/>
      <c r="K2113" s="677"/>
      <c r="L2113" s="678"/>
    </row>
    <row r="2114" spans="1:12" ht="15.95" customHeight="1" x14ac:dyDescent="0.25">
      <c r="A2114" s="22" t="s">
        <v>6589</v>
      </c>
      <c r="B2114" s="211" t="s">
        <v>129</v>
      </c>
      <c r="C2114" s="214">
        <v>7</v>
      </c>
      <c r="D2114" s="215">
        <v>7000</v>
      </c>
      <c r="E2114" s="215">
        <v>1750</v>
      </c>
      <c r="F2114" s="214">
        <v>10</v>
      </c>
      <c r="G2114" s="217" t="str">
        <f>IF(MID(tab_SATLISTE[[#This Row],[SAT-ID]],2,1)="x","x",LEFT(tab_SATLISTE[[#This Row],[SAT-ID]]))</f>
        <v>6</v>
      </c>
      <c r="H2114" s="676" t="s">
        <v>4293</v>
      </c>
      <c r="I2114" s="677"/>
      <c r="J2114" s="677"/>
      <c r="K2114" s="677"/>
      <c r="L2114" s="678"/>
    </row>
    <row r="2115" spans="1:12" ht="15.95" customHeight="1" x14ac:dyDescent="0.25">
      <c r="A2115" s="22" t="s">
        <v>6590</v>
      </c>
      <c r="B2115" s="211" t="s">
        <v>122</v>
      </c>
      <c r="C2115" s="214">
        <v>22</v>
      </c>
      <c r="D2115" s="215">
        <v>22000</v>
      </c>
      <c r="E2115" s="215">
        <v>5500</v>
      </c>
      <c r="F2115" s="214">
        <v>34</v>
      </c>
      <c r="G2115" s="217" t="str">
        <f>IF(MID(tab_SATLISTE[[#This Row],[SAT-ID]],2,1)="x","x",LEFT(tab_SATLISTE[[#This Row],[SAT-ID]]))</f>
        <v>6</v>
      </c>
      <c r="H2115" s="676" t="s">
        <v>4293</v>
      </c>
      <c r="I2115" s="677"/>
      <c r="J2115" s="677"/>
      <c r="K2115" s="677"/>
      <c r="L2115" s="678"/>
    </row>
    <row r="2116" spans="1:12" ht="15.95" customHeight="1" x14ac:dyDescent="0.25">
      <c r="A2116" s="22" t="s">
        <v>6591</v>
      </c>
      <c r="B2116" s="211" t="s">
        <v>1808</v>
      </c>
      <c r="C2116" s="214">
        <v>44</v>
      </c>
      <c r="D2116" s="215">
        <v>44000</v>
      </c>
      <c r="E2116" s="215">
        <v>11000</v>
      </c>
      <c r="F2116" s="214">
        <v>64</v>
      </c>
      <c r="G2116" s="217" t="str">
        <f>IF(MID(tab_SATLISTE[[#This Row],[SAT-ID]],2,1)="x","x",LEFT(tab_SATLISTE[[#This Row],[SAT-ID]]))</f>
        <v>6</v>
      </c>
      <c r="H2116" s="676" t="s">
        <v>4293</v>
      </c>
      <c r="I2116" s="677"/>
      <c r="J2116" s="677"/>
      <c r="K2116" s="677"/>
      <c r="L2116" s="678"/>
    </row>
    <row r="2117" spans="1:12" ht="15.95" customHeight="1" x14ac:dyDescent="0.25">
      <c r="A2117" s="22" t="s">
        <v>6592</v>
      </c>
      <c r="B2117" s="211" t="s">
        <v>665</v>
      </c>
      <c r="C2117" s="214">
        <v>30</v>
      </c>
      <c r="D2117" s="215">
        <v>30000</v>
      </c>
      <c r="E2117" s="215">
        <v>7500</v>
      </c>
      <c r="F2117" s="214">
        <v>42</v>
      </c>
      <c r="G2117" s="217" t="str">
        <f>IF(MID(tab_SATLISTE[[#This Row],[SAT-ID]],2,1)="x","x",LEFT(tab_SATLISTE[[#This Row],[SAT-ID]]))</f>
        <v>6</v>
      </c>
      <c r="H2117" s="676" t="s">
        <v>4293</v>
      </c>
      <c r="I2117" s="677"/>
      <c r="J2117" s="677"/>
      <c r="K2117" s="677"/>
      <c r="L2117" s="678"/>
    </row>
    <row r="2118" spans="1:12" ht="15.95" customHeight="1" x14ac:dyDescent="0.25">
      <c r="A2118" s="22" t="s">
        <v>6593</v>
      </c>
      <c r="B2118" s="211" t="s">
        <v>1126</v>
      </c>
      <c r="C2118" s="214">
        <v>9</v>
      </c>
      <c r="D2118" s="215">
        <v>9000</v>
      </c>
      <c r="E2118" s="215">
        <v>2250</v>
      </c>
      <c r="F2118" s="214">
        <v>14</v>
      </c>
      <c r="G2118" s="217" t="str">
        <f>IF(MID(tab_SATLISTE[[#This Row],[SAT-ID]],2,1)="x","x",LEFT(tab_SATLISTE[[#This Row],[SAT-ID]]))</f>
        <v>6</v>
      </c>
      <c r="H2118" s="676" t="s">
        <v>4293</v>
      </c>
      <c r="I2118" s="677"/>
      <c r="J2118" s="677"/>
      <c r="K2118" s="677"/>
      <c r="L2118" s="678"/>
    </row>
    <row r="2119" spans="1:12" ht="15.95" customHeight="1" x14ac:dyDescent="0.25">
      <c r="A2119" s="22" t="s">
        <v>6594</v>
      </c>
      <c r="B2119" s="211" t="s">
        <v>796</v>
      </c>
      <c r="C2119" s="214">
        <v>9</v>
      </c>
      <c r="D2119" s="215">
        <v>9000</v>
      </c>
      <c r="E2119" s="215">
        <v>2250</v>
      </c>
      <c r="F2119" s="214">
        <v>12</v>
      </c>
      <c r="G2119" s="217" t="str">
        <f>IF(MID(tab_SATLISTE[[#This Row],[SAT-ID]],2,1)="x","x",LEFT(tab_SATLISTE[[#This Row],[SAT-ID]]))</f>
        <v>6</v>
      </c>
      <c r="H2119" s="676" t="s">
        <v>4293</v>
      </c>
      <c r="I2119" s="677"/>
      <c r="J2119" s="677"/>
      <c r="K2119" s="677"/>
      <c r="L2119" s="678"/>
    </row>
    <row r="2120" spans="1:12" ht="15.95" customHeight="1" x14ac:dyDescent="0.25">
      <c r="A2120" s="22" t="s">
        <v>6595</v>
      </c>
      <c r="B2120" s="211" t="s">
        <v>1471</v>
      </c>
      <c r="C2120" s="214">
        <v>7</v>
      </c>
      <c r="D2120" s="215">
        <v>7000</v>
      </c>
      <c r="E2120" s="215">
        <v>1750</v>
      </c>
      <c r="F2120" s="214">
        <v>10</v>
      </c>
      <c r="G2120" s="217" t="str">
        <f>IF(MID(tab_SATLISTE[[#This Row],[SAT-ID]],2,1)="x","x",LEFT(tab_SATLISTE[[#This Row],[SAT-ID]]))</f>
        <v>6</v>
      </c>
      <c r="H2120" s="676" t="s">
        <v>4293</v>
      </c>
      <c r="I2120" s="677"/>
      <c r="J2120" s="677"/>
      <c r="K2120" s="677"/>
      <c r="L2120" s="678"/>
    </row>
    <row r="2121" spans="1:12" ht="15.95" customHeight="1" x14ac:dyDescent="0.25">
      <c r="A2121" s="22" t="s">
        <v>6596</v>
      </c>
      <c r="B2121" s="211" t="s">
        <v>1105</v>
      </c>
      <c r="C2121" s="214">
        <v>17</v>
      </c>
      <c r="D2121" s="215">
        <v>17000</v>
      </c>
      <c r="E2121" s="215">
        <v>4250</v>
      </c>
      <c r="F2121" s="214">
        <v>24</v>
      </c>
      <c r="G2121" s="217" t="str">
        <f>IF(MID(tab_SATLISTE[[#This Row],[SAT-ID]],2,1)="x","x",LEFT(tab_SATLISTE[[#This Row],[SAT-ID]]))</f>
        <v>6</v>
      </c>
      <c r="H2121" s="676" t="s">
        <v>4293</v>
      </c>
      <c r="I2121" s="677"/>
      <c r="J2121" s="677"/>
      <c r="K2121" s="677"/>
      <c r="L2121" s="678"/>
    </row>
    <row r="2122" spans="1:12" ht="15.95" customHeight="1" x14ac:dyDescent="0.25">
      <c r="A2122" s="22" t="s">
        <v>6597</v>
      </c>
      <c r="B2122" s="211" t="s">
        <v>3842</v>
      </c>
      <c r="C2122" s="214">
        <v>32</v>
      </c>
      <c r="D2122" s="215">
        <v>32000</v>
      </c>
      <c r="E2122" s="215">
        <v>8000</v>
      </c>
      <c r="F2122" s="214">
        <v>49</v>
      </c>
      <c r="G2122" s="217" t="str">
        <f>IF(MID(tab_SATLISTE[[#This Row],[SAT-ID]],2,1)="x","x",LEFT(tab_SATLISTE[[#This Row],[SAT-ID]]))</f>
        <v>6</v>
      </c>
      <c r="H2122" s="676" t="s">
        <v>4293</v>
      </c>
      <c r="I2122" s="677"/>
      <c r="J2122" s="677"/>
      <c r="K2122" s="677"/>
      <c r="L2122" s="678"/>
    </row>
    <row r="2123" spans="1:12" ht="15.95" customHeight="1" x14ac:dyDescent="0.25">
      <c r="A2123" s="22" t="s">
        <v>6598</v>
      </c>
      <c r="B2123" s="211" t="s">
        <v>1383</v>
      </c>
      <c r="C2123" s="214">
        <v>29</v>
      </c>
      <c r="D2123" s="215">
        <v>29000</v>
      </c>
      <c r="E2123" s="215">
        <v>7250</v>
      </c>
      <c r="F2123" s="214">
        <v>40</v>
      </c>
      <c r="G2123" s="217" t="str">
        <f>IF(MID(tab_SATLISTE[[#This Row],[SAT-ID]],2,1)="x","x",LEFT(tab_SATLISTE[[#This Row],[SAT-ID]]))</f>
        <v>6</v>
      </c>
      <c r="H2123" s="676" t="s">
        <v>4293</v>
      </c>
      <c r="I2123" s="677"/>
      <c r="J2123" s="677"/>
      <c r="K2123" s="677"/>
      <c r="L2123" s="678"/>
    </row>
    <row r="2124" spans="1:12" ht="15.95" customHeight="1" x14ac:dyDescent="0.25">
      <c r="A2124" s="22" t="s">
        <v>6599</v>
      </c>
      <c r="B2124" s="211" t="s">
        <v>55</v>
      </c>
      <c r="C2124" s="214">
        <v>10</v>
      </c>
      <c r="D2124" s="215">
        <v>10000</v>
      </c>
      <c r="E2124" s="215">
        <v>2500</v>
      </c>
      <c r="F2124" s="214">
        <v>16</v>
      </c>
      <c r="G2124" s="217" t="str">
        <f>IF(MID(tab_SATLISTE[[#This Row],[SAT-ID]],2,1)="x","x",LEFT(tab_SATLISTE[[#This Row],[SAT-ID]]))</f>
        <v>6</v>
      </c>
      <c r="H2124" s="676" t="s">
        <v>4293</v>
      </c>
      <c r="I2124" s="677"/>
      <c r="J2124" s="677"/>
      <c r="K2124" s="677"/>
      <c r="L2124" s="678"/>
    </row>
    <row r="2125" spans="1:12" ht="15.95" customHeight="1" x14ac:dyDescent="0.25">
      <c r="A2125" s="22" t="s">
        <v>6600</v>
      </c>
      <c r="B2125" s="211" t="s">
        <v>86</v>
      </c>
      <c r="C2125" s="214">
        <v>14</v>
      </c>
      <c r="D2125" s="215">
        <v>14000</v>
      </c>
      <c r="E2125" s="215">
        <v>3500</v>
      </c>
      <c r="F2125" s="214">
        <v>19</v>
      </c>
      <c r="G2125" s="217" t="str">
        <f>IF(MID(tab_SATLISTE[[#This Row],[SAT-ID]],2,1)="x","x",LEFT(tab_SATLISTE[[#This Row],[SAT-ID]]))</f>
        <v>6</v>
      </c>
      <c r="H2125" s="676" t="s">
        <v>4293</v>
      </c>
      <c r="I2125" s="677"/>
      <c r="J2125" s="677"/>
      <c r="K2125" s="677"/>
      <c r="L2125" s="678"/>
    </row>
    <row r="2126" spans="1:12" ht="15.95" customHeight="1" x14ac:dyDescent="0.25">
      <c r="A2126" s="22" t="s">
        <v>6601</v>
      </c>
      <c r="B2126" s="211" t="s">
        <v>4051</v>
      </c>
      <c r="C2126" s="214">
        <v>21</v>
      </c>
      <c r="D2126" s="215">
        <v>21000</v>
      </c>
      <c r="E2126" s="215">
        <v>5250</v>
      </c>
      <c r="F2126" s="214">
        <v>29</v>
      </c>
      <c r="G2126" s="217" t="str">
        <f>IF(MID(tab_SATLISTE[[#This Row],[SAT-ID]],2,1)="x","x",LEFT(tab_SATLISTE[[#This Row],[SAT-ID]]))</f>
        <v>6</v>
      </c>
      <c r="H2126" s="676" t="s">
        <v>4293</v>
      </c>
      <c r="I2126" s="677"/>
      <c r="J2126" s="677"/>
      <c r="K2126" s="677"/>
      <c r="L2126" s="678"/>
    </row>
    <row r="2127" spans="1:12" ht="15.95" customHeight="1" x14ac:dyDescent="0.25">
      <c r="A2127" s="22" t="s">
        <v>6602</v>
      </c>
      <c r="B2127" s="211" t="s">
        <v>683</v>
      </c>
      <c r="C2127" s="214">
        <v>7</v>
      </c>
      <c r="D2127" s="215">
        <v>7000</v>
      </c>
      <c r="E2127" s="215">
        <v>1750</v>
      </c>
      <c r="F2127" s="214">
        <v>10</v>
      </c>
      <c r="G2127" s="217" t="str">
        <f>IF(MID(tab_SATLISTE[[#This Row],[SAT-ID]],2,1)="x","x",LEFT(tab_SATLISTE[[#This Row],[SAT-ID]]))</f>
        <v>6</v>
      </c>
      <c r="H2127" s="676" t="s">
        <v>4293</v>
      </c>
      <c r="I2127" s="677"/>
      <c r="J2127" s="677"/>
      <c r="K2127" s="677"/>
      <c r="L2127" s="678"/>
    </row>
    <row r="2128" spans="1:12" ht="15.95" customHeight="1" x14ac:dyDescent="0.25">
      <c r="A2128" s="22" t="s">
        <v>6603</v>
      </c>
      <c r="B2128" s="211" t="s">
        <v>1640</v>
      </c>
      <c r="C2128" s="214">
        <v>22</v>
      </c>
      <c r="D2128" s="215">
        <v>22000</v>
      </c>
      <c r="E2128" s="215">
        <v>5500</v>
      </c>
      <c r="F2128" s="214">
        <v>31</v>
      </c>
      <c r="G2128" s="217" t="str">
        <f>IF(MID(tab_SATLISTE[[#This Row],[SAT-ID]],2,1)="x","x",LEFT(tab_SATLISTE[[#This Row],[SAT-ID]]))</f>
        <v>6</v>
      </c>
      <c r="H2128" s="676" t="s">
        <v>4293</v>
      </c>
      <c r="I2128" s="677"/>
      <c r="J2128" s="677"/>
      <c r="K2128" s="677"/>
      <c r="L2128" s="678"/>
    </row>
    <row r="2129" spans="1:12" ht="15.95" customHeight="1" x14ac:dyDescent="0.25">
      <c r="A2129" s="22" t="s">
        <v>6604</v>
      </c>
      <c r="B2129" s="211" t="s">
        <v>356</v>
      </c>
      <c r="C2129" s="214">
        <v>48</v>
      </c>
      <c r="D2129" s="215">
        <v>48000</v>
      </c>
      <c r="E2129" s="215">
        <v>12000</v>
      </c>
      <c r="F2129" s="214">
        <v>67</v>
      </c>
      <c r="G2129" s="217" t="str">
        <f>IF(MID(tab_SATLISTE[[#This Row],[SAT-ID]],2,1)="x","x",LEFT(tab_SATLISTE[[#This Row],[SAT-ID]]))</f>
        <v>6</v>
      </c>
      <c r="H2129" s="676" t="s">
        <v>4293</v>
      </c>
      <c r="I2129" s="677"/>
      <c r="J2129" s="677"/>
      <c r="K2129" s="677"/>
      <c r="L2129" s="678"/>
    </row>
    <row r="2130" spans="1:12" ht="15.95" customHeight="1" x14ac:dyDescent="0.25">
      <c r="A2130" s="22" t="s">
        <v>6605</v>
      </c>
      <c r="B2130" s="211" t="s">
        <v>378</v>
      </c>
      <c r="C2130" s="214">
        <v>24</v>
      </c>
      <c r="D2130" s="215">
        <v>24000</v>
      </c>
      <c r="E2130" s="215">
        <v>6000</v>
      </c>
      <c r="F2130" s="214">
        <v>34</v>
      </c>
      <c r="G2130" s="217" t="str">
        <f>IF(MID(tab_SATLISTE[[#This Row],[SAT-ID]],2,1)="x","x",LEFT(tab_SATLISTE[[#This Row],[SAT-ID]]))</f>
        <v>6</v>
      </c>
      <c r="H2130" s="676" t="s">
        <v>4293</v>
      </c>
      <c r="I2130" s="677"/>
      <c r="J2130" s="677"/>
      <c r="K2130" s="677"/>
      <c r="L2130" s="678"/>
    </row>
    <row r="2131" spans="1:12" ht="15.95" customHeight="1" x14ac:dyDescent="0.25">
      <c r="A2131" s="22" t="s">
        <v>6606</v>
      </c>
      <c r="B2131" s="211" t="s">
        <v>363</v>
      </c>
      <c r="C2131" s="214">
        <v>35</v>
      </c>
      <c r="D2131" s="215">
        <v>35000</v>
      </c>
      <c r="E2131" s="215">
        <v>8750</v>
      </c>
      <c r="F2131" s="214">
        <v>49</v>
      </c>
      <c r="G2131" s="217" t="str">
        <f>IF(MID(tab_SATLISTE[[#This Row],[SAT-ID]],2,1)="x","x",LEFT(tab_SATLISTE[[#This Row],[SAT-ID]]))</f>
        <v>6</v>
      </c>
      <c r="H2131" s="676" t="s">
        <v>4293</v>
      </c>
      <c r="I2131" s="677"/>
      <c r="J2131" s="677"/>
      <c r="K2131" s="677"/>
      <c r="L2131" s="678"/>
    </row>
    <row r="2132" spans="1:12" ht="15.95" customHeight="1" x14ac:dyDescent="0.25">
      <c r="A2132" s="22" t="s">
        <v>6607</v>
      </c>
      <c r="B2132" s="211" t="s">
        <v>809</v>
      </c>
      <c r="C2132" s="214">
        <v>6</v>
      </c>
      <c r="D2132" s="215">
        <v>6000</v>
      </c>
      <c r="E2132" s="215">
        <v>1500</v>
      </c>
      <c r="F2132" s="214">
        <v>9</v>
      </c>
      <c r="G2132" s="217" t="str">
        <f>IF(MID(tab_SATLISTE[[#This Row],[SAT-ID]],2,1)="x","x",LEFT(tab_SATLISTE[[#This Row],[SAT-ID]]))</f>
        <v>6</v>
      </c>
      <c r="H2132" s="676" t="s">
        <v>4293</v>
      </c>
      <c r="I2132" s="677"/>
      <c r="J2132" s="677"/>
      <c r="K2132" s="677"/>
      <c r="L2132" s="678"/>
    </row>
    <row r="2133" spans="1:12" ht="15.95" customHeight="1" x14ac:dyDescent="0.25">
      <c r="A2133" s="22" t="s">
        <v>6608</v>
      </c>
      <c r="B2133" s="211" t="s">
        <v>1977</v>
      </c>
      <c r="C2133" s="214">
        <v>2</v>
      </c>
      <c r="D2133" s="215">
        <v>2000</v>
      </c>
      <c r="E2133" s="215">
        <v>500</v>
      </c>
      <c r="F2133" s="214">
        <v>3</v>
      </c>
      <c r="G2133" s="217" t="str">
        <f>IF(MID(tab_SATLISTE[[#This Row],[SAT-ID]],2,1)="x","x",LEFT(tab_SATLISTE[[#This Row],[SAT-ID]]))</f>
        <v>6</v>
      </c>
      <c r="H2133" s="676" t="s">
        <v>4293</v>
      </c>
      <c r="I2133" s="677"/>
      <c r="J2133" s="677"/>
      <c r="K2133" s="677"/>
      <c r="L2133" s="678"/>
    </row>
    <row r="2134" spans="1:12" ht="15.95" customHeight="1" x14ac:dyDescent="0.25">
      <c r="A2134" s="22" t="s">
        <v>6609</v>
      </c>
      <c r="B2134" s="211" t="s">
        <v>1973</v>
      </c>
      <c r="C2134" s="214">
        <v>7</v>
      </c>
      <c r="D2134" s="215">
        <v>7000</v>
      </c>
      <c r="E2134" s="215">
        <v>1750</v>
      </c>
      <c r="F2134" s="214">
        <v>10</v>
      </c>
      <c r="G2134" s="217" t="str">
        <f>IF(MID(tab_SATLISTE[[#This Row],[SAT-ID]],2,1)="x","x",LEFT(tab_SATLISTE[[#This Row],[SAT-ID]]))</f>
        <v>6</v>
      </c>
      <c r="H2134" s="676" t="s">
        <v>4293</v>
      </c>
      <c r="I2134" s="677"/>
      <c r="J2134" s="677"/>
      <c r="K2134" s="677"/>
      <c r="L2134" s="678"/>
    </row>
    <row r="2135" spans="1:12" ht="15.95" customHeight="1" x14ac:dyDescent="0.25">
      <c r="A2135" s="22" t="s">
        <v>6610</v>
      </c>
      <c r="B2135" s="211" t="s">
        <v>1969</v>
      </c>
      <c r="C2135" s="214">
        <v>6</v>
      </c>
      <c r="D2135" s="215">
        <v>6000</v>
      </c>
      <c r="E2135" s="215">
        <v>1500</v>
      </c>
      <c r="F2135" s="214">
        <v>9</v>
      </c>
      <c r="G2135" s="217" t="str">
        <f>IF(MID(tab_SATLISTE[[#This Row],[SAT-ID]],2,1)="x","x",LEFT(tab_SATLISTE[[#This Row],[SAT-ID]]))</f>
        <v>6</v>
      </c>
      <c r="H2135" s="676" t="s">
        <v>4293</v>
      </c>
      <c r="I2135" s="677"/>
      <c r="J2135" s="677"/>
      <c r="K2135" s="677"/>
      <c r="L2135" s="678"/>
    </row>
    <row r="2136" spans="1:12" ht="15.95" customHeight="1" x14ac:dyDescent="0.25">
      <c r="A2136" s="22" t="s">
        <v>6612</v>
      </c>
      <c r="B2136" s="211" t="s">
        <v>1981</v>
      </c>
      <c r="C2136" s="214">
        <v>9</v>
      </c>
      <c r="D2136" s="215">
        <v>9000</v>
      </c>
      <c r="E2136" s="215">
        <v>2250</v>
      </c>
      <c r="F2136" s="214">
        <v>13</v>
      </c>
      <c r="G2136" s="217" t="str">
        <f>IF(MID(tab_SATLISTE[[#This Row],[SAT-ID]],2,1)="x","x",LEFT(tab_SATLISTE[[#This Row],[SAT-ID]]))</f>
        <v>6</v>
      </c>
      <c r="H2136" s="676" t="s">
        <v>4293</v>
      </c>
      <c r="I2136" s="677"/>
      <c r="J2136" s="677"/>
      <c r="K2136" s="677"/>
      <c r="L2136" s="678"/>
    </row>
    <row r="2137" spans="1:12" ht="15.95" customHeight="1" x14ac:dyDescent="0.25">
      <c r="A2137" s="22" t="s">
        <v>6613</v>
      </c>
      <c r="B2137" s="211" t="s">
        <v>662</v>
      </c>
      <c r="C2137" s="214">
        <v>37</v>
      </c>
      <c r="D2137" s="215">
        <v>37000</v>
      </c>
      <c r="E2137" s="215">
        <v>9250</v>
      </c>
      <c r="F2137" s="214">
        <v>53</v>
      </c>
      <c r="G2137" s="217" t="str">
        <f>IF(MID(tab_SATLISTE[[#This Row],[SAT-ID]],2,1)="x","x",LEFT(tab_SATLISTE[[#This Row],[SAT-ID]]))</f>
        <v>6</v>
      </c>
      <c r="H2137" s="676" t="s">
        <v>4293</v>
      </c>
      <c r="I2137" s="677"/>
      <c r="J2137" s="677"/>
      <c r="K2137" s="677"/>
      <c r="L2137" s="678"/>
    </row>
    <row r="2138" spans="1:12" ht="15.95" customHeight="1" x14ac:dyDescent="0.25">
      <c r="A2138" s="22" t="s">
        <v>6614</v>
      </c>
      <c r="B2138" s="211" t="s">
        <v>673</v>
      </c>
      <c r="C2138" s="214">
        <v>24</v>
      </c>
      <c r="D2138" s="215">
        <v>24000</v>
      </c>
      <c r="E2138" s="215">
        <v>6000</v>
      </c>
      <c r="F2138" s="214">
        <v>37</v>
      </c>
      <c r="G2138" s="217" t="str">
        <f>IF(MID(tab_SATLISTE[[#This Row],[SAT-ID]],2,1)="x","x",LEFT(tab_SATLISTE[[#This Row],[SAT-ID]]))</f>
        <v>6</v>
      </c>
      <c r="H2138" s="676" t="s">
        <v>4293</v>
      </c>
      <c r="I2138" s="677"/>
      <c r="J2138" s="677"/>
      <c r="K2138" s="677"/>
      <c r="L2138" s="678"/>
    </row>
    <row r="2139" spans="1:12" ht="15.95" customHeight="1" x14ac:dyDescent="0.25">
      <c r="A2139" s="22" t="s">
        <v>6639</v>
      </c>
      <c r="B2139" s="211" t="s">
        <v>7044</v>
      </c>
      <c r="C2139" s="214">
        <v>3</v>
      </c>
      <c r="D2139" s="215">
        <v>3000</v>
      </c>
      <c r="E2139" s="215">
        <v>750</v>
      </c>
      <c r="F2139" s="214">
        <v>4</v>
      </c>
      <c r="G2139" s="217" t="str">
        <f>IF(MID(tab_SATLISTE[[#This Row],[SAT-ID]],2,1)="x","x",LEFT(tab_SATLISTE[[#This Row],[SAT-ID]]))</f>
        <v>6</v>
      </c>
      <c r="H2139" s="676" t="s">
        <v>4293</v>
      </c>
      <c r="I2139" s="677"/>
      <c r="J2139" s="677"/>
      <c r="K2139" s="677"/>
      <c r="L2139" s="678"/>
    </row>
    <row r="2140" spans="1:12" ht="15.95" customHeight="1" x14ac:dyDescent="0.25">
      <c r="A2140" s="22" t="s">
        <v>6615</v>
      </c>
      <c r="B2140" s="211" t="s">
        <v>1015</v>
      </c>
      <c r="C2140" s="214">
        <v>46</v>
      </c>
      <c r="D2140" s="215">
        <v>46000</v>
      </c>
      <c r="E2140" s="215">
        <v>11500</v>
      </c>
      <c r="F2140" s="214">
        <v>66</v>
      </c>
      <c r="G2140" s="217" t="str">
        <f>IF(MID(tab_SATLISTE[[#This Row],[SAT-ID]],2,1)="x","x",LEFT(tab_SATLISTE[[#This Row],[SAT-ID]]))</f>
        <v>6</v>
      </c>
      <c r="H2140" s="676" t="s">
        <v>4293</v>
      </c>
      <c r="I2140" s="677"/>
      <c r="J2140" s="677"/>
      <c r="K2140" s="677"/>
      <c r="L2140" s="678"/>
    </row>
    <row r="2141" spans="1:12" ht="15.95" customHeight="1" x14ac:dyDescent="0.25">
      <c r="A2141" s="22" t="s">
        <v>6616</v>
      </c>
      <c r="B2141" s="211" t="s">
        <v>668</v>
      </c>
      <c r="C2141" s="214">
        <v>12</v>
      </c>
      <c r="D2141" s="215">
        <v>12000</v>
      </c>
      <c r="E2141" s="215">
        <v>3000</v>
      </c>
      <c r="F2141" s="214">
        <v>17</v>
      </c>
      <c r="G2141" s="217" t="str">
        <f>IF(MID(tab_SATLISTE[[#This Row],[SAT-ID]],2,1)="x","x",LEFT(tab_SATLISTE[[#This Row],[SAT-ID]]))</f>
        <v>6</v>
      </c>
      <c r="H2141" s="676" t="s">
        <v>4293</v>
      </c>
      <c r="I2141" s="677"/>
      <c r="J2141" s="677"/>
      <c r="K2141" s="677"/>
      <c r="L2141" s="678"/>
    </row>
    <row r="2142" spans="1:12" ht="15.95" customHeight="1" x14ac:dyDescent="0.25">
      <c r="A2142" s="22" t="s">
        <v>6617</v>
      </c>
      <c r="B2142" s="211" t="s">
        <v>3833</v>
      </c>
      <c r="C2142" s="214">
        <v>30</v>
      </c>
      <c r="D2142" s="215">
        <v>30000</v>
      </c>
      <c r="E2142" s="215">
        <v>7500</v>
      </c>
      <c r="F2142" s="214">
        <v>42</v>
      </c>
      <c r="G2142" s="217" t="str">
        <f>IF(MID(tab_SATLISTE[[#This Row],[SAT-ID]],2,1)="x","x",LEFT(tab_SATLISTE[[#This Row],[SAT-ID]]))</f>
        <v>6</v>
      </c>
      <c r="H2142" s="676" t="s">
        <v>4293</v>
      </c>
      <c r="I2142" s="677"/>
      <c r="J2142" s="677"/>
      <c r="K2142" s="677"/>
      <c r="L2142" s="678"/>
    </row>
    <row r="2143" spans="1:12" ht="15.95" customHeight="1" x14ac:dyDescent="0.25">
      <c r="A2143" s="22" t="s">
        <v>6618</v>
      </c>
      <c r="B2143" s="211" t="s">
        <v>1378</v>
      </c>
      <c r="C2143" s="214">
        <v>10</v>
      </c>
      <c r="D2143" s="215">
        <v>10000</v>
      </c>
      <c r="E2143" s="215">
        <v>2500</v>
      </c>
      <c r="F2143" s="214">
        <v>14</v>
      </c>
      <c r="G2143" s="217" t="str">
        <f>IF(MID(tab_SATLISTE[[#This Row],[SAT-ID]],2,1)="x","x",LEFT(tab_SATLISTE[[#This Row],[SAT-ID]]))</f>
        <v>6</v>
      </c>
      <c r="H2143" s="676" t="s">
        <v>4293</v>
      </c>
      <c r="I2143" s="677"/>
      <c r="J2143" s="677"/>
      <c r="K2143" s="677"/>
      <c r="L2143" s="678"/>
    </row>
    <row r="2144" spans="1:12" ht="15.95" customHeight="1" x14ac:dyDescent="0.25">
      <c r="A2144" s="22" t="s">
        <v>6619</v>
      </c>
      <c r="B2144" s="211" t="s">
        <v>1363</v>
      </c>
      <c r="C2144" s="214">
        <v>18</v>
      </c>
      <c r="D2144" s="215">
        <v>18000</v>
      </c>
      <c r="E2144" s="215">
        <v>4500</v>
      </c>
      <c r="F2144" s="214">
        <v>25</v>
      </c>
      <c r="G2144" s="217" t="str">
        <f>IF(MID(tab_SATLISTE[[#This Row],[SAT-ID]],2,1)="x","x",LEFT(tab_SATLISTE[[#This Row],[SAT-ID]]))</f>
        <v>6</v>
      </c>
      <c r="H2144" s="676" t="s">
        <v>4293</v>
      </c>
      <c r="I2144" s="677"/>
      <c r="J2144" s="677"/>
      <c r="K2144" s="677"/>
      <c r="L2144" s="678"/>
    </row>
    <row r="2145" spans="1:12" ht="15.95" customHeight="1" x14ac:dyDescent="0.25">
      <c r="A2145" s="22" t="s">
        <v>6620</v>
      </c>
      <c r="B2145" s="211" t="s">
        <v>1380</v>
      </c>
      <c r="C2145" s="214">
        <v>17</v>
      </c>
      <c r="D2145" s="215">
        <v>17000</v>
      </c>
      <c r="E2145" s="215">
        <v>4250</v>
      </c>
      <c r="F2145" s="214">
        <v>24</v>
      </c>
      <c r="G2145" s="217" t="str">
        <f>IF(MID(tab_SATLISTE[[#This Row],[SAT-ID]],2,1)="x","x",LEFT(tab_SATLISTE[[#This Row],[SAT-ID]]))</f>
        <v>6</v>
      </c>
      <c r="H2145" s="676" t="s">
        <v>4293</v>
      </c>
      <c r="I2145" s="677"/>
      <c r="J2145" s="677"/>
      <c r="K2145" s="677"/>
      <c r="L2145" s="678"/>
    </row>
    <row r="2146" spans="1:12" ht="15.95" customHeight="1" x14ac:dyDescent="0.25">
      <c r="A2146" s="22" t="s">
        <v>6621</v>
      </c>
      <c r="B2146" s="211" t="s">
        <v>1365</v>
      </c>
      <c r="C2146" s="214">
        <v>29</v>
      </c>
      <c r="D2146" s="215">
        <v>29000</v>
      </c>
      <c r="E2146" s="215">
        <v>7250</v>
      </c>
      <c r="F2146" s="214">
        <v>45</v>
      </c>
      <c r="G2146" s="217" t="str">
        <f>IF(MID(tab_SATLISTE[[#This Row],[SAT-ID]],2,1)="x","x",LEFT(tab_SATLISTE[[#This Row],[SAT-ID]]))</f>
        <v>6</v>
      </c>
      <c r="H2146" s="676" t="s">
        <v>4293</v>
      </c>
      <c r="I2146" s="677"/>
      <c r="J2146" s="677"/>
      <c r="K2146" s="677"/>
      <c r="L2146" s="678"/>
    </row>
    <row r="2147" spans="1:12" ht="15.95" customHeight="1" x14ac:dyDescent="0.25">
      <c r="A2147" s="22" t="s">
        <v>6622</v>
      </c>
      <c r="B2147" s="211" t="s">
        <v>1385</v>
      </c>
      <c r="C2147" s="214">
        <v>51</v>
      </c>
      <c r="D2147" s="215">
        <v>51000</v>
      </c>
      <c r="E2147" s="215">
        <v>12750</v>
      </c>
      <c r="F2147" s="214">
        <v>72</v>
      </c>
      <c r="G2147" s="217" t="str">
        <f>IF(MID(tab_SATLISTE[[#This Row],[SAT-ID]],2,1)="x","x",LEFT(tab_SATLISTE[[#This Row],[SAT-ID]]))</f>
        <v>6</v>
      </c>
      <c r="H2147" s="676" t="s">
        <v>4293</v>
      </c>
      <c r="I2147" s="677"/>
      <c r="J2147" s="677"/>
      <c r="K2147" s="677"/>
      <c r="L2147" s="678"/>
    </row>
    <row r="2148" spans="1:12" ht="15.95" customHeight="1" x14ac:dyDescent="0.25">
      <c r="A2148" s="22" t="s">
        <v>6623</v>
      </c>
      <c r="B2148" s="211" t="s">
        <v>1381</v>
      </c>
      <c r="C2148" s="214">
        <v>13</v>
      </c>
      <c r="D2148" s="215">
        <v>13000</v>
      </c>
      <c r="E2148" s="215">
        <v>3250</v>
      </c>
      <c r="F2148" s="214">
        <v>18</v>
      </c>
      <c r="G2148" s="217" t="str">
        <f>IF(MID(tab_SATLISTE[[#This Row],[SAT-ID]],2,1)="x","x",LEFT(tab_SATLISTE[[#This Row],[SAT-ID]]))</f>
        <v>6</v>
      </c>
      <c r="H2148" s="676" t="s">
        <v>4293</v>
      </c>
      <c r="I2148" s="677"/>
      <c r="J2148" s="677"/>
      <c r="K2148" s="677"/>
      <c r="L2148" s="678"/>
    </row>
    <row r="2149" spans="1:12" ht="15.95" customHeight="1" x14ac:dyDescent="0.25">
      <c r="A2149" s="22" t="s">
        <v>6624</v>
      </c>
      <c r="B2149" s="211" t="s">
        <v>1467</v>
      </c>
      <c r="C2149" s="214">
        <v>26</v>
      </c>
      <c r="D2149" s="215">
        <v>26000</v>
      </c>
      <c r="E2149" s="215">
        <v>6500</v>
      </c>
      <c r="F2149" s="214">
        <v>37</v>
      </c>
      <c r="G2149" s="217" t="str">
        <f>IF(MID(tab_SATLISTE[[#This Row],[SAT-ID]],2,1)="x","x",LEFT(tab_SATLISTE[[#This Row],[SAT-ID]]))</f>
        <v>6</v>
      </c>
      <c r="H2149" s="676" t="s">
        <v>4293</v>
      </c>
      <c r="I2149" s="677"/>
      <c r="J2149" s="677"/>
      <c r="K2149" s="677"/>
      <c r="L2149" s="678"/>
    </row>
    <row r="2150" spans="1:12" ht="15.95" customHeight="1" x14ac:dyDescent="0.25">
      <c r="A2150" s="22" t="s">
        <v>6625</v>
      </c>
      <c r="B2150" s="211" t="s">
        <v>1388</v>
      </c>
      <c r="C2150" s="214">
        <v>10</v>
      </c>
      <c r="D2150" s="215">
        <v>10000</v>
      </c>
      <c r="E2150" s="215">
        <v>2500</v>
      </c>
      <c r="F2150" s="214">
        <v>14</v>
      </c>
      <c r="G2150" s="217" t="str">
        <f>IF(MID(tab_SATLISTE[[#This Row],[SAT-ID]],2,1)="x","x",LEFT(tab_SATLISTE[[#This Row],[SAT-ID]]))</f>
        <v>6</v>
      </c>
      <c r="H2150" s="676" t="s">
        <v>4293</v>
      </c>
      <c r="I2150" s="677"/>
      <c r="J2150" s="677"/>
      <c r="K2150" s="677"/>
      <c r="L2150" s="678"/>
    </row>
    <row r="2151" spans="1:12" ht="15.95" customHeight="1" x14ac:dyDescent="0.25">
      <c r="A2151" s="22" t="s">
        <v>6626</v>
      </c>
      <c r="B2151" s="211" t="s">
        <v>1390</v>
      </c>
      <c r="C2151" s="214">
        <v>11</v>
      </c>
      <c r="D2151" s="215">
        <v>11000</v>
      </c>
      <c r="E2151" s="215">
        <v>2750</v>
      </c>
      <c r="F2151" s="214">
        <v>15</v>
      </c>
      <c r="G2151" s="217" t="str">
        <f>IF(MID(tab_SATLISTE[[#This Row],[SAT-ID]],2,1)="x","x",LEFT(tab_SATLISTE[[#This Row],[SAT-ID]]))</f>
        <v>6</v>
      </c>
      <c r="H2151" s="676" t="s">
        <v>4293</v>
      </c>
      <c r="I2151" s="677"/>
      <c r="J2151" s="677"/>
      <c r="K2151" s="677"/>
      <c r="L2151" s="678"/>
    </row>
    <row r="2152" spans="1:12" ht="15.95" customHeight="1" x14ac:dyDescent="0.25">
      <c r="A2152" s="22" t="s">
        <v>6627</v>
      </c>
      <c r="B2152" s="211" t="s">
        <v>3783</v>
      </c>
      <c r="C2152" s="214">
        <v>77</v>
      </c>
      <c r="D2152" s="215">
        <v>77000</v>
      </c>
      <c r="E2152" s="215">
        <v>19250</v>
      </c>
      <c r="F2152" s="214">
        <v>110</v>
      </c>
      <c r="G2152" s="217" t="str">
        <f>IF(MID(tab_SATLISTE[[#This Row],[SAT-ID]],2,1)="x","x",LEFT(tab_SATLISTE[[#This Row],[SAT-ID]]))</f>
        <v>6</v>
      </c>
      <c r="H2152" s="676" t="s">
        <v>4293</v>
      </c>
      <c r="I2152" s="677"/>
      <c r="J2152" s="677"/>
      <c r="K2152" s="677"/>
      <c r="L2152" s="678"/>
    </row>
    <row r="2153" spans="1:12" ht="15.95" customHeight="1" x14ac:dyDescent="0.25">
      <c r="A2153" s="22" t="s">
        <v>6628</v>
      </c>
      <c r="B2153" s="211" t="s">
        <v>1392</v>
      </c>
      <c r="C2153" s="214">
        <v>18</v>
      </c>
      <c r="D2153" s="215">
        <v>18000</v>
      </c>
      <c r="E2153" s="215">
        <v>4500</v>
      </c>
      <c r="F2153" s="214">
        <v>28</v>
      </c>
      <c r="G2153" s="217" t="str">
        <f>IF(MID(tab_SATLISTE[[#This Row],[SAT-ID]],2,1)="x","x",LEFT(tab_SATLISTE[[#This Row],[SAT-ID]]))</f>
        <v>6</v>
      </c>
      <c r="H2153" s="676" t="s">
        <v>4293</v>
      </c>
      <c r="I2153" s="677"/>
      <c r="J2153" s="677"/>
      <c r="K2153" s="677"/>
      <c r="L2153" s="678"/>
    </row>
    <row r="2154" spans="1:12" ht="15.95" customHeight="1" x14ac:dyDescent="0.25">
      <c r="A2154" s="22" t="s">
        <v>6582</v>
      </c>
      <c r="B2154" s="211" t="s">
        <v>7045</v>
      </c>
      <c r="C2154" s="214">
        <v>11</v>
      </c>
      <c r="D2154" s="215">
        <v>11000</v>
      </c>
      <c r="E2154" s="215">
        <v>2750</v>
      </c>
      <c r="F2154" s="214">
        <v>17</v>
      </c>
      <c r="G2154" s="217" t="str">
        <f>IF(MID(tab_SATLISTE[[#This Row],[SAT-ID]],2,1)="x","x",LEFT(tab_SATLISTE[[#This Row],[SAT-ID]]))</f>
        <v>6</v>
      </c>
      <c r="H2154" s="676" t="s">
        <v>4293</v>
      </c>
      <c r="I2154" s="677"/>
      <c r="J2154" s="677"/>
      <c r="K2154" s="677"/>
      <c r="L2154" s="678"/>
    </row>
    <row r="2155" spans="1:12" ht="15.95" customHeight="1" x14ac:dyDescent="0.25">
      <c r="A2155" s="22" t="s">
        <v>6629</v>
      </c>
      <c r="B2155" s="211" t="s">
        <v>1971</v>
      </c>
      <c r="C2155" s="214">
        <v>10</v>
      </c>
      <c r="D2155" s="215">
        <v>10000</v>
      </c>
      <c r="E2155" s="215">
        <v>2500</v>
      </c>
      <c r="F2155" s="214">
        <v>14</v>
      </c>
      <c r="G2155" s="217" t="str">
        <f>IF(MID(tab_SATLISTE[[#This Row],[SAT-ID]],2,1)="x","x",LEFT(tab_SATLISTE[[#This Row],[SAT-ID]]))</f>
        <v>6</v>
      </c>
      <c r="H2155" s="676" t="s">
        <v>4293</v>
      </c>
      <c r="I2155" s="677"/>
      <c r="J2155" s="677"/>
      <c r="K2155" s="677"/>
      <c r="L2155" s="678"/>
    </row>
    <row r="2156" spans="1:12" ht="15.95" customHeight="1" x14ac:dyDescent="0.25">
      <c r="A2156" s="22" t="s">
        <v>6630</v>
      </c>
      <c r="B2156" s="211" t="s">
        <v>1182</v>
      </c>
      <c r="C2156" s="214">
        <v>30</v>
      </c>
      <c r="D2156" s="215">
        <v>30000</v>
      </c>
      <c r="E2156" s="215">
        <v>7500</v>
      </c>
      <c r="F2156" s="214">
        <v>44</v>
      </c>
      <c r="G2156" s="217" t="str">
        <f>IF(MID(tab_SATLISTE[[#This Row],[SAT-ID]],2,1)="x","x",LEFT(tab_SATLISTE[[#This Row],[SAT-ID]]))</f>
        <v>6</v>
      </c>
      <c r="H2156" s="676" t="s">
        <v>4293</v>
      </c>
      <c r="I2156" s="677"/>
      <c r="J2156" s="677"/>
      <c r="K2156" s="677"/>
      <c r="L2156" s="678"/>
    </row>
    <row r="2157" spans="1:12" ht="15.95" customHeight="1" x14ac:dyDescent="0.25">
      <c r="A2157" s="22" t="s">
        <v>6631</v>
      </c>
      <c r="B2157" s="211" t="s">
        <v>1979</v>
      </c>
      <c r="C2157" s="214">
        <v>14</v>
      </c>
      <c r="D2157" s="215">
        <v>14000</v>
      </c>
      <c r="E2157" s="215">
        <v>3500</v>
      </c>
      <c r="F2157" s="214">
        <v>20</v>
      </c>
      <c r="G2157" s="217" t="str">
        <f>IF(MID(tab_SATLISTE[[#This Row],[SAT-ID]],2,1)="x","x",LEFT(tab_SATLISTE[[#This Row],[SAT-ID]]))</f>
        <v>6</v>
      </c>
      <c r="H2157" s="676" t="s">
        <v>4293</v>
      </c>
      <c r="I2157" s="677"/>
      <c r="J2157" s="677"/>
      <c r="K2157" s="677"/>
      <c r="L2157" s="678"/>
    </row>
    <row r="2158" spans="1:12" ht="15.95" customHeight="1" x14ac:dyDescent="0.25">
      <c r="A2158" s="22" t="s">
        <v>6632</v>
      </c>
      <c r="B2158" s="211" t="s">
        <v>1967</v>
      </c>
      <c r="C2158" s="214">
        <v>22</v>
      </c>
      <c r="D2158" s="215">
        <v>22000</v>
      </c>
      <c r="E2158" s="215">
        <v>5500</v>
      </c>
      <c r="F2158" s="214">
        <v>31</v>
      </c>
      <c r="G2158" s="217" t="str">
        <f>IF(MID(tab_SATLISTE[[#This Row],[SAT-ID]],2,1)="x","x",LEFT(tab_SATLISTE[[#This Row],[SAT-ID]]))</f>
        <v>6</v>
      </c>
      <c r="H2158" s="676" t="s">
        <v>4293</v>
      </c>
      <c r="I2158" s="677"/>
      <c r="J2158" s="677"/>
      <c r="K2158" s="677"/>
      <c r="L2158" s="678"/>
    </row>
    <row r="2159" spans="1:12" ht="15.95" customHeight="1" x14ac:dyDescent="0.25">
      <c r="A2159" s="22" t="s">
        <v>6633</v>
      </c>
      <c r="B2159" s="211" t="s">
        <v>4017</v>
      </c>
      <c r="C2159" s="214">
        <v>19</v>
      </c>
      <c r="D2159" s="215">
        <v>19000</v>
      </c>
      <c r="E2159" s="215">
        <v>4750</v>
      </c>
      <c r="F2159" s="214">
        <v>27</v>
      </c>
      <c r="G2159" s="217" t="str">
        <f>IF(MID(tab_SATLISTE[[#This Row],[SAT-ID]],2,1)="x","x",LEFT(tab_SATLISTE[[#This Row],[SAT-ID]]))</f>
        <v>6</v>
      </c>
      <c r="H2159" s="676" t="s">
        <v>4293</v>
      </c>
      <c r="I2159" s="677"/>
      <c r="J2159" s="677"/>
      <c r="K2159" s="677"/>
      <c r="L2159" s="678"/>
    </row>
    <row r="2160" spans="1:12" ht="15.95" customHeight="1" x14ac:dyDescent="0.25">
      <c r="A2160" s="22" t="s">
        <v>6634</v>
      </c>
      <c r="B2160" s="211" t="s">
        <v>4260</v>
      </c>
      <c r="C2160" s="214">
        <v>13</v>
      </c>
      <c r="D2160" s="215">
        <v>13000</v>
      </c>
      <c r="E2160" s="215">
        <v>3250</v>
      </c>
      <c r="F2160" s="214">
        <v>20</v>
      </c>
      <c r="G2160" s="217" t="str">
        <f>IF(MID(tab_SATLISTE[[#This Row],[SAT-ID]],2,1)="x","x",LEFT(tab_SATLISTE[[#This Row],[SAT-ID]]))</f>
        <v>6</v>
      </c>
      <c r="H2160" s="676" t="s">
        <v>4293</v>
      </c>
      <c r="I2160" s="677"/>
      <c r="J2160" s="677"/>
      <c r="K2160" s="677"/>
      <c r="L2160" s="678"/>
    </row>
    <row r="2161" spans="1:12" ht="15.95" customHeight="1" x14ac:dyDescent="0.25">
      <c r="A2161" s="22" t="s">
        <v>6635</v>
      </c>
      <c r="B2161" s="211" t="s">
        <v>1367</v>
      </c>
      <c r="C2161" s="214">
        <v>24</v>
      </c>
      <c r="D2161" s="215">
        <v>24000</v>
      </c>
      <c r="E2161" s="215">
        <v>6000</v>
      </c>
      <c r="F2161" s="214">
        <v>34</v>
      </c>
      <c r="G2161" s="217" t="str">
        <f>IF(MID(tab_SATLISTE[[#This Row],[SAT-ID]],2,1)="x","x",LEFT(tab_SATLISTE[[#This Row],[SAT-ID]]))</f>
        <v>6</v>
      </c>
      <c r="H2161" s="676" t="s">
        <v>4293</v>
      </c>
      <c r="I2161" s="677"/>
      <c r="J2161" s="677"/>
      <c r="K2161" s="677"/>
      <c r="L2161" s="678"/>
    </row>
    <row r="2162" spans="1:12" ht="15.95" customHeight="1" x14ac:dyDescent="0.25">
      <c r="A2162" s="22" t="s">
        <v>6636</v>
      </c>
      <c r="B2162" s="211" t="s">
        <v>4041</v>
      </c>
      <c r="C2162" s="214">
        <v>17</v>
      </c>
      <c r="D2162" s="215">
        <v>17000</v>
      </c>
      <c r="E2162" s="215">
        <v>4250</v>
      </c>
      <c r="F2162" s="214">
        <v>24</v>
      </c>
      <c r="G2162" s="217" t="str">
        <f>IF(MID(tab_SATLISTE[[#This Row],[SAT-ID]],2,1)="x","x",LEFT(tab_SATLISTE[[#This Row],[SAT-ID]]))</f>
        <v>6</v>
      </c>
      <c r="H2162" s="676" t="s">
        <v>4293</v>
      </c>
      <c r="I2162" s="677"/>
      <c r="J2162" s="677"/>
      <c r="K2162" s="677"/>
      <c r="L2162" s="678"/>
    </row>
    <row r="2163" spans="1:12" ht="15.95" customHeight="1" x14ac:dyDescent="0.25">
      <c r="A2163" s="22" t="s">
        <v>6637</v>
      </c>
      <c r="B2163" s="211" t="s">
        <v>4010</v>
      </c>
      <c r="C2163" s="214">
        <v>19</v>
      </c>
      <c r="D2163" s="215">
        <v>19000</v>
      </c>
      <c r="E2163" s="215">
        <v>4750</v>
      </c>
      <c r="F2163" s="214">
        <v>26</v>
      </c>
      <c r="G2163" s="217" t="str">
        <f>IF(MID(tab_SATLISTE[[#This Row],[SAT-ID]],2,1)="x","x",LEFT(tab_SATLISTE[[#This Row],[SAT-ID]]))</f>
        <v>6</v>
      </c>
      <c r="H2163" s="676" t="s">
        <v>4293</v>
      </c>
      <c r="I2163" s="677"/>
      <c r="J2163" s="677"/>
      <c r="K2163" s="677"/>
      <c r="L2163" s="678"/>
    </row>
    <row r="2164" spans="1:12" ht="15.95" customHeight="1" x14ac:dyDescent="0.25">
      <c r="A2164" s="22" t="s">
        <v>6638</v>
      </c>
      <c r="B2164" s="211" t="s">
        <v>3913</v>
      </c>
      <c r="C2164" s="214">
        <v>27</v>
      </c>
      <c r="D2164" s="215">
        <v>27000</v>
      </c>
      <c r="E2164" s="215">
        <v>6750</v>
      </c>
      <c r="F2164" s="214">
        <v>41</v>
      </c>
      <c r="G2164" s="217" t="str">
        <f>IF(MID(tab_SATLISTE[[#This Row],[SAT-ID]],2,1)="x","x",LEFT(tab_SATLISTE[[#This Row],[SAT-ID]]))</f>
        <v>6</v>
      </c>
      <c r="H2164" s="676" t="s">
        <v>4293</v>
      </c>
      <c r="I2164" s="677"/>
      <c r="J2164" s="677"/>
      <c r="K2164" s="677"/>
      <c r="L2164" s="678"/>
    </row>
    <row r="2165" spans="1:12" ht="15.95" customHeight="1" x14ac:dyDescent="0.25">
      <c r="A2165" s="22" t="s">
        <v>6640</v>
      </c>
      <c r="B2165" s="211" t="s">
        <v>1806</v>
      </c>
      <c r="C2165" s="214">
        <v>13</v>
      </c>
      <c r="D2165" s="215">
        <v>13000</v>
      </c>
      <c r="E2165" s="215">
        <v>3250</v>
      </c>
      <c r="F2165" s="214">
        <v>18</v>
      </c>
      <c r="G2165" s="217" t="str">
        <f>IF(MID(tab_SATLISTE[[#This Row],[SAT-ID]],2,1)="x","x",LEFT(tab_SATLISTE[[#This Row],[SAT-ID]]))</f>
        <v>6</v>
      </c>
      <c r="H2165" s="676" t="s">
        <v>4293</v>
      </c>
      <c r="I2165" s="677"/>
      <c r="J2165" s="677"/>
      <c r="K2165" s="677"/>
      <c r="L2165" s="678"/>
    </row>
    <row r="2166" spans="1:12" ht="15.95" customHeight="1" x14ac:dyDescent="0.25">
      <c r="A2166" s="22" t="s">
        <v>6641</v>
      </c>
      <c r="B2166" s="211" t="s">
        <v>671</v>
      </c>
      <c r="C2166" s="214">
        <v>14</v>
      </c>
      <c r="D2166" s="215">
        <v>14000</v>
      </c>
      <c r="E2166" s="215">
        <v>3500</v>
      </c>
      <c r="F2166" s="214">
        <v>22</v>
      </c>
      <c r="G2166" s="217" t="str">
        <f>IF(MID(tab_SATLISTE[[#This Row],[SAT-ID]],2,1)="x","x",LEFT(tab_SATLISTE[[#This Row],[SAT-ID]]))</f>
        <v>6</v>
      </c>
      <c r="H2166" s="676" t="s">
        <v>4293</v>
      </c>
      <c r="I2166" s="677"/>
      <c r="J2166" s="677"/>
      <c r="K2166" s="677"/>
      <c r="L2166" s="678"/>
    </row>
    <row r="2167" spans="1:12" ht="15.95" customHeight="1" x14ac:dyDescent="0.25">
      <c r="A2167" s="22" t="s">
        <v>6642</v>
      </c>
      <c r="B2167" s="211" t="s">
        <v>1110</v>
      </c>
      <c r="C2167" s="214">
        <v>27</v>
      </c>
      <c r="D2167" s="215">
        <v>27000</v>
      </c>
      <c r="E2167" s="215">
        <v>6750</v>
      </c>
      <c r="F2167" s="214">
        <v>42</v>
      </c>
      <c r="G2167" s="217" t="str">
        <f>IF(MID(tab_SATLISTE[[#This Row],[SAT-ID]],2,1)="x","x",LEFT(tab_SATLISTE[[#This Row],[SAT-ID]]))</f>
        <v>6</v>
      </c>
      <c r="H2167" s="676" t="s">
        <v>4293</v>
      </c>
      <c r="I2167" s="677"/>
      <c r="J2167" s="677"/>
      <c r="K2167" s="677"/>
      <c r="L2167" s="678"/>
    </row>
    <row r="2168" spans="1:12" ht="15.95" customHeight="1" x14ac:dyDescent="0.25">
      <c r="A2168" s="22" t="s">
        <v>6643</v>
      </c>
      <c r="B2168" s="211" t="s">
        <v>1469</v>
      </c>
      <c r="C2168" s="214">
        <v>9</v>
      </c>
      <c r="D2168" s="215">
        <v>9000</v>
      </c>
      <c r="E2168" s="215">
        <v>2250</v>
      </c>
      <c r="F2168" s="214">
        <v>12</v>
      </c>
      <c r="G2168" s="217" t="str">
        <f>IF(MID(tab_SATLISTE[[#This Row],[SAT-ID]],2,1)="x","x",LEFT(tab_SATLISTE[[#This Row],[SAT-ID]]))</f>
        <v>6</v>
      </c>
      <c r="H2168" s="676" t="s">
        <v>4293</v>
      </c>
      <c r="I2168" s="677"/>
      <c r="J2168" s="677"/>
      <c r="K2168" s="677"/>
      <c r="L2168" s="678"/>
    </row>
    <row r="2169" spans="1:12" ht="15.95" customHeight="1" x14ac:dyDescent="0.25">
      <c r="A2169" s="22" t="s">
        <v>6611</v>
      </c>
      <c r="B2169" s="211" t="s">
        <v>7046</v>
      </c>
      <c r="C2169" s="214">
        <v>17</v>
      </c>
      <c r="D2169" s="215">
        <v>17000</v>
      </c>
      <c r="E2169" s="215">
        <v>4250</v>
      </c>
      <c r="F2169" s="214">
        <v>26</v>
      </c>
      <c r="G2169" s="217" t="str">
        <f>IF(MID(tab_SATLISTE[[#This Row],[SAT-ID]],2,1)="x","x",LEFT(tab_SATLISTE[[#This Row],[SAT-ID]]))</f>
        <v>6</v>
      </c>
      <c r="H2169" s="676" t="s">
        <v>4293</v>
      </c>
      <c r="I2169" s="677"/>
      <c r="J2169" s="677"/>
      <c r="K2169" s="677"/>
      <c r="L2169" s="678"/>
    </row>
    <row r="2170" spans="1:12" ht="15.95" customHeight="1" x14ac:dyDescent="0.25">
      <c r="A2170" s="22" t="s">
        <v>6644</v>
      </c>
      <c r="B2170" s="211" t="s">
        <v>3831</v>
      </c>
      <c r="C2170" s="214">
        <v>71</v>
      </c>
      <c r="D2170" s="215">
        <v>71000</v>
      </c>
      <c r="E2170" s="215">
        <v>17750</v>
      </c>
      <c r="F2170" s="214">
        <v>110</v>
      </c>
      <c r="G2170" s="217" t="str">
        <f>IF(MID(tab_SATLISTE[[#This Row],[SAT-ID]],2,1)="x","x",LEFT(tab_SATLISTE[[#This Row],[SAT-ID]]))</f>
        <v>6</v>
      </c>
      <c r="H2170" s="676" t="s">
        <v>4293</v>
      </c>
      <c r="I2170" s="677"/>
      <c r="J2170" s="677"/>
      <c r="K2170" s="677"/>
      <c r="L2170" s="678"/>
    </row>
    <row r="2171" spans="1:12" ht="15.95" customHeight="1" x14ac:dyDescent="0.25">
      <c r="A2171" s="22" t="s">
        <v>6645</v>
      </c>
      <c r="B2171" s="211" t="s">
        <v>1020</v>
      </c>
      <c r="C2171" s="214">
        <v>47</v>
      </c>
      <c r="D2171" s="215">
        <v>47000</v>
      </c>
      <c r="E2171" s="215">
        <v>11750</v>
      </c>
      <c r="F2171" s="214">
        <v>70</v>
      </c>
      <c r="G2171" s="217" t="str">
        <f>IF(MID(tab_SATLISTE[[#This Row],[SAT-ID]],2,1)="x","x",LEFT(tab_SATLISTE[[#This Row],[SAT-ID]]))</f>
        <v>6</v>
      </c>
      <c r="H2171" s="676" t="s">
        <v>4293</v>
      </c>
      <c r="I2171" s="677"/>
      <c r="J2171" s="677"/>
      <c r="K2171" s="677"/>
      <c r="L2171" s="678"/>
    </row>
    <row r="2172" spans="1:12" ht="15.95" customHeight="1" x14ac:dyDescent="0.25">
      <c r="A2172" s="22" t="s">
        <v>6646</v>
      </c>
      <c r="B2172" s="211" t="s">
        <v>455</v>
      </c>
      <c r="C2172" s="214">
        <v>9</v>
      </c>
      <c r="D2172" s="215">
        <v>9000</v>
      </c>
      <c r="E2172" s="215">
        <v>2250</v>
      </c>
      <c r="F2172" s="214">
        <v>14</v>
      </c>
      <c r="G2172" s="217" t="str">
        <f>IF(MID(tab_SATLISTE[[#This Row],[SAT-ID]],2,1)="x","x",LEFT(tab_SATLISTE[[#This Row],[SAT-ID]]))</f>
        <v>6</v>
      </c>
      <c r="H2172" s="676" t="s">
        <v>4293</v>
      </c>
      <c r="I2172" s="677"/>
      <c r="J2172" s="677"/>
      <c r="K2172" s="677"/>
      <c r="L2172" s="678"/>
    </row>
    <row r="2173" spans="1:12" ht="15.95" customHeight="1" x14ac:dyDescent="0.25">
      <c r="A2173" s="22" t="s">
        <v>6647</v>
      </c>
      <c r="B2173" s="211" t="s">
        <v>1621</v>
      </c>
      <c r="C2173" s="214">
        <v>27</v>
      </c>
      <c r="D2173" s="215">
        <v>27000</v>
      </c>
      <c r="E2173" s="215">
        <v>6750</v>
      </c>
      <c r="F2173" s="214">
        <v>42</v>
      </c>
      <c r="G2173" s="217" t="str">
        <f>IF(MID(tab_SATLISTE[[#This Row],[SAT-ID]],2,1)="x","x",LEFT(tab_SATLISTE[[#This Row],[SAT-ID]]))</f>
        <v>6</v>
      </c>
      <c r="H2173" s="676" t="s">
        <v>4293</v>
      </c>
      <c r="I2173" s="677"/>
      <c r="J2173" s="677"/>
      <c r="K2173" s="677"/>
      <c r="L2173" s="678"/>
    </row>
    <row r="2174" spans="1:12" ht="15.95" customHeight="1" x14ac:dyDescent="0.25">
      <c r="A2174" s="22" t="s">
        <v>6648</v>
      </c>
      <c r="B2174" s="211" t="s">
        <v>1107</v>
      </c>
      <c r="C2174" s="214">
        <v>11</v>
      </c>
      <c r="D2174" s="215">
        <v>11000</v>
      </c>
      <c r="E2174" s="215">
        <v>2750</v>
      </c>
      <c r="F2174" s="214">
        <v>17</v>
      </c>
      <c r="G2174" s="217" t="str">
        <f>IF(MID(tab_SATLISTE[[#This Row],[SAT-ID]],2,1)="x","x",LEFT(tab_SATLISTE[[#This Row],[SAT-ID]]))</f>
        <v>6</v>
      </c>
      <c r="H2174" s="676" t="s">
        <v>4293</v>
      </c>
      <c r="I2174" s="677"/>
      <c r="J2174" s="677"/>
      <c r="K2174" s="677"/>
      <c r="L2174" s="678"/>
    </row>
    <row r="2175" spans="1:12" ht="15.95" customHeight="1" x14ac:dyDescent="0.25">
      <c r="A2175" s="21" t="s">
        <v>6649</v>
      </c>
      <c r="B2175" s="209" t="s">
        <v>3559</v>
      </c>
      <c r="C2175" s="214">
        <v>6</v>
      </c>
      <c r="D2175" s="215">
        <v>6000</v>
      </c>
      <c r="E2175" s="215">
        <v>1500</v>
      </c>
      <c r="F2175" s="214">
        <v>10</v>
      </c>
      <c r="G2175" s="217" t="str">
        <f>IF(MID(tab_SATLISTE[[#This Row],[SAT-ID]],2,1)="x","x",LEFT(tab_SATLISTE[[#This Row],[SAT-ID]]))</f>
        <v>7</v>
      </c>
      <c r="H2175" s="676" t="s">
        <v>4293</v>
      </c>
      <c r="I2175" s="677"/>
      <c r="J2175" s="677"/>
      <c r="K2175" s="677"/>
      <c r="L2175" s="678"/>
    </row>
    <row r="2176" spans="1:12" ht="15.95" customHeight="1" x14ac:dyDescent="0.25">
      <c r="A2176" s="21" t="s">
        <v>6650</v>
      </c>
      <c r="B2176" s="209" t="s">
        <v>3556</v>
      </c>
      <c r="C2176" s="214">
        <v>6</v>
      </c>
      <c r="D2176" s="215">
        <v>6000</v>
      </c>
      <c r="E2176" s="215">
        <v>1500</v>
      </c>
      <c r="F2176" s="214">
        <v>10</v>
      </c>
      <c r="G2176" s="217" t="str">
        <f>IF(MID(tab_SATLISTE[[#This Row],[SAT-ID]],2,1)="x","x",LEFT(tab_SATLISTE[[#This Row],[SAT-ID]]))</f>
        <v>7</v>
      </c>
      <c r="H2176" s="679" t="s">
        <v>4294</v>
      </c>
      <c r="I2176" s="680"/>
      <c r="J2176" s="680"/>
      <c r="K2176" s="680"/>
      <c r="L2176" s="681"/>
    </row>
    <row r="2177" spans="1:12" ht="15.95" customHeight="1" x14ac:dyDescent="0.25">
      <c r="A2177" s="21" t="s">
        <v>6651</v>
      </c>
      <c r="B2177" s="209" t="s">
        <v>3543</v>
      </c>
      <c r="C2177" s="214">
        <v>8</v>
      </c>
      <c r="D2177" s="215">
        <v>8000</v>
      </c>
      <c r="E2177" s="215">
        <v>2000</v>
      </c>
      <c r="F2177" s="214">
        <v>13</v>
      </c>
      <c r="G2177" s="217" t="str">
        <f>IF(MID(tab_SATLISTE[[#This Row],[SAT-ID]],2,1)="x","x",LEFT(tab_SATLISTE[[#This Row],[SAT-ID]]))</f>
        <v>7</v>
      </c>
      <c r="H2177" s="679" t="s">
        <v>4294</v>
      </c>
      <c r="I2177" s="680"/>
      <c r="J2177" s="680"/>
      <c r="K2177" s="680"/>
      <c r="L2177" s="681"/>
    </row>
    <row r="2178" spans="1:12" ht="15.95" customHeight="1" x14ac:dyDescent="0.25">
      <c r="A2178" s="21" t="s">
        <v>6652</v>
      </c>
      <c r="B2178" s="209" t="s">
        <v>3544</v>
      </c>
      <c r="C2178" s="214">
        <v>52</v>
      </c>
      <c r="D2178" s="215">
        <v>52000</v>
      </c>
      <c r="E2178" s="215">
        <v>13000</v>
      </c>
      <c r="F2178" s="214">
        <v>80</v>
      </c>
      <c r="G2178" s="217" t="str">
        <f>IF(MID(tab_SATLISTE[[#This Row],[SAT-ID]],2,1)="x","x",LEFT(tab_SATLISTE[[#This Row],[SAT-ID]]))</f>
        <v>7</v>
      </c>
      <c r="H2178" s="679" t="s">
        <v>4294</v>
      </c>
      <c r="I2178" s="680"/>
      <c r="J2178" s="680"/>
      <c r="K2178" s="680"/>
      <c r="L2178" s="681"/>
    </row>
    <row r="2179" spans="1:12" ht="15.95" customHeight="1" x14ac:dyDescent="0.25">
      <c r="A2179" s="21" t="s">
        <v>6653</v>
      </c>
      <c r="B2179" s="209" t="s">
        <v>241</v>
      </c>
      <c r="C2179" s="214">
        <v>398</v>
      </c>
      <c r="D2179" s="215">
        <v>398000</v>
      </c>
      <c r="E2179" s="215">
        <v>99500</v>
      </c>
      <c r="F2179" s="214">
        <v>612</v>
      </c>
      <c r="G2179" s="217" t="str">
        <f>IF(MID(tab_SATLISTE[[#This Row],[SAT-ID]],2,1)="x","x",LEFT(tab_SATLISTE[[#This Row],[SAT-ID]]))</f>
        <v>7</v>
      </c>
      <c r="H2179" s="679" t="s">
        <v>4294</v>
      </c>
      <c r="I2179" s="680"/>
      <c r="J2179" s="680"/>
      <c r="K2179" s="680"/>
      <c r="L2179" s="681"/>
    </row>
    <row r="2180" spans="1:12" ht="15.95" customHeight="1" x14ac:dyDescent="0.25">
      <c r="A2180" s="21" t="s">
        <v>6654</v>
      </c>
      <c r="B2180" s="209" t="s">
        <v>3513</v>
      </c>
      <c r="C2180" s="214">
        <v>6</v>
      </c>
      <c r="D2180" s="215">
        <v>6000</v>
      </c>
      <c r="E2180" s="215">
        <v>1500</v>
      </c>
      <c r="F2180" s="214">
        <v>9</v>
      </c>
      <c r="G2180" s="217" t="str">
        <f>IF(MID(tab_SATLISTE[[#This Row],[SAT-ID]],2,1)="x","x",LEFT(tab_SATLISTE[[#This Row],[SAT-ID]]))</f>
        <v>7</v>
      </c>
      <c r="H2180" s="679" t="s">
        <v>4294</v>
      </c>
      <c r="I2180" s="680"/>
      <c r="J2180" s="680"/>
      <c r="K2180" s="680"/>
      <c r="L2180" s="681"/>
    </row>
    <row r="2181" spans="1:12" ht="15.95" customHeight="1" x14ac:dyDescent="0.25">
      <c r="A2181" s="21" t="s">
        <v>6655</v>
      </c>
      <c r="B2181" s="209" t="s">
        <v>3545</v>
      </c>
      <c r="C2181" s="214">
        <v>16</v>
      </c>
      <c r="D2181" s="215">
        <v>16000</v>
      </c>
      <c r="E2181" s="215">
        <v>4000</v>
      </c>
      <c r="F2181" s="214">
        <v>25</v>
      </c>
      <c r="G2181" s="217" t="str">
        <f>IF(MID(tab_SATLISTE[[#This Row],[SAT-ID]],2,1)="x","x",LEFT(tab_SATLISTE[[#This Row],[SAT-ID]]))</f>
        <v>7</v>
      </c>
      <c r="H2181" s="679" t="s">
        <v>4294</v>
      </c>
      <c r="I2181" s="680"/>
      <c r="J2181" s="680"/>
      <c r="K2181" s="680"/>
      <c r="L2181" s="681"/>
    </row>
    <row r="2182" spans="1:12" ht="15.95" customHeight="1" x14ac:dyDescent="0.25">
      <c r="A2182" s="21" t="s">
        <v>6656</v>
      </c>
      <c r="B2182" s="209" t="s">
        <v>3658</v>
      </c>
      <c r="C2182" s="214">
        <v>6</v>
      </c>
      <c r="D2182" s="215">
        <v>6000</v>
      </c>
      <c r="E2182" s="215">
        <v>1500</v>
      </c>
      <c r="F2182" s="214">
        <v>9</v>
      </c>
      <c r="G2182" s="217" t="str">
        <f>IF(MID(tab_SATLISTE[[#This Row],[SAT-ID]],2,1)="x","x",LEFT(tab_SATLISTE[[#This Row],[SAT-ID]]))</f>
        <v>7</v>
      </c>
      <c r="H2182" s="679" t="s">
        <v>4294</v>
      </c>
      <c r="I2182" s="680"/>
      <c r="J2182" s="680"/>
      <c r="K2182" s="680"/>
      <c r="L2182" s="681"/>
    </row>
    <row r="2183" spans="1:12" ht="15.95" customHeight="1" x14ac:dyDescent="0.25">
      <c r="A2183" s="21" t="s">
        <v>6657</v>
      </c>
      <c r="B2183" s="209" t="s">
        <v>3721</v>
      </c>
      <c r="C2183" s="214">
        <v>4</v>
      </c>
      <c r="D2183" s="215">
        <v>4000</v>
      </c>
      <c r="E2183" s="215">
        <v>1000</v>
      </c>
      <c r="F2183" s="214">
        <v>6</v>
      </c>
      <c r="G2183" s="217" t="str">
        <f>IF(MID(tab_SATLISTE[[#This Row],[SAT-ID]],2,1)="x","x",LEFT(tab_SATLISTE[[#This Row],[SAT-ID]]))</f>
        <v>7</v>
      </c>
      <c r="H2183" s="679" t="s">
        <v>4294</v>
      </c>
      <c r="I2183" s="680"/>
      <c r="J2183" s="680"/>
      <c r="K2183" s="680"/>
      <c r="L2183" s="681"/>
    </row>
    <row r="2184" spans="1:12" ht="15.95" customHeight="1" x14ac:dyDescent="0.25">
      <c r="A2184" s="21" t="s">
        <v>6658</v>
      </c>
      <c r="B2184" s="209" t="s">
        <v>3560</v>
      </c>
      <c r="C2184" s="214">
        <v>7</v>
      </c>
      <c r="D2184" s="215">
        <v>7000</v>
      </c>
      <c r="E2184" s="215">
        <v>1750</v>
      </c>
      <c r="F2184" s="214">
        <v>11</v>
      </c>
      <c r="G2184" s="217" t="str">
        <f>IF(MID(tab_SATLISTE[[#This Row],[SAT-ID]],2,1)="x","x",LEFT(tab_SATLISTE[[#This Row],[SAT-ID]]))</f>
        <v>7</v>
      </c>
      <c r="H2184" s="679" t="s">
        <v>4294</v>
      </c>
      <c r="I2184" s="680"/>
      <c r="J2184" s="680"/>
      <c r="K2184" s="680"/>
      <c r="L2184" s="681"/>
    </row>
    <row r="2185" spans="1:12" ht="15.95" customHeight="1" x14ac:dyDescent="0.25">
      <c r="A2185" s="21" t="s">
        <v>6659</v>
      </c>
      <c r="B2185" s="209" t="s">
        <v>3632</v>
      </c>
      <c r="C2185" s="214">
        <v>10</v>
      </c>
      <c r="D2185" s="215">
        <v>10000</v>
      </c>
      <c r="E2185" s="215">
        <v>2500</v>
      </c>
      <c r="F2185" s="214">
        <v>14</v>
      </c>
      <c r="G2185" s="217" t="str">
        <f>IF(MID(tab_SATLISTE[[#This Row],[SAT-ID]],2,1)="x","x",LEFT(tab_SATLISTE[[#This Row],[SAT-ID]]))</f>
        <v>7</v>
      </c>
      <c r="H2185" s="679" t="s">
        <v>4294</v>
      </c>
      <c r="I2185" s="680"/>
      <c r="J2185" s="680"/>
      <c r="K2185" s="680"/>
      <c r="L2185" s="681"/>
    </row>
    <row r="2186" spans="1:12" ht="15.95" customHeight="1" x14ac:dyDescent="0.25">
      <c r="A2186" s="21" t="s">
        <v>6660</v>
      </c>
      <c r="B2186" s="209" t="s">
        <v>3748</v>
      </c>
      <c r="C2186" s="214">
        <v>31</v>
      </c>
      <c r="D2186" s="215">
        <v>31000</v>
      </c>
      <c r="E2186" s="215">
        <v>7750</v>
      </c>
      <c r="F2186" s="214">
        <v>47</v>
      </c>
      <c r="G2186" s="217" t="str">
        <f>IF(MID(tab_SATLISTE[[#This Row],[SAT-ID]],2,1)="x","x",LEFT(tab_SATLISTE[[#This Row],[SAT-ID]]))</f>
        <v>7</v>
      </c>
      <c r="H2186" s="679" t="s">
        <v>4294</v>
      </c>
      <c r="I2186" s="680"/>
      <c r="J2186" s="680"/>
      <c r="K2186" s="680"/>
      <c r="L2186" s="681"/>
    </row>
    <row r="2187" spans="1:12" ht="15.95" customHeight="1" x14ac:dyDescent="0.25">
      <c r="A2187" s="21" t="s">
        <v>6661</v>
      </c>
      <c r="B2187" s="209" t="s">
        <v>3722</v>
      </c>
      <c r="C2187" s="214">
        <v>3</v>
      </c>
      <c r="D2187" s="215">
        <v>3000</v>
      </c>
      <c r="E2187" s="215">
        <v>750</v>
      </c>
      <c r="F2187" s="214">
        <v>4</v>
      </c>
      <c r="G2187" s="217" t="str">
        <f>IF(MID(tab_SATLISTE[[#This Row],[SAT-ID]],2,1)="x","x",LEFT(tab_SATLISTE[[#This Row],[SAT-ID]]))</f>
        <v>7</v>
      </c>
      <c r="H2187" s="679" t="s">
        <v>4294</v>
      </c>
      <c r="I2187" s="680"/>
      <c r="J2187" s="680"/>
      <c r="K2187" s="680"/>
      <c r="L2187" s="681"/>
    </row>
    <row r="2188" spans="1:12" ht="15.95" customHeight="1" x14ac:dyDescent="0.25">
      <c r="A2188" s="21" t="s">
        <v>6662</v>
      </c>
      <c r="B2188" s="209" t="s">
        <v>3665</v>
      </c>
      <c r="C2188" s="214">
        <v>14</v>
      </c>
      <c r="D2188" s="215">
        <v>14000</v>
      </c>
      <c r="E2188" s="215">
        <v>3500</v>
      </c>
      <c r="F2188" s="214">
        <v>22</v>
      </c>
      <c r="G2188" s="217" t="str">
        <f>IF(MID(tab_SATLISTE[[#This Row],[SAT-ID]],2,1)="x","x",LEFT(tab_SATLISTE[[#This Row],[SAT-ID]]))</f>
        <v>7</v>
      </c>
      <c r="H2188" s="679" t="s">
        <v>4294</v>
      </c>
      <c r="I2188" s="680"/>
      <c r="J2188" s="680"/>
      <c r="K2188" s="680"/>
      <c r="L2188" s="681"/>
    </row>
    <row r="2189" spans="1:12" ht="15.95" customHeight="1" x14ac:dyDescent="0.25">
      <c r="A2189" s="21" t="s">
        <v>6663</v>
      </c>
      <c r="B2189" s="209" t="s">
        <v>60</v>
      </c>
      <c r="C2189" s="214">
        <v>1580</v>
      </c>
      <c r="D2189" s="215">
        <v>1580000</v>
      </c>
      <c r="E2189" s="215">
        <v>395000</v>
      </c>
      <c r="F2189" s="214">
        <v>2431</v>
      </c>
      <c r="G2189" s="217" t="str">
        <f>IF(MID(tab_SATLISTE[[#This Row],[SAT-ID]],2,1)="x","x",LEFT(tab_SATLISTE[[#This Row],[SAT-ID]]))</f>
        <v>7</v>
      </c>
      <c r="H2189" s="679" t="s">
        <v>4294</v>
      </c>
      <c r="I2189" s="680"/>
      <c r="J2189" s="680"/>
      <c r="K2189" s="680"/>
      <c r="L2189" s="681"/>
    </row>
    <row r="2190" spans="1:12" ht="15.95" customHeight="1" x14ac:dyDescent="0.25">
      <c r="A2190" s="21" t="s">
        <v>6664</v>
      </c>
      <c r="B2190" s="209" t="s">
        <v>251</v>
      </c>
      <c r="C2190" s="214">
        <v>644</v>
      </c>
      <c r="D2190" s="215">
        <v>644000</v>
      </c>
      <c r="E2190" s="215">
        <v>161000</v>
      </c>
      <c r="F2190" s="214">
        <v>987</v>
      </c>
      <c r="G2190" s="217" t="str">
        <f>IF(MID(tab_SATLISTE[[#This Row],[SAT-ID]],2,1)="x","x",LEFT(tab_SATLISTE[[#This Row],[SAT-ID]]))</f>
        <v>7</v>
      </c>
      <c r="H2190" s="679" t="s">
        <v>4294</v>
      </c>
      <c r="I2190" s="680"/>
      <c r="J2190" s="680"/>
      <c r="K2190" s="680"/>
      <c r="L2190" s="681"/>
    </row>
    <row r="2191" spans="1:12" ht="15.95" customHeight="1" x14ac:dyDescent="0.25">
      <c r="A2191" s="21" t="s">
        <v>6665</v>
      </c>
      <c r="B2191" s="209" t="s">
        <v>3561</v>
      </c>
      <c r="C2191" s="214">
        <v>6</v>
      </c>
      <c r="D2191" s="215">
        <v>6000</v>
      </c>
      <c r="E2191" s="215">
        <v>1500</v>
      </c>
      <c r="F2191" s="214">
        <v>9</v>
      </c>
      <c r="G2191" s="217" t="str">
        <f>IF(MID(tab_SATLISTE[[#This Row],[SAT-ID]],2,1)="x","x",LEFT(tab_SATLISTE[[#This Row],[SAT-ID]]))</f>
        <v>7</v>
      </c>
      <c r="H2191" s="679" t="s">
        <v>4294</v>
      </c>
      <c r="I2191" s="680"/>
      <c r="J2191" s="680"/>
      <c r="K2191" s="680"/>
      <c r="L2191" s="681"/>
    </row>
    <row r="2192" spans="1:12" ht="15.95" customHeight="1" x14ac:dyDescent="0.25">
      <c r="A2192" s="21" t="s">
        <v>6666</v>
      </c>
      <c r="B2192" s="209" t="s">
        <v>3693</v>
      </c>
      <c r="C2192" s="214">
        <v>13</v>
      </c>
      <c r="D2192" s="215">
        <v>13000</v>
      </c>
      <c r="E2192" s="215">
        <v>3250</v>
      </c>
      <c r="F2192" s="214">
        <v>20</v>
      </c>
      <c r="G2192" s="217" t="str">
        <f>IF(MID(tab_SATLISTE[[#This Row],[SAT-ID]],2,1)="x","x",LEFT(tab_SATLISTE[[#This Row],[SAT-ID]]))</f>
        <v>7</v>
      </c>
      <c r="H2192" s="679" t="s">
        <v>4294</v>
      </c>
      <c r="I2192" s="680"/>
      <c r="J2192" s="680"/>
      <c r="K2192" s="680"/>
      <c r="L2192" s="681"/>
    </row>
    <row r="2193" spans="1:12" ht="15.95" customHeight="1" x14ac:dyDescent="0.25">
      <c r="A2193" s="21" t="s">
        <v>6667</v>
      </c>
      <c r="B2193" s="209" t="s">
        <v>3694</v>
      </c>
      <c r="C2193" s="214">
        <v>20</v>
      </c>
      <c r="D2193" s="215">
        <v>20000</v>
      </c>
      <c r="E2193" s="215">
        <v>5000</v>
      </c>
      <c r="F2193" s="214">
        <v>31</v>
      </c>
      <c r="G2193" s="217" t="str">
        <f>IF(MID(tab_SATLISTE[[#This Row],[SAT-ID]],2,1)="x","x",LEFT(tab_SATLISTE[[#This Row],[SAT-ID]]))</f>
        <v>7</v>
      </c>
      <c r="H2193" s="679" t="s">
        <v>4294</v>
      </c>
      <c r="I2193" s="680"/>
      <c r="J2193" s="680"/>
      <c r="K2193" s="680"/>
      <c r="L2193" s="681"/>
    </row>
    <row r="2194" spans="1:12" ht="15.95" customHeight="1" x14ac:dyDescent="0.25">
      <c r="A2194" s="21" t="s">
        <v>6668</v>
      </c>
      <c r="B2194" s="209" t="s">
        <v>3541</v>
      </c>
      <c r="C2194" s="214">
        <v>3</v>
      </c>
      <c r="D2194" s="215">
        <v>3000</v>
      </c>
      <c r="E2194" s="215">
        <v>750</v>
      </c>
      <c r="F2194" s="214">
        <v>4</v>
      </c>
      <c r="G2194" s="217" t="str">
        <f>IF(MID(tab_SATLISTE[[#This Row],[SAT-ID]],2,1)="x","x",LEFT(tab_SATLISTE[[#This Row],[SAT-ID]]))</f>
        <v>7</v>
      </c>
      <c r="H2194" s="679" t="s">
        <v>4294</v>
      </c>
      <c r="I2194" s="680"/>
      <c r="J2194" s="680"/>
      <c r="K2194" s="680"/>
      <c r="L2194" s="681"/>
    </row>
    <row r="2195" spans="1:12" ht="15.95" customHeight="1" x14ac:dyDescent="0.25">
      <c r="A2195" s="21" t="s">
        <v>6669</v>
      </c>
      <c r="B2195" s="209" t="s">
        <v>3703</v>
      </c>
      <c r="C2195" s="214">
        <v>14</v>
      </c>
      <c r="D2195" s="215">
        <v>14000</v>
      </c>
      <c r="E2195" s="215">
        <v>3500</v>
      </c>
      <c r="F2195" s="214">
        <v>22</v>
      </c>
      <c r="G2195" s="217" t="str">
        <f>IF(MID(tab_SATLISTE[[#This Row],[SAT-ID]],2,1)="x","x",LEFT(tab_SATLISTE[[#This Row],[SAT-ID]]))</f>
        <v>7</v>
      </c>
      <c r="H2195" s="679" t="s">
        <v>4294</v>
      </c>
      <c r="I2195" s="680"/>
      <c r="J2195" s="680"/>
      <c r="K2195" s="680"/>
      <c r="L2195" s="681"/>
    </row>
    <row r="2196" spans="1:12" ht="15.95" customHeight="1" x14ac:dyDescent="0.25">
      <c r="A2196" s="21" t="s">
        <v>6670</v>
      </c>
      <c r="B2196" s="209" t="s">
        <v>3747</v>
      </c>
      <c r="C2196" s="214">
        <v>11</v>
      </c>
      <c r="D2196" s="215">
        <v>11000</v>
      </c>
      <c r="E2196" s="215">
        <v>2750</v>
      </c>
      <c r="F2196" s="214">
        <v>17</v>
      </c>
      <c r="G2196" s="217" t="str">
        <f>IF(MID(tab_SATLISTE[[#This Row],[SAT-ID]],2,1)="x","x",LEFT(tab_SATLISTE[[#This Row],[SAT-ID]]))</f>
        <v>7</v>
      </c>
      <c r="H2196" s="679" t="s">
        <v>4294</v>
      </c>
      <c r="I2196" s="680"/>
      <c r="J2196" s="680"/>
      <c r="K2196" s="680"/>
      <c r="L2196" s="681"/>
    </row>
    <row r="2197" spans="1:12" ht="15.95" customHeight="1" x14ac:dyDescent="0.25">
      <c r="A2197" s="21" t="s">
        <v>6671</v>
      </c>
      <c r="B2197" s="209" t="s">
        <v>3695</v>
      </c>
      <c r="C2197" s="214">
        <v>29</v>
      </c>
      <c r="D2197" s="215">
        <v>29000</v>
      </c>
      <c r="E2197" s="215">
        <v>7250</v>
      </c>
      <c r="F2197" s="214">
        <v>45</v>
      </c>
      <c r="G2197" s="217" t="str">
        <f>IF(MID(tab_SATLISTE[[#This Row],[SAT-ID]],2,1)="x","x",LEFT(tab_SATLISTE[[#This Row],[SAT-ID]]))</f>
        <v>7</v>
      </c>
      <c r="H2197" s="679" t="s">
        <v>4294</v>
      </c>
      <c r="I2197" s="680"/>
      <c r="J2197" s="680"/>
      <c r="K2197" s="680"/>
      <c r="L2197" s="681"/>
    </row>
    <row r="2198" spans="1:12" ht="15.95" customHeight="1" x14ac:dyDescent="0.25">
      <c r="A2198" s="21" t="s">
        <v>6672</v>
      </c>
      <c r="B2198" s="209" t="s">
        <v>3605</v>
      </c>
      <c r="C2198" s="214">
        <v>4</v>
      </c>
      <c r="D2198" s="215">
        <v>4000</v>
      </c>
      <c r="E2198" s="215">
        <v>1000</v>
      </c>
      <c r="F2198" s="214">
        <v>6</v>
      </c>
      <c r="G2198" s="217" t="str">
        <f>IF(MID(tab_SATLISTE[[#This Row],[SAT-ID]],2,1)="x","x",LEFT(tab_SATLISTE[[#This Row],[SAT-ID]]))</f>
        <v>7</v>
      </c>
      <c r="H2198" s="679" t="s">
        <v>4294</v>
      </c>
      <c r="I2198" s="680"/>
      <c r="J2198" s="680"/>
      <c r="K2198" s="680"/>
      <c r="L2198" s="681"/>
    </row>
    <row r="2199" spans="1:12" ht="15.95" customHeight="1" x14ac:dyDescent="0.25">
      <c r="A2199" s="21" t="s">
        <v>6673</v>
      </c>
      <c r="B2199" s="209" t="s">
        <v>3634</v>
      </c>
      <c r="C2199" s="214">
        <v>6</v>
      </c>
      <c r="D2199" s="215">
        <v>6000</v>
      </c>
      <c r="E2199" s="215">
        <v>1500</v>
      </c>
      <c r="F2199" s="214">
        <v>10</v>
      </c>
      <c r="G2199" s="217" t="str">
        <f>IF(MID(tab_SATLISTE[[#This Row],[SAT-ID]],2,1)="x","x",LEFT(tab_SATLISTE[[#This Row],[SAT-ID]]))</f>
        <v>7</v>
      </c>
      <c r="H2199" s="679" t="s">
        <v>4294</v>
      </c>
      <c r="I2199" s="680"/>
      <c r="J2199" s="680"/>
      <c r="K2199" s="680"/>
      <c r="L2199" s="681"/>
    </row>
    <row r="2200" spans="1:12" ht="15.95" customHeight="1" x14ac:dyDescent="0.25">
      <c r="A2200" s="21" t="s">
        <v>6674</v>
      </c>
      <c r="B2200" s="209" t="s">
        <v>3696</v>
      </c>
      <c r="C2200" s="214">
        <v>5</v>
      </c>
      <c r="D2200" s="215">
        <v>5000</v>
      </c>
      <c r="E2200" s="215">
        <v>1250</v>
      </c>
      <c r="F2200" s="214">
        <v>7</v>
      </c>
      <c r="G2200" s="217" t="str">
        <f>IF(MID(tab_SATLISTE[[#This Row],[SAT-ID]],2,1)="x","x",LEFT(tab_SATLISTE[[#This Row],[SAT-ID]]))</f>
        <v>7</v>
      </c>
      <c r="H2200" s="679" t="s">
        <v>4294</v>
      </c>
      <c r="I2200" s="680"/>
      <c r="J2200" s="680"/>
      <c r="K2200" s="680"/>
      <c r="L2200" s="681"/>
    </row>
    <row r="2201" spans="1:12" ht="15.95" customHeight="1" x14ac:dyDescent="0.25">
      <c r="A2201" s="21" t="s">
        <v>6675</v>
      </c>
      <c r="B2201" s="209" t="s">
        <v>866</v>
      </c>
      <c r="C2201" s="214">
        <v>33</v>
      </c>
      <c r="D2201" s="215">
        <v>33000</v>
      </c>
      <c r="E2201" s="215">
        <v>8250</v>
      </c>
      <c r="F2201" s="214">
        <v>50</v>
      </c>
      <c r="G2201" s="217" t="str">
        <f>IF(MID(tab_SATLISTE[[#This Row],[SAT-ID]],2,1)="x","x",LEFT(tab_SATLISTE[[#This Row],[SAT-ID]]))</f>
        <v>7</v>
      </c>
      <c r="H2201" s="679" t="s">
        <v>4294</v>
      </c>
      <c r="I2201" s="680"/>
      <c r="J2201" s="680"/>
      <c r="K2201" s="680"/>
      <c r="L2201" s="681"/>
    </row>
    <row r="2202" spans="1:12" ht="15.95" customHeight="1" x14ac:dyDescent="0.25">
      <c r="A2202" s="21" t="s">
        <v>6676</v>
      </c>
      <c r="B2202" s="209" t="s">
        <v>249</v>
      </c>
      <c r="C2202" s="214">
        <v>181</v>
      </c>
      <c r="D2202" s="215">
        <v>181000</v>
      </c>
      <c r="E2202" s="215">
        <v>45250</v>
      </c>
      <c r="F2202" s="214">
        <v>278</v>
      </c>
      <c r="G2202" s="217" t="str">
        <f>IF(MID(tab_SATLISTE[[#This Row],[SAT-ID]],2,1)="x","x",LEFT(tab_SATLISTE[[#This Row],[SAT-ID]]))</f>
        <v>7</v>
      </c>
      <c r="H2202" s="679" t="s">
        <v>4294</v>
      </c>
      <c r="I2202" s="680"/>
      <c r="J2202" s="680"/>
      <c r="K2202" s="680"/>
      <c r="L2202" s="681"/>
    </row>
    <row r="2203" spans="1:12" ht="15.95" customHeight="1" x14ac:dyDescent="0.25">
      <c r="A2203" s="21" t="s">
        <v>6677</v>
      </c>
      <c r="B2203" s="209" t="s">
        <v>3749</v>
      </c>
      <c r="C2203" s="214">
        <v>6</v>
      </c>
      <c r="D2203" s="215">
        <v>6000</v>
      </c>
      <c r="E2203" s="215">
        <v>1500</v>
      </c>
      <c r="F2203" s="214">
        <v>9</v>
      </c>
      <c r="G2203" s="217" t="str">
        <f>IF(MID(tab_SATLISTE[[#This Row],[SAT-ID]],2,1)="x","x",LEFT(tab_SATLISTE[[#This Row],[SAT-ID]]))</f>
        <v>7</v>
      </c>
      <c r="H2203" s="679" t="s">
        <v>4294</v>
      </c>
      <c r="I2203" s="680"/>
      <c r="J2203" s="680"/>
      <c r="K2203" s="680"/>
      <c r="L2203" s="681"/>
    </row>
    <row r="2204" spans="1:12" ht="15.95" customHeight="1" x14ac:dyDescent="0.25">
      <c r="A2204" s="21" t="s">
        <v>6678</v>
      </c>
      <c r="B2204" s="209" t="s">
        <v>3562</v>
      </c>
      <c r="C2204" s="214">
        <v>5</v>
      </c>
      <c r="D2204" s="215">
        <v>5000</v>
      </c>
      <c r="E2204" s="215">
        <v>1250</v>
      </c>
      <c r="F2204" s="214">
        <v>8</v>
      </c>
      <c r="G2204" s="217" t="str">
        <f>IF(MID(tab_SATLISTE[[#This Row],[SAT-ID]],2,1)="x","x",LEFT(tab_SATLISTE[[#This Row],[SAT-ID]]))</f>
        <v>7</v>
      </c>
      <c r="H2204" s="679" t="s">
        <v>4294</v>
      </c>
      <c r="I2204" s="680"/>
      <c r="J2204" s="680"/>
      <c r="K2204" s="680"/>
      <c r="L2204" s="681"/>
    </row>
    <row r="2205" spans="1:12" ht="15.95" customHeight="1" x14ac:dyDescent="0.25">
      <c r="A2205" s="21" t="s">
        <v>6679</v>
      </c>
      <c r="B2205" s="209" t="s">
        <v>3607</v>
      </c>
      <c r="C2205" s="214">
        <v>7</v>
      </c>
      <c r="D2205" s="215">
        <v>7000</v>
      </c>
      <c r="E2205" s="215">
        <v>1750</v>
      </c>
      <c r="F2205" s="214">
        <v>10</v>
      </c>
      <c r="G2205" s="217" t="str">
        <f>IF(MID(tab_SATLISTE[[#This Row],[SAT-ID]],2,1)="x","x",LEFT(tab_SATLISTE[[#This Row],[SAT-ID]]))</f>
        <v>7</v>
      </c>
      <c r="H2205" s="679" t="s">
        <v>4294</v>
      </c>
      <c r="I2205" s="680"/>
      <c r="J2205" s="680"/>
      <c r="K2205" s="680"/>
      <c r="L2205" s="681"/>
    </row>
    <row r="2206" spans="1:12" ht="15.95" customHeight="1" x14ac:dyDescent="0.25">
      <c r="A2206" s="21" t="s">
        <v>6680</v>
      </c>
      <c r="B2206" s="209" t="s">
        <v>3661</v>
      </c>
      <c r="C2206" s="214">
        <v>4</v>
      </c>
      <c r="D2206" s="215">
        <v>4000</v>
      </c>
      <c r="E2206" s="215">
        <v>1000</v>
      </c>
      <c r="F2206" s="214">
        <v>5</v>
      </c>
      <c r="G2206" s="217" t="str">
        <f>IF(MID(tab_SATLISTE[[#This Row],[SAT-ID]],2,1)="x","x",LEFT(tab_SATLISTE[[#This Row],[SAT-ID]]))</f>
        <v>7</v>
      </c>
      <c r="H2206" s="679" t="s">
        <v>4294</v>
      </c>
      <c r="I2206" s="680"/>
      <c r="J2206" s="680"/>
      <c r="K2206" s="680"/>
      <c r="L2206" s="681"/>
    </row>
    <row r="2207" spans="1:12" ht="15.95" customHeight="1" x14ac:dyDescent="0.25">
      <c r="A2207" s="21" t="s">
        <v>6681</v>
      </c>
      <c r="B2207" s="209" t="s">
        <v>3660</v>
      </c>
      <c r="C2207" s="214">
        <v>6</v>
      </c>
      <c r="D2207" s="215">
        <v>6000</v>
      </c>
      <c r="E2207" s="215">
        <v>1500</v>
      </c>
      <c r="F2207" s="214">
        <v>9</v>
      </c>
      <c r="G2207" s="217" t="str">
        <f>IF(MID(tab_SATLISTE[[#This Row],[SAT-ID]],2,1)="x","x",LEFT(tab_SATLISTE[[#This Row],[SAT-ID]]))</f>
        <v>7</v>
      </c>
      <c r="H2207" s="679" t="s">
        <v>4294</v>
      </c>
      <c r="I2207" s="680"/>
      <c r="J2207" s="680"/>
      <c r="K2207" s="680"/>
      <c r="L2207" s="681"/>
    </row>
    <row r="2208" spans="1:12" ht="15.95" customHeight="1" x14ac:dyDescent="0.25">
      <c r="A2208" s="21" t="s">
        <v>6682</v>
      </c>
      <c r="B2208" s="209" t="s">
        <v>3659</v>
      </c>
      <c r="C2208" s="214">
        <v>6</v>
      </c>
      <c r="D2208" s="215">
        <v>6000</v>
      </c>
      <c r="E2208" s="215">
        <v>1500</v>
      </c>
      <c r="F2208" s="214">
        <v>9</v>
      </c>
      <c r="G2208" s="217" t="str">
        <f>IF(MID(tab_SATLISTE[[#This Row],[SAT-ID]],2,1)="x","x",LEFT(tab_SATLISTE[[#This Row],[SAT-ID]]))</f>
        <v>7</v>
      </c>
      <c r="H2208" s="679" t="s">
        <v>4294</v>
      </c>
      <c r="I2208" s="680"/>
      <c r="J2208" s="680"/>
      <c r="K2208" s="680"/>
      <c r="L2208" s="681"/>
    </row>
    <row r="2209" spans="1:12" ht="15.95" customHeight="1" x14ac:dyDescent="0.25">
      <c r="A2209" s="21" t="s">
        <v>6683</v>
      </c>
      <c r="B2209" s="209" t="s">
        <v>3591</v>
      </c>
      <c r="C2209" s="214">
        <v>9</v>
      </c>
      <c r="D2209" s="215">
        <v>9000</v>
      </c>
      <c r="E2209" s="215">
        <v>2250</v>
      </c>
      <c r="F2209" s="214">
        <v>13</v>
      </c>
      <c r="G2209" s="217" t="str">
        <f>IF(MID(tab_SATLISTE[[#This Row],[SAT-ID]],2,1)="x","x",LEFT(tab_SATLISTE[[#This Row],[SAT-ID]]))</f>
        <v>7</v>
      </c>
      <c r="H2209" s="679" t="s">
        <v>4294</v>
      </c>
      <c r="I2209" s="680"/>
      <c r="J2209" s="680"/>
      <c r="K2209" s="680"/>
      <c r="L2209" s="681"/>
    </row>
    <row r="2210" spans="1:12" ht="15.95" customHeight="1" x14ac:dyDescent="0.25">
      <c r="A2210" s="21" t="s">
        <v>6684</v>
      </c>
      <c r="B2210" s="209" t="s">
        <v>3764</v>
      </c>
      <c r="C2210" s="214">
        <v>6</v>
      </c>
      <c r="D2210" s="215">
        <v>6000</v>
      </c>
      <c r="E2210" s="215">
        <v>1500</v>
      </c>
      <c r="F2210" s="214">
        <v>8</v>
      </c>
      <c r="G2210" s="217" t="str">
        <f>IF(MID(tab_SATLISTE[[#This Row],[SAT-ID]],2,1)="x","x",LEFT(tab_SATLISTE[[#This Row],[SAT-ID]]))</f>
        <v>7</v>
      </c>
      <c r="H2210" s="679" t="s">
        <v>4294</v>
      </c>
      <c r="I2210" s="680"/>
      <c r="J2210" s="680"/>
      <c r="K2210" s="680"/>
      <c r="L2210" s="681"/>
    </row>
    <row r="2211" spans="1:12" ht="15.95" customHeight="1" x14ac:dyDescent="0.25">
      <c r="A2211" s="21" t="s">
        <v>6685</v>
      </c>
      <c r="B2211" s="209" t="s">
        <v>3750</v>
      </c>
      <c r="C2211" s="214">
        <v>9</v>
      </c>
      <c r="D2211" s="215">
        <v>9000</v>
      </c>
      <c r="E2211" s="215">
        <v>2250</v>
      </c>
      <c r="F2211" s="214">
        <v>12</v>
      </c>
      <c r="G2211" s="217" t="str">
        <f>IF(MID(tab_SATLISTE[[#This Row],[SAT-ID]],2,1)="x","x",LEFT(tab_SATLISTE[[#This Row],[SAT-ID]]))</f>
        <v>7</v>
      </c>
      <c r="H2211" s="679" t="s">
        <v>4294</v>
      </c>
      <c r="I2211" s="680"/>
      <c r="J2211" s="680"/>
      <c r="K2211" s="680"/>
      <c r="L2211" s="681"/>
    </row>
    <row r="2212" spans="1:12" ht="15.95" customHeight="1" x14ac:dyDescent="0.25">
      <c r="A2212" s="21" t="s">
        <v>6686</v>
      </c>
      <c r="B2212" s="209" t="s">
        <v>3563</v>
      </c>
      <c r="C2212" s="214">
        <v>55</v>
      </c>
      <c r="D2212" s="215">
        <v>55000</v>
      </c>
      <c r="E2212" s="215">
        <v>13750</v>
      </c>
      <c r="F2212" s="214">
        <v>84</v>
      </c>
      <c r="G2212" s="217" t="str">
        <f>IF(MID(tab_SATLISTE[[#This Row],[SAT-ID]],2,1)="x","x",LEFT(tab_SATLISTE[[#This Row],[SAT-ID]]))</f>
        <v>7</v>
      </c>
      <c r="H2212" s="679" t="s">
        <v>4294</v>
      </c>
      <c r="I2212" s="680"/>
      <c r="J2212" s="680"/>
      <c r="K2212" s="680"/>
      <c r="L2212" s="681"/>
    </row>
    <row r="2213" spans="1:12" ht="15.95" customHeight="1" x14ac:dyDescent="0.25">
      <c r="A2213" s="21" t="s">
        <v>6687</v>
      </c>
      <c r="B2213" s="209" t="s">
        <v>3537</v>
      </c>
      <c r="C2213" s="214">
        <v>4</v>
      </c>
      <c r="D2213" s="215">
        <v>4000</v>
      </c>
      <c r="E2213" s="215">
        <v>1000</v>
      </c>
      <c r="F2213" s="214">
        <v>6</v>
      </c>
      <c r="G2213" s="217" t="str">
        <f>IF(MID(tab_SATLISTE[[#This Row],[SAT-ID]],2,1)="x","x",LEFT(tab_SATLISTE[[#This Row],[SAT-ID]]))</f>
        <v>7</v>
      </c>
      <c r="H2213" s="679" t="s">
        <v>4294</v>
      </c>
      <c r="I2213" s="680"/>
      <c r="J2213" s="680"/>
      <c r="K2213" s="680"/>
      <c r="L2213" s="681"/>
    </row>
    <row r="2214" spans="1:12" ht="15.95" customHeight="1" x14ac:dyDescent="0.25">
      <c r="A2214" s="21" t="s">
        <v>6688</v>
      </c>
      <c r="B2214" s="209" t="s">
        <v>3697</v>
      </c>
      <c r="C2214" s="214">
        <v>6</v>
      </c>
      <c r="D2214" s="215">
        <v>6000</v>
      </c>
      <c r="E2214" s="215">
        <v>1500</v>
      </c>
      <c r="F2214" s="214">
        <v>9</v>
      </c>
      <c r="G2214" s="217" t="str">
        <f>IF(MID(tab_SATLISTE[[#This Row],[SAT-ID]],2,1)="x","x",LEFT(tab_SATLISTE[[#This Row],[SAT-ID]]))</f>
        <v>7</v>
      </c>
      <c r="H2214" s="679" t="s">
        <v>4294</v>
      </c>
      <c r="I2214" s="680"/>
      <c r="J2214" s="680"/>
      <c r="K2214" s="680"/>
      <c r="L2214" s="681"/>
    </row>
    <row r="2215" spans="1:12" ht="15.95" customHeight="1" x14ac:dyDescent="0.25">
      <c r="A2215" s="21" t="s">
        <v>6689</v>
      </c>
      <c r="B2215" s="209" t="s">
        <v>3524</v>
      </c>
      <c r="C2215" s="214">
        <v>15</v>
      </c>
      <c r="D2215" s="215">
        <v>15000</v>
      </c>
      <c r="E2215" s="215">
        <v>3750</v>
      </c>
      <c r="F2215" s="214">
        <v>23</v>
      </c>
      <c r="G2215" s="217" t="str">
        <f>IF(MID(tab_SATLISTE[[#This Row],[SAT-ID]],2,1)="x","x",LEFT(tab_SATLISTE[[#This Row],[SAT-ID]]))</f>
        <v>7</v>
      </c>
      <c r="H2215" s="679" t="s">
        <v>4294</v>
      </c>
      <c r="I2215" s="680"/>
      <c r="J2215" s="680"/>
      <c r="K2215" s="680"/>
      <c r="L2215" s="681"/>
    </row>
    <row r="2216" spans="1:12" ht="15.95" customHeight="1" x14ac:dyDescent="0.25">
      <c r="A2216" s="21" t="s">
        <v>6690</v>
      </c>
      <c r="B2216" s="209" t="s">
        <v>3751</v>
      </c>
      <c r="C2216" s="214">
        <v>15</v>
      </c>
      <c r="D2216" s="215">
        <v>15000</v>
      </c>
      <c r="E2216" s="215">
        <v>3750</v>
      </c>
      <c r="F2216" s="214">
        <v>23</v>
      </c>
      <c r="G2216" s="217" t="str">
        <f>IF(MID(tab_SATLISTE[[#This Row],[SAT-ID]],2,1)="x","x",LEFT(tab_SATLISTE[[#This Row],[SAT-ID]]))</f>
        <v>7</v>
      </c>
      <c r="H2216" s="679" t="s">
        <v>4294</v>
      </c>
      <c r="I2216" s="680"/>
      <c r="J2216" s="680"/>
      <c r="K2216" s="680"/>
      <c r="L2216" s="681"/>
    </row>
    <row r="2217" spans="1:12" ht="15.95" customHeight="1" x14ac:dyDescent="0.25">
      <c r="A2217" s="21" t="s">
        <v>6691</v>
      </c>
      <c r="B2217" s="209" t="s">
        <v>3662</v>
      </c>
      <c r="C2217" s="214">
        <v>20</v>
      </c>
      <c r="D2217" s="215">
        <v>20000</v>
      </c>
      <c r="E2217" s="215">
        <v>5000</v>
      </c>
      <c r="F2217" s="214">
        <v>31</v>
      </c>
      <c r="G2217" s="217" t="str">
        <f>IF(MID(tab_SATLISTE[[#This Row],[SAT-ID]],2,1)="x","x",LEFT(tab_SATLISTE[[#This Row],[SAT-ID]]))</f>
        <v>7</v>
      </c>
      <c r="H2217" s="679" t="s">
        <v>4294</v>
      </c>
      <c r="I2217" s="680"/>
      <c r="J2217" s="680"/>
      <c r="K2217" s="680"/>
      <c r="L2217" s="681"/>
    </row>
    <row r="2218" spans="1:12" ht="15.95" customHeight="1" x14ac:dyDescent="0.25">
      <c r="A2218" s="21" t="s">
        <v>6692</v>
      </c>
      <c r="B2218" s="209" t="s">
        <v>7047</v>
      </c>
      <c r="C2218" s="214">
        <v>23</v>
      </c>
      <c r="D2218" s="215">
        <v>23000</v>
      </c>
      <c r="E2218" s="215">
        <v>5750</v>
      </c>
      <c r="F2218" s="214">
        <v>35</v>
      </c>
      <c r="G2218" s="217" t="str">
        <f>IF(MID(tab_SATLISTE[[#This Row],[SAT-ID]],2,1)="x","x",LEFT(tab_SATLISTE[[#This Row],[SAT-ID]]))</f>
        <v>7</v>
      </c>
      <c r="H2218" s="679" t="s">
        <v>4294</v>
      </c>
      <c r="I2218" s="680"/>
      <c r="J2218" s="680"/>
      <c r="K2218" s="680"/>
      <c r="L2218" s="681"/>
    </row>
    <row r="2219" spans="1:12" ht="15.95" customHeight="1" x14ac:dyDescent="0.25">
      <c r="A2219" s="21" t="s">
        <v>6693</v>
      </c>
      <c r="B2219" s="209" t="s">
        <v>3609</v>
      </c>
      <c r="C2219" s="214">
        <v>18</v>
      </c>
      <c r="D2219" s="215">
        <v>18000</v>
      </c>
      <c r="E2219" s="215">
        <v>4500</v>
      </c>
      <c r="F2219" s="214">
        <v>28</v>
      </c>
      <c r="G2219" s="217" t="str">
        <f>IF(MID(tab_SATLISTE[[#This Row],[SAT-ID]],2,1)="x","x",LEFT(tab_SATLISTE[[#This Row],[SAT-ID]]))</f>
        <v>7</v>
      </c>
      <c r="H2219" s="679" t="s">
        <v>4294</v>
      </c>
      <c r="I2219" s="680"/>
      <c r="J2219" s="680"/>
      <c r="K2219" s="680"/>
      <c r="L2219" s="681"/>
    </row>
    <row r="2220" spans="1:12" ht="15.95" customHeight="1" x14ac:dyDescent="0.25">
      <c r="A2220" s="21" t="s">
        <v>6694</v>
      </c>
      <c r="B2220" s="209" t="s">
        <v>3608</v>
      </c>
      <c r="C2220" s="214">
        <v>16</v>
      </c>
      <c r="D2220" s="215">
        <v>16000</v>
      </c>
      <c r="E2220" s="215">
        <v>4000</v>
      </c>
      <c r="F2220" s="214">
        <v>24</v>
      </c>
      <c r="G2220" s="217" t="str">
        <f>IF(MID(tab_SATLISTE[[#This Row],[SAT-ID]],2,1)="x","x",LEFT(tab_SATLISTE[[#This Row],[SAT-ID]]))</f>
        <v>7</v>
      </c>
      <c r="H2220" s="679" t="s">
        <v>4294</v>
      </c>
      <c r="I2220" s="680"/>
      <c r="J2220" s="680"/>
      <c r="K2220" s="680"/>
      <c r="L2220" s="681"/>
    </row>
    <row r="2221" spans="1:12" ht="15.95" customHeight="1" x14ac:dyDescent="0.25">
      <c r="A2221" s="21" t="s">
        <v>6695</v>
      </c>
      <c r="B2221" s="209" t="s">
        <v>3752</v>
      </c>
      <c r="C2221" s="214">
        <v>5</v>
      </c>
      <c r="D2221" s="215">
        <v>5000</v>
      </c>
      <c r="E2221" s="215">
        <v>1250</v>
      </c>
      <c r="F2221" s="214">
        <v>8</v>
      </c>
      <c r="G2221" s="217" t="str">
        <f>IF(MID(tab_SATLISTE[[#This Row],[SAT-ID]],2,1)="x","x",LEFT(tab_SATLISTE[[#This Row],[SAT-ID]]))</f>
        <v>7</v>
      </c>
      <c r="H2221" s="679" t="s">
        <v>4294</v>
      </c>
      <c r="I2221" s="680"/>
      <c r="J2221" s="680"/>
      <c r="K2221" s="680"/>
      <c r="L2221" s="681"/>
    </row>
    <row r="2222" spans="1:12" ht="15.95" customHeight="1" x14ac:dyDescent="0.25">
      <c r="A2222" s="21" t="s">
        <v>6696</v>
      </c>
      <c r="B2222" s="209" t="s">
        <v>3610</v>
      </c>
      <c r="C2222" s="214">
        <v>6</v>
      </c>
      <c r="D2222" s="215">
        <v>6000</v>
      </c>
      <c r="E2222" s="215">
        <v>1500</v>
      </c>
      <c r="F2222" s="214">
        <v>9</v>
      </c>
      <c r="G2222" s="217" t="str">
        <f>IF(MID(tab_SATLISTE[[#This Row],[SAT-ID]],2,1)="x","x",LEFT(tab_SATLISTE[[#This Row],[SAT-ID]]))</f>
        <v>7</v>
      </c>
      <c r="H2222" s="679" t="s">
        <v>4294</v>
      </c>
      <c r="I2222" s="680"/>
      <c r="J2222" s="680"/>
      <c r="K2222" s="680"/>
      <c r="L2222" s="681"/>
    </row>
    <row r="2223" spans="1:12" ht="15.95" customHeight="1" x14ac:dyDescent="0.25">
      <c r="A2223" s="21" t="s">
        <v>6697</v>
      </c>
      <c r="B2223" s="209" t="s">
        <v>3598</v>
      </c>
      <c r="C2223" s="214">
        <v>11</v>
      </c>
      <c r="D2223" s="215">
        <v>11000</v>
      </c>
      <c r="E2223" s="215">
        <v>2750</v>
      </c>
      <c r="F2223" s="214">
        <v>15</v>
      </c>
      <c r="G2223" s="217" t="str">
        <f>IF(MID(tab_SATLISTE[[#This Row],[SAT-ID]],2,1)="x","x",LEFT(tab_SATLISTE[[#This Row],[SAT-ID]]))</f>
        <v>7</v>
      </c>
      <c r="H2223" s="679" t="s">
        <v>4294</v>
      </c>
      <c r="I2223" s="680"/>
      <c r="J2223" s="680"/>
      <c r="K2223" s="680"/>
      <c r="L2223" s="681"/>
    </row>
    <row r="2224" spans="1:12" ht="15.95" customHeight="1" x14ac:dyDescent="0.25">
      <c r="A2224" s="21" t="s">
        <v>6698</v>
      </c>
      <c r="B2224" s="209" t="s">
        <v>3698</v>
      </c>
      <c r="C2224" s="214">
        <v>4</v>
      </c>
      <c r="D2224" s="215">
        <v>4000</v>
      </c>
      <c r="E2224" s="215">
        <v>1000</v>
      </c>
      <c r="F2224" s="214">
        <v>6</v>
      </c>
      <c r="G2224" s="217" t="str">
        <f>IF(MID(tab_SATLISTE[[#This Row],[SAT-ID]],2,1)="x","x",LEFT(tab_SATLISTE[[#This Row],[SAT-ID]]))</f>
        <v>7</v>
      </c>
      <c r="H2224" s="679" t="s">
        <v>4294</v>
      </c>
      <c r="I2224" s="680"/>
      <c r="J2224" s="680"/>
      <c r="K2224" s="680"/>
      <c r="L2224" s="681"/>
    </row>
    <row r="2225" spans="1:12" ht="15.95" customHeight="1" x14ac:dyDescent="0.25">
      <c r="A2225" s="21" t="s">
        <v>6699</v>
      </c>
      <c r="B2225" s="209" t="s">
        <v>3517</v>
      </c>
      <c r="C2225" s="214">
        <v>14</v>
      </c>
      <c r="D2225" s="215">
        <v>14000</v>
      </c>
      <c r="E2225" s="215">
        <v>3500</v>
      </c>
      <c r="F2225" s="214">
        <v>21</v>
      </c>
      <c r="G2225" s="217" t="str">
        <f>IF(MID(tab_SATLISTE[[#This Row],[SAT-ID]],2,1)="x","x",LEFT(tab_SATLISTE[[#This Row],[SAT-ID]]))</f>
        <v>7</v>
      </c>
      <c r="H2225" s="679" t="s">
        <v>4294</v>
      </c>
      <c r="I2225" s="680"/>
      <c r="J2225" s="680"/>
      <c r="K2225" s="680"/>
      <c r="L2225" s="681"/>
    </row>
    <row r="2226" spans="1:12" ht="15.95" customHeight="1" x14ac:dyDescent="0.25">
      <c r="A2226" s="21" t="s">
        <v>6700</v>
      </c>
      <c r="B2226" s="209" t="s">
        <v>3522</v>
      </c>
      <c r="C2226" s="214">
        <v>11</v>
      </c>
      <c r="D2226" s="215">
        <v>11000</v>
      </c>
      <c r="E2226" s="215">
        <v>2750</v>
      </c>
      <c r="F2226" s="214">
        <v>16</v>
      </c>
      <c r="G2226" s="217" t="str">
        <f>IF(MID(tab_SATLISTE[[#This Row],[SAT-ID]],2,1)="x","x",LEFT(tab_SATLISTE[[#This Row],[SAT-ID]]))</f>
        <v>7</v>
      </c>
      <c r="H2226" s="679" t="s">
        <v>4294</v>
      </c>
      <c r="I2226" s="680"/>
      <c r="J2226" s="680"/>
      <c r="K2226" s="680"/>
      <c r="L2226" s="681"/>
    </row>
    <row r="2227" spans="1:12" ht="15.95" customHeight="1" x14ac:dyDescent="0.25">
      <c r="A2227" s="21" t="s">
        <v>6701</v>
      </c>
      <c r="B2227" s="209" t="s">
        <v>3611</v>
      </c>
      <c r="C2227" s="214">
        <v>9</v>
      </c>
      <c r="D2227" s="215">
        <v>9000</v>
      </c>
      <c r="E2227" s="215">
        <v>2250</v>
      </c>
      <c r="F2227" s="214">
        <v>12</v>
      </c>
      <c r="G2227" s="217" t="str">
        <f>IF(MID(tab_SATLISTE[[#This Row],[SAT-ID]],2,1)="x","x",LEFT(tab_SATLISTE[[#This Row],[SAT-ID]]))</f>
        <v>7</v>
      </c>
      <c r="H2227" s="679" t="s">
        <v>4294</v>
      </c>
      <c r="I2227" s="680"/>
      <c r="J2227" s="680"/>
      <c r="K2227" s="680"/>
      <c r="L2227" s="681"/>
    </row>
    <row r="2228" spans="1:12" ht="15.95" customHeight="1" x14ac:dyDescent="0.25">
      <c r="A2228" s="21" t="s">
        <v>6702</v>
      </c>
      <c r="B2228" s="209" t="s">
        <v>3551</v>
      </c>
      <c r="C2228" s="214">
        <v>14</v>
      </c>
      <c r="D2228" s="215">
        <v>14000</v>
      </c>
      <c r="E2228" s="215">
        <v>3500</v>
      </c>
      <c r="F2228" s="214">
        <v>22</v>
      </c>
      <c r="G2228" s="217" t="str">
        <f>IF(MID(tab_SATLISTE[[#This Row],[SAT-ID]],2,1)="x","x",LEFT(tab_SATLISTE[[#This Row],[SAT-ID]]))</f>
        <v>7</v>
      </c>
      <c r="H2228" s="679" t="s">
        <v>4294</v>
      </c>
      <c r="I2228" s="680"/>
      <c r="J2228" s="680"/>
      <c r="K2228" s="680"/>
      <c r="L2228" s="681"/>
    </row>
    <row r="2229" spans="1:12" ht="15.95" customHeight="1" x14ac:dyDescent="0.25">
      <c r="A2229" s="21" t="s">
        <v>6703</v>
      </c>
      <c r="B2229" s="209" t="s">
        <v>3564</v>
      </c>
      <c r="C2229" s="214">
        <v>6</v>
      </c>
      <c r="D2229" s="215">
        <v>6000</v>
      </c>
      <c r="E2229" s="215">
        <v>1500</v>
      </c>
      <c r="F2229" s="214">
        <v>9</v>
      </c>
      <c r="G2229" s="217" t="str">
        <f>IF(MID(tab_SATLISTE[[#This Row],[SAT-ID]],2,1)="x","x",LEFT(tab_SATLISTE[[#This Row],[SAT-ID]]))</f>
        <v>7</v>
      </c>
      <c r="H2229" s="679" t="s">
        <v>4294</v>
      </c>
      <c r="I2229" s="680"/>
      <c r="J2229" s="680"/>
      <c r="K2229" s="680"/>
      <c r="L2229" s="681"/>
    </row>
    <row r="2230" spans="1:12" ht="15.95" customHeight="1" x14ac:dyDescent="0.25">
      <c r="A2230" s="21" t="s">
        <v>6704</v>
      </c>
      <c r="B2230" s="209" t="s">
        <v>3763</v>
      </c>
      <c r="C2230" s="214">
        <v>7</v>
      </c>
      <c r="D2230" s="215">
        <v>7000</v>
      </c>
      <c r="E2230" s="215">
        <v>1750</v>
      </c>
      <c r="F2230" s="214">
        <v>11</v>
      </c>
      <c r="G2230" s="217" t="str">
        <f>IF(MID(tab_SATLISTE[[#This Row],[SAT-ID]],2,1)="x","x",LEFT(tab_SATLISTE[[#This Row],[SAT-ID]]))</f>
        <v>7</v>
      </c>
      <c r="H2230" s="679" t="s">
        <v>4294</v>
      </c>
      <c r="I2230" s="680"/>
      <c r="J2230" s="680"/>
      <c r="K2230" s="680"/>
      <c r="L2230" s="681"/>
    </row>
    <row r="2231" spans="1:12" ht="15.95" customHeight="1" x14ac:dyDescent="0.25">
      <c r="A2231" s="21" t="s">
        <v>6705</v>
      </c>
      <c r="B2231" s="209" t="s">
        <v>3753</v>
      </c>
      <c r="C2231" s="214">
        <v>16</v>
      </c>
      <c r="D2231" s="215">
        <v>16000</v>
      </c>
      <c r="E2231" s="215">
        <v>4000</v>
      </c>
      <c r="F2231" s="214">
        <v>24</v>
      </c>
      <c r="G2231" s="217" t="str">
        <f>IF(MID(tab_SATLISTE[[#This Row],[SAT-ID]],2,1)="x","x",LEFT(tab_SATLISTE[[#This Row],[SAT-ID]]))</f>
        <v>7</v>
      </c>
      <c r="H2231" s="679" t="s">
        <v>4294</v>
      </c>
      <c r="I2231" s="680"/>
      <c r="J2231" s="680"/>
      <c r="K2231" s="680"/>
      <c r="L2231" s="681"/>
    </row>
    <row r="2232" spans="1:12" ht="15.95" customHeight="1" x14ac:dyDescent="0.25">
      <c r="A2232" s="21" t="s">
        <v>6706</v>
      </c>
      <c r="B2232" s="209" t="s">
        <v>3593</v>
      </c>
      <c r="C2232" s="214">
        <v>58</v>
      </c>
      <c r="D2232" s="215">
        <v>58000</v>
      </c>
      <c r="E2232" s="215">
        <v>14500</v>
      </c>
      <c r="F2232" s="214">
        <v>81</v>
      </c>
      <c r="G2232" s="217" t="str">
        <f>IF(MID(tab_SATLISTE[[#This Row],[SAT-ID]],2,1)="x","x",LEFT(tab_SATLISTE[[#This Row],[SAT-ID]]))</f>
        <v>7</v>
      </c>
      <c r="H2232" s="679" t="s">
        <v>4294</v>
      </c>
      <c r="I2232" s="680"/>
      <c r="J2232" s="680"/>
      <c r="K2232" s="680"/>
      <c r="L2232" s="681"/>
    </row>
    <row r="2233" spans="1:12" ht="15.95" customHeight="1" x14ac:dyDescent="0.25">
      <c r="A2233" s="21" t="s">
        <v>6707</v>
      </c>
      <c r="B2233" s="209" t="s">
        <v>244</v>
      </c>
      <c r="C2233" s="214">
        <v>311</v>
      </c>
      <c r="D2233" s="215">
        <v>311000</v>
      </c>
      <c r="E2233" s="215">
        <v>77750</v>
      </c>
      <c r="F2233" s="214">
        <v>435</v>
      </c>
      <c r="G2233" s="217" t="str">
        <f>IF(MID(tab_SATLISTE[[#This Row],[SAT-ID]],2,1)="x","x",LEFT(tab_SATLISTE[[#This Row],[SAT-ID]]))</f>
        <v>7</v>
      </c>
      <c r="H2233" s="679" t="s">
        <v>4294</v>
      </c>
      <c r="I2233" s="680"/>
      <c r="J2233" s="680"/>
      <c r="K2233" s="680"/>
      <c r="L2233" s="681"/>
    </row>
    <row r="2234" spans="1:12" ht="15.95" customHeight="1" x14ac:dyDescent="0.25">
      <c r="A2234" s="21" t="s">
        <v>6708</v>
      </c>
      <c r="B2234" s="209" t="s">
        <v>3642</v>
      </c>
      <c r="C2234" s="214">
        <v>7</v>
      </c>
      <c r="D2234" s="215">
        <v>7000</v>
      </c>
      <c r="E2234" s="215">
        <v>1750</v>
      </c>
      <c r="F2234" s="214">
        <v>10</v>
      </c>
      <c r="G2234" s="217" t="str">
        <f>IF(MID(tab_SATLISTE[[#This Row],[SAT-ID]],2,1)="x","x",LEFT(tab_SATLISTE[[#This Row],[SAT-ID]]))</f>
        <v>7</v>
      </c>
      <c r="H2234" s="679" t="s">
        <v>4294</v>
      </c>
      <c r="I2234" s="680"/>
      <c r="J2234" s="680"/>
      <c r="K2234" s="680"/>
      <c r="L2234" s="681"/>
    </row>
    <row r="2235" spans="1:12" ht="15.95" customHeight="1" x14ac:dyDescent="0.25">
      <c r="A2235" s="21" t="s">
        <v>6709</v>
      </c>
      <c r="B2235" s="209" t="s">
        <v>3565</v>
      </c>
      <c r="C2235" s="214">
        <v>6</v>
      </c>
      <c r="D2235" s="215">
        <v>6000</v>
      </c>
      <c r="E2235" s="215">
        <v>1500</v>
      </c>
      <c r="F2235" s="214">
        <v>9</v>
      </c>
      <c r="G2235" s="217" t="str">
        <f>IF(MID(tab_SATLISTE[[#This Row],[SAT-ID]],2,1)="x","x",LEFT(tab_SATLISTE[[#This Row],[SAT-ID]]))</f>
        <v>7</v>
      </c>
      <c r="H2235" s="679" t="s">
        <v>4294</v>
      </c>
      <c r="I2235" s="680"/>
      <c r="J2235" s="680"/>
      <c r="K2235" s="680"/>
      <c r="L2235" s="681"/>
    </row>
    <row r="2236" spans="1:12" ht="15.95" customHeight="1" x14ac:dyDescent="0.25">
      <c r="A2236" s="21" t="s">
        <v>6710</v>
      </c>
      <c r="B2236" s="209" t="s">
        <v>3699</v>
      </c>
      <c r="C2236" s="214">
        <v>7</v>
      </c>
      <c r="D2236" s="215">
        <v>7000</v>
      </c>
      <c r="E2236" s="215">
        <v>1750</v>
      </c>
      <c r="F2236" s="214">
        <v>11</v>
      </c>
      <c r="G2236" s="217" t="str">
        <f>IF(MID(tab_SATLISTE[[#This Row],[SAT-ID]],2,1)="x","x",LEFT(tab_SATLISTE[[#This Row],[SAT-ID]]))</f>
        <v>7</v>
      </c>
      <c r="H2236" s="679" t="s">
        <v>4294</v>
      </c>
      <c r="I2236" s="680"/>
      <c r="J2236" s="680"/>
      <c r="K2236" s="680"/>
      <c r="L2236" s="681"/>
    </row>
    <row r="2237" spans="1:12" ht="15.95" customHeight="1" x14ac:dyDescent="0.25">
      <c r="A2237" s="21" t="s">
        <v>6711</v>
      </c>
      <c r="B2237" s="209" t="s">
        <v>879</v>
      </c>
      <c r="C2237" s="214">
        <v>359</v>
      </c>
      <c r="D2237" s="215">
        <v>359000</v>
      </c>
      <c r="E2237" s="215">
        <v>89750</v>
      </c>
      <c r="F2237" s="214">
        <v>552</v>
      </c>
      <c r="G2237" s="217" t="str">
        <f>IF(MID(tab_SATLISTE[[#This Row],[SAT-ID]],2,1)="x","x",LEFT(tab_SATLISTE[[#This Row],[SAT-ID]]))</f>
        <v>7</v>
      </c>
      <c r="H2237" s="679" t="s">
        <v>4294</v>
      </c>
      <c r="I2237" s="680"/>
      <c r="J2237" s="680"/>
      <c r="K2237" s="680"/>
      <c r="L2237" s="681"/>
    </row>
    <row r="2238" spans="1:12" ht="15.95" customHeight="1" x14ac:dyDescent="0.25">
      <c r="A2238" s="21" t="s">
        <v>6712</v>
      </c>
      <c r="B2238" s="209" t="s">
        <v>3724</v>
      </c>
      <c r="C2238" s="214">
        <v>26</v>
      </c>
      <c r="D2238" s="215">
        <v>26000</v>
      </c>
      <c r="E2238" s="215">
        <v>6500</v>
      </c>
      <c r="F2238" s="214">
        <v>40</v>
      </c>
      <c r="G2238" s="217" t="str">
        <f>IF(MID(tab_SATLISTE[[#This Row],[SAT-ID]],2,1)="x","x",LEFT(tab_SATLISTE[[#This Row],[SAT-ID]]))</f>
        <v>7</v>
      </c>
      <c r="H2238" s="679" t="s">
        <v>4294</v>
      </c>
      <c r="I2238" s="680"/>
      <c r="J2238" s="680"/>
      <c r="K2238" s="680"/>
      <c r="L2238" s="681"/>
    </row>
    <row r="2239" spans="1:12" ht="15.95" customHeight="1" x14ac:dyDescent="0.25">
      <c r="A2239" s="21" t="s">
        <v>6713</v>
      </c>
      <c r="B2239" s="209" t="s">
        <v>3723</v>
      </c>
      <c r="C2239" s="214">
        <v>28</v>
      </c>
      <c r="D2239" s="215">
        <v>28000</v>
      </c>
      <c r="E2239" s="215">
        <v>7000</v>
      </c>
      <c r="F2239" s="214">
        <v>43</v>
      </c>
      <c r="G2239" s="217" t="str">
        <f>IF(MID(tab_SATLISTE[[#This Row],[SAT-ID]],2,1)="x","x",LEFT(tab_SATLISTE[[#This Row],[SAT-ID]]))</f>
        <v>7</v>
      </c>
      <c r="H2239" s="679" t="s">
        <v>4294</v>
      </c>
      <c r="I2239" s="680"/>
      <c r="J2239" s="680"/>
      <c r="K2239" s="680"/>
      <c r="L2239" s="681"/>
    </row>
    <row r="2240" spans="1:12" ht="15.95" customHeight="1" x14ac:dyDescent="0.25">
      <c r="A2240" s="21" t="s">
        <v>6714</v>
      </c>
      <c r="B2240" s="209" t="s">
        <v>3746</v>
      </c>
      <c r="C2240" s="214">
        <v>29</v>
      </c>
      <c r="D2240" s="215">
        <v>29000</v>
      </c>
      <c r="E2240" s="215">
        <v>7250</v>
      </c>
      <c r="F2240" s="214">
        <v>45</v>
      </c>
      <c r="G2240" s="217" t="str">
        <f>IF(MID(tab_SATLISTE[[#This Row],[SAT-ID]],2,1)="x","x",LEFT(tab_SATLISTE[[#This Row],[SAT-ID]]))</f>
        <v>7</v>
      </c>
      <c r="H2240" s="679" t="s">
        <v>4294</v>
      </c>
      <c r="I2240" s="680"/>
      <c r="J2240" s="680"/>
      <c r="K2240" s="680"/>
      <c r="L2240" s="681"/>
    </row>
    <row r="2241" spans="1:12" ht="15.95" customHeight="1" x14ac:dyDescent="0.25">
      <c r="A2241" s="21" t="s">
        <v>6715</v>
      </c>
      <c r="B2241" s="209" t="s">
        <v>3612</v>
      </c>
      <c r="C2241" s="214">
        <v>4</v>
      </c>
      <c r="D2241" s="215">
        <v>4000</v>
      </c>
      <c r="E2241" s="215">
        <v>1000</v>
      </c>
      <c r="F2241" s="214">
        <v>6</v>
      </c>
      <c r="G2241" s="217" t="str">
        <f>IF(MID(tab_SATLISTE[[#This Row],[SAT-ID]],2,1)="x","x",LEFT(tab_SATLISTE[[#This Row],[SAT-ID]]))</f>
        <v>7</v>
      </c>
      <c r="H2241" s="679" t="s">
        <v>4294</v>
      </c>
      <c r="I2241" s="680"/>
      <c r="J2241" s="680"/>
      <c r="K2241" s="680"/>
      <c r="L2241" s="681"/>
    </row>
    <row r="2242" spans="1:12" ht="15.95" customHeight="1" x14ac:dyDescent="0.25">
      <c r="A2242" s="21" t="s">
        <v>6716</v>
      </c>
      <c r="B2242" s="209" t="s">
        <v>3700</v>
      </c>
      <c r="C2242" s="214">
        <v>4</v>
      </c>
      <c r="D2242" s="215">
        <v>4000</v>
      </c>
      <c r="E2242" s="215">
        <v>1000</v>
      </c>
      <c r="F2242" s="214">
        <v>6</v>
      </c>
      <c r="G2242" s="217" t="str">
        <f>IF(MID(tab_SATLISTE[[#This Row],[SAT-ID]],2,1)="x","x",LEFT(tab_SATLISTE[[#This Row],[SAT-ID]]))</f>
        <v>7</v>
      </c>
      <c r="H2242" s="679" t="s">
        <v>4294</v>
      </c>
      <c r="I2242" s="680"/>
      <c r="J2242" s="680"/>
      <c r="K2242" s="680"/>
      <c r="L2242" s="681"/>
    </row>
    <row r="2243" spans="1:12" ht="15.95" customHeight="1" x14ac:dyDescent="0.25">
      <c r="A2243" s="21" t="s">
        <v>6717</v>
      </c>
      <c r="B2243" s="209" t="s">
        <v>3663</v>
      </c>
      <c r="C2243" s="214">
        <v>3</v>
      </c>
      <c r="D2243" s="215">
        <v>3000</v>
      </c>
      <c r="E2243" s="215">
        <v>750</v>
      </c>
      <c r="F2243" s="214">
        <v>4</v>
      </c>
      <c r="G2243" s="217" t="str">
        <f>IF(MID(tab_SATLISTE[[#This Row],[SAT-ID]],2,1)="x","x",LEFT(tab_SATLISTE[[#This Row],[SAT-ID]]))</f>
        <v>7</v>
      </c>
      <c r="H2243" s="679" t="s">
        <v>4294</v>
      </c>
      <c r="I2243" s="680"/>
      <c r="J2243" s="680"/>
      <c r="K2243" s="680"/>
      <c r="L2243" s="681"/>
    </row>
    <row r="2244" spans="1:12" ht="15.95" customHeight="1" x14ac:dyDescent="0.25">
      <c r="A2244" s="21" t="s">
        <v>6718</v>
      </c>
      <c r="B2244" s="209" t="s">
        <v>3638</v>
      </c>
      <c r="C2244" s="214">
        <v>21</v>
      </c>
      <c r="D2244" s="215">
        <v>21000</v>
      </c>
      <c r="E2244" s="215">
        <v>5250</v>
      </c>
      <c r="F2244" s="214">
        <v>33</v>
      </c>
      <c r="G2244" s="217" t="str">
        <f>IF(MID(tab_SATLISTE[[#This Row],[SAT-ID]],2,1)="x","x",LEFT(tab_SATLISTE[[#This Row],[SAT-ID]]))</f>
        <v>7</v>
      </c>
      <c r="H2244" s="679" t="s">
        <v>4294</v>
      </c>
      <c r="I2244" s="680"/>
      <c r="J2244" s="680"/>
      <c r="K2244" s="680"/>
      <c r="L2244" s="681"/>
    </row>
    <row r="2245" spans="1:12" ht="15.95" customHeight="1" x14ac:dyDescent="0.25">
      <c r="A2245" s="21" t="s">
        <v>6719</v>
      </c>
      <c r="B2245" s="209" t="s">
        <v>3566</v>
      </c>
      <c r="C2245" s="214">
        <v>6</v>
      </c>
      <c r="D2245" s="215">
        <v>6000</v>
      </c>
      <c r="E2245" s="215">
        <v>1500</v>
      </c>
      <c r="F2245" s="214">
        <v>8</v>
      </c>
      <c r="G2245" s="217" t="str">
        <f>IF(MID(tab_SATLISTE[[#This Row],[SAT-ID]],2,1)="x","x",LEFT(tab_SATLISTE[[#This Row],[SAT-ID]]))</f>
        <v>7</v>
      </c>
      <c r="H2245" s="679" t="s">
        <v>4294</v>
      </c>
      <c r="I2245" s="680"/>
      <c r="J2245" s="680"/>
      <c r="K2245" s="680"/>
      <c r="L2245" s="681"/>
    </row>
    <row r="2246" spans="1:12" ht="15.95" customHeight="1" x14ac:dyDescent="0.25">
      <c r="A2246" s="21" t="s">
        <v>6720</v>
      </c>
      <c r="B2246" s="209" t="s">
        <v>3701</v>
      </c>
      <c r="C2246" s="214">
        <v>12</v>
      </c>
      <c r="D2246" s="215">
        <v>12000</v>
      </c>
      <c r="E2246" s="215">
        <v>3000</v>
      </c>
      <c r="F2246" s="214">
        <v>19</v>
      </c>
      <c r="G2246" s="217" t="str">
        <f>IF(MID(tab_SATLISTE[[#This Row],[SAT-ID]],2,1)="x","x",LEFT(tab_SATLISTE[[#This Row],[SAT-ID]]))</f>
        <v>7</v>
      </c>
      <c r="H2246" s="679" t="s">
        <v>4294</v>
      </c>
      <c r="I2246" s="680"/>
      <c r="J2246" s="680"/>
      <c r="K2246" s="680"/>
      <c r="L2246" s="681"/>
    </row>
    <row r="2247" spans="1:12" ht="15.95" customHeight="1" x14ac:dyDescent="0.25">
      <c r="A2247" s="21" t="s">
        <v>6721</v>
      </c>
      <c r="B2247" s="209" t="s">
        <v>3702</v>
      </c>
      <c r="C2247" s="214">
        <v>12</v>
      </c>
      <c r="D2247" s="215">
        <v>12000</v>
      </c>
      <c r="E2247" s="215">
        <v>3000</v>
      </c>
      <c r="F2247" s="214">
        <v>18</v>
      </c>
      <c r="G2247" s="217" t="str">
        <f>IF(MID(tab_SATLISTE[[#This Row],[SAT-ID]],2,1)="x","x",LEFT(tab_SATLISTE[[#This Row],[SAT-ID]]))</f>
        <v>7</v>
      </c>
      <c r="H2247" s="679" t="s">
        <v>4294</v>
      </c>
      <c r="I2247" s="680"/>
      <c r="J2247" s="680"/>
      <c r="K2247" s="680"/>
      <c r="L2247" s="681"/>
    </row>
    <row r="2248" spans="1:12" ht="15.95" customHeight="1" x14ac:dyDescent="0.25">
      <c r="A2248" s="21" t="s">
        <v>6722</v>
      </c>
      <c r="B2248" s="209" t="s">
        <v>3546</v>
      </c>
      <c r="C2248" s="214">
        <v>6</v>
      </c>
      <c r="D2248" s="215">
        <v>6000</v>
      </c>
      <c r="E2248" s="215">
        <v>1500</v>
      </c>
      <c r="F2248" s="214">
        <v>9</v>
      </c>
      <c r="G2248" s="217" t="str">
        <f>IF(MID(tab_SATLISTE[[#This Row],[SAT-ID]],2,1)="x","x",LEFT(tab_SATLISTE[[#This Row],[SAT-ID]]))</f>
        <v>7</v>
      </c>
      <c r="H2248" s="679" t="s">
        <v>4294</v>
      </c>
      <c r="I2248" s="680"/>
      <c r="J2248" s="680"/>
      <c r="K2248" s="680"/>
      <c r="L2248" s="681"/>
    </row>
    <row r="2249" spans="1:12" ht="15.95" customHeight="1" x14ac:dyDescent="0.25">
      <c r="A2249" s="21" t="s">
        <v>6723</v>
      </c>
      <c r="B2249" s="209" t="s">
        <v>3567</v>
      </c>
      <c r="C2249" s="214">
        <v>33</v>
      </c>
      <c r="D2249" s="215">
        <v>33000</v>
      </c>
      <c r="E2249" s="215">
        <v>8250</v>
      </c>
      <c r="F2249" s="214">
        <v>50</v>
      </c>
      <c r="G2249" s="217" t="str">
        <f>IF(MID(tab_SATLISTE[[#This Row],[SAT-ID]],2,1)="x","x",LEFT(tab_SATLISTE[[#This Row],[SAT-ID]]))</f>
        <v>7</v>
      </c>
      <c r="H2249" s="679" t="s">
        <v>4294</v>
      </c>
      <c r="I2249" s="680"/>
      <c r="J2249" s="680"/>
      <c r="K2249" s="680"/>
      <c r="L2249" s="681"/>
    </row>
    <row r="2250" spans="1:12" ht="15.95" customHeight="1" x14ac:dyDescent="0.25">
      <c r="A2250" s="21" t="s">
        <v>6724</v>
      </c>
      <c r="B2250" s="209" t="s">
        <v>3754</v>
      </c>
      <c r="C2250" s="214">
        <v>11</v>
      </c>
      <c r="D2250" s="215">
        <v>11000</v>
      </c>
      <c r="E2250" s="215">
        <v>2750</v>
      </c>
      <c r="F2250" s="214">
        <v>15</v>
      </c>
      <c r="G2250" s="217" t="str">
        <f>IF(MID(tab_SATLISTE[[#This Row],[SAT-ID]],2,1)="x","x",LEFT(tab_SATLISTE[[#This Row],[SAT-ID]]))</f>
        <v>7</v>
      </c>
      <c r="H2250" s="679" t="s">
        <v>4294</v>
      </c>
      <c r="I2250" s="680"/>
      <c r="J2250" s="680"/>
      <c r="K2250" s="680"/>
      <c r="L2250" s="681"/>
    </row>
    <row r="2251" spans="1:12" ht="15.95" customHeight="1" x14ac:dyDescent="0.25">
      <c r="A2251" s="21" t="s">
        <v>6725</v>
      </c>
      <c r="B2251" s="209" t="s">
        <v>3725</v>
      </c>
      <c r="C2251" s="214">
        <v>4</v>
      </c>
      <c r="D2251" s="215">
        <v>4000</v>
      </c>
      <c r="E2251" s="215">
        <v>1000</v>
      </c>
      <c r="F2251" s="214">
        <v>6</v>
      </c>
      <c r="G2251" s="217" t="str">
        <f>IF(MID(tab_SATLISTE[[#This Row],[SAT-ID]],2,1)="x","x",LEFT(tab_SATLISTE[[#This Row],[SAT-ID]]))</f>
        <v>7</v>
      </c>
      <c r="H2251" s="679" t="s">
        <v>4294</v>
      </c>
      <c r="I2251" s="680"/>
      <c r="J2251" s="680"/>
      <c r="K2251" s="680"/>
      <c r="L2251" s="681"/>
    </row>
    <row r="2252" spans="1:12" ht="15.95" customHeight="1" x14ac:dyDescent="0.25">
      <c r="A2252" s="21" t="s">
        <v>6726</v>
      </c>
      <c r="B2252" s="209" t="s">
        <v>3518</v>
      </c>
      <c r="C2252" s="214">
        <v>75</v>
      </c>
      <c r="D2252" s="215">
        <v>75000</v>
      </c>
      <c r="E2252" s="215">
        <v>18750</v>
      </c>
      <c r="F2252" s="214">
        <v>115</v>
      </c>
      <c r="G2252" s="217" t="str">
        <f>IF(MID(tab_SATLISTE[[#This Row],[SAT-ID]],2,1)="x","x",LEFT(tab_SATLISTE[[#This Row],[SAT-ID]]))</f>
        <v>7</v>
      </c>
      <c r="H2252" s="679" t="s">
        <v>4294</v>
      </c>
      <c r="I2252" s="680"/>
      <c r="J2252" s="680"/>
      <c r="K2252" s="680"/>
      <c r="L2252" s="681"/>
    </row>
    <row r="2253" spans="1:12" ht="15.95" customHeight="1" x14ac:dyDescent="0.25">
      <c r="A2253" s="21" t="s">
        <v>6727</v>
      </c>
      <c r="B2253" s="209" t="s">
        <v>3664</v>
      </c>
      <c r="C2253" s="214">
        <v>12</v>
      </c>
      <c r="D2253" s="215">
        <v>12000</v>
      </c>
      <c r="E2253" s="215">
        <v>3000</v>
      </c>
      <c r="F2253" s="214">
        <v>18</v>
      </c>
      <c r="G2253" s="217" t="str">
        <f>IF(MID(tab_SATLISTE[[#This Row],[SAT-ID]],2,1)="x","x",LEFT(tab_SATLISTE[[#This Row],[SAT-ID]]))</f>
        <v>7</v>
      </c>
      <c r="H2253" s="679" t="s">
        <v>4294</v>
      </c>
      <c r="I2253" s="680"/>
      <c r="J2253" s="680"/>
      <c r="K2253" s="680"/>
      <c r="L2253" s="681"/>
    </row>
    <row r="2254" spans="1:12" ht="15.95" customHeight="1" x14ac:dyDescent="0.25">
      <c r="A2254" s="21" t="s">
        <v>6728</v>
      </c>
      <c r="B2254" s="209" t="s">
        <v>3726</v>
      </c>
      <c r="C2254" s="214">
        <v>6</v>
      </c>
      <c r="D2254" s="215">
        <v>6000</v>
      </c>
      <c r="E2254" s="215">
        <v>1500</v>
      </c>
      <c r="F2254" s="214">
        <v>9</v>
      </c>
      <c r="G2254" s="217" t="str">
        <f>IF(MID(tab_SATLISTE[[#This Row],[SAT-ID]],2,1)="x","x",LEFT(tab_SATLISTE[[#This Row],[SAT-ID]]))</f>
        <v>7</v>
      </c>
      <c r="H2254" s="679" t="s">
        <v>4294</v>
      </c>
      <c r="I2254" s="680"/>
      <c r="J2254" s="680"/>
      <c r="K2254" s="680"/>
      <c r="L2254" s="681"/>
    </row>
    <row r="2255" spans="1:12" ht="15.95" customHeight="1" x14ac:dyDescent="0.25">
      <c r="A2255" s="21" t="s">
        <v>6729</v>
      </c>
      <c r="B2255" s="209" t="s">
        <v>3666</v>
      </c>
      <c r="C2255" s="214">
        <v>40</v>
      </c>
      <c r="D2255" s="215">
        <v>40000</v>
      </c>
      <c r="E2255" s="215">
        <v>10000</v>
      </c>
      <c r="F2255" s="214">
        <v>62</v>
      </c>
      <c r="G2255" s="217" t="str">
        <f>IF(MID(tab_SATLISTE[[#This Row],[SAT-ID]],2,1)="x","x",LEFT(tab_SATLISTE[[#This Row],[SAT-ID]]))</f>
        <v>7</v>
      </c>
      <c r="H2255" s="679" t="s">
        <v>4294</v>
      </c>
      <c r="I2255" s="680"/>
      <c r="J2255" s="680"/>
      <c r="K2255" s="680"/>
      <c r="L2255" s="681"/>
    </row>
    <row r="2256" spans="1:12" ht="15.95" customHeight="1" x14ac:dyDescent="0.25">
      <c r="A2256" s="21" t="s">
        <v>6730</v>
      </c>
      <c r="B2256" s="209" t="s">
        <v>3568</v>
      </c>
      <c r="C2256" s="214">
        <v>6</v>
      </c>
      <c r="D2256" s="215">
        <v>6000</v>
      </c>
      <c r="E2256" s="215">
        <v>1500</v>
      </c>
      <c r="F2256" s="214">
        <v>10</v>
      </c>
      <c r="G2256" s="217" t="str">
        <f>IF(MID(tab_SATLISTE[[#This Row],[SAT-ID]],2,1)="x","x",LEFT(tab_SATLISTE[[#This Row],[SAT-ID]]))</f>
        <v>7</v>
      </c>
      <c r="H2256" s="679" t="s">
        <v>4294</v>
      </c>
      <c r="I2256" s="680"/>
      <c r="J2256" s="680"/>
      <c r="K2256" s="680"/>
      <c r="L2256" s="681"/>
    </row>
    <row r="2257" spans="1:12" ht="15.95" customHeight="1" x14ac:dyDescent="0.25">
      <c r="A2257" s="21" t="s">
        <v>6731</v>
      </c>
      <c r="B2257" s="209" t="s">
        <v>3527</v>
      </c>
      <c r="C2257" s="214">
        <v>6</v>
      </c>
      <c r="D2257" s="215">
        <v>6000</v>
      </c>
      <c r="E2257" s="215">
        <v>1500</v>
      </c>
      <c r="F2257" s="214">
        <v>10</v>
      </c>
      <c r="G2257" s="217" t="str">
        <f>IF(MID(tab_SATLISTE[[#This Row],[SAT-ID]],2,1)="x","x",LEFT(tab_SATLISTE[[#This Row],[SAT-ID]]))</f>
        <v>7</v>
      </c>
      <c r="H2257" s="679" t="s">
        <v>4294</v>
      </c>
      <c r="I2257" s="680"/>
      <c r="J2257" s="680"/>
      <c r="K2257" s="680"/>
      <c r="L2257" s="681"/>
    </row>
    <row r="2258" spans="1:12" ht="15.95" customHeight="1" x14ac:dyDescent="0.25">
      <c r="A2258" s="21" t="s">
        <v>6732</v>
      </c>
      <c r="B2258" s="209" t="s">
        <v>3667</v>
      </c>
      <c r="C2258" s="214">
        <v>18</v>
      </c>
      <c r="D2258" s="215">
        <v>18000</v>
      </c>
      <c r="E2258" s="215">
        <v>4500</v>
      </c>
      <c r="F2258" s="214">
        <v>27</v>
      </c>
      <c r="G2258" s="217" t="str">
        <f>IF(MID(tab_SATLISTE[[#This Row],[SAT-ID]],2,1)="x","x",LEFT(tab_SATLISTE[[#This Row],[SAT-ID]]))</f>
        <v>7</v>
      </c>
      <c r="H2258" s="679" t="s">
        <v>4294</v>
      </c>
      <c r="I2258" s="680"/>
      <c r="J2258" s="680"/>
      <c r="K2258" s="680"/>
      <c r="L2258" s="681"/>
    </row>
    <row r="2259" spans="1:12" ht="15.95" customHeight="1" x14ac:dyDescent="0.25">
      <c r="A2259" s="21" t="s">
        <v>6733</v>
      </c>
      <c r="B2259" s="209" t="s">
        <v>3540</v>
      </c>
      <c r="C2259" s="214">
        <v>72</v>
      </c>
      <c r="D2259" s="215">
        <v>72000</v>
      </c>
      <c r="E2259" s="215">
        <v>18000</v>
      </c>
      <c r="F2259" s="214">
        <v>111</v>
      </c>
      <c r="G2259" s="217" t="str">
        <f>IF(MID(tab_SATLISTE[[#This Row],[SAT-ID]],2,1)="x","x",LEFT(tab_SATLISTE[[#This Row],[SAT-ID]]))</f>
        <v>7</v>
      </c>
      <c r="H2259" s="679" t="s">
        <v>4294</v>
      </c>
      <c r="I2259" s="680"/>
      <c r="J2259" s="680"/>
      <c r="K2259" s="680"/>
      <c r="L2259" s="681"/>
    </row>
    <row r="2260" spans="1:12" ht="15.95" customHeight="1" x14ac:dyDescent="0.25">
      <c r="A2260" s="21" t="s">
        <v>6734</v>
      </c>
      <c r="B2260" s="209" t="s">
        <v>3569</v>
      </c>
      <c r="C2260" s="214">
        <v>7</v>
      </c>
      <c r="D2260" s="215">
        <v>7000</v>
      </c>
      <c r="E2260" s="215">
        <v>1750</v>
      </c>
      <c r="F2260" s="214">
        <v>10</v>
      </c>
      <c r="G2260" s="217" t="str">
        <f>IF(MID(tab_SATLISTE[[#This Row],[SAT-ID]],2,1)="x","x",LEFT(tab_SATLISTE[[#This Row],[SAT-ID]]))</f>
        <v>7</v>
      </c>
      <c r="H2260" s="679" t="s">
        <v>4294</v>
      </c>
      <c r="I2260" s="680"/>
      <c r="J2260" s="680"/>
      <c r="K2260" s="680"/>
      <c r="L2260" s="681"/>
    </row>
    <row r="2261" spans="1:12" ht="15.95" customHeight="1" x14ac:dyDescent="0.25">
      <c r="A2261" s="21" t="s">
        <v>6735</v>
      </c>
      <c r="B2261" s="209" t="s">
        <v>349</v>
      </c>
      <c r="C2261" s="214">
        <v>10</v>
      </c>
      <c r="D2261" s="215">
        <v>10000</v>
      </c>
      <c r="E2261" s="215">
        <v>2500</v>
      </c>
      <c r="F2261" s="214">
        <v>15</v>
      </c>
      <c r="G2261" s="217" t="str">
        <f>IF(MID(tab_SATLISTE[[#This Row],[SAT-ID]],2,1)="x","x",LEFT(tab_SATLISTE[[#This Row],[SAT-ID]]))</f>
        <v>7</v>
      </c>
      <c r="H2261" s="679" t="s">
        <v>4294</v>
      </c>
      <c r="I2261" s="680"/>
      <c r="J2261" s="680"/>
      <c r="K2261" s="680"/>
      <c r="L2261" s="681"/>
    </row>
    <row r="2262" spans="1:12" ht="15.95" customHeight="1" x14ac:dyDescent="0.25">
      <c r="A2262" s="21" t="s">
        <v>6736</v>
      </c>
      <c r="B2262" s="209" t="s">
        <v>347</v>
      </c>
      <c r="C2262" s="214">
        <v>8</v>
      </c>
      <c r="D2262" s="215">
        <v>8000</v>
      </c>
      <c r="E2262" s="215">
        <v>2000</v>
      </c>
      <c r="F2262" s="214">
        <v>12</v>
      </c>
      <c r="G2262" s="217" t="str">
        <f>IF(MID(tab_SATLISTE[[#This Row],[SAT-ID]],2,1)="x","x",LEFT(tab_SATLISTE[[#This Row],[SAT-ID]]))</f>
        <v>7</v>
      </c>
      <c r="H2262" s="679" t="s">
        <v>4294</v>
      </c>
      <c r="I2262" s="680"/>
      <c r="J2262" s="680"/>
      <c r="K2262" s="680"/>
      <c r="L2262" s="681"/>
    </row>
    <row r="2263" spans="1:12" ht="15.95" customHeight="1" x14ac:dyDescent="0.25">
      <c r="A2263" s="21" t="s">
        <v>6737</v>
      </c>
      <c r="B2263" s="209" t="s">
        <v>3535</v>
      </c>
      <c r="C2263" s="214">
        <v>7</v>
      </c>
      <c r="D2263" s="215">
        <v>7000</v>
      </c>
      <c r="E2263" s="215">
        <v>1750</v>
      </c>
      <c r="F2263" s="214">
        <v>11</v>
      </c>
      <c r="G2263" s="217" t="str">
        <f>IF(MID(tab_SATLISTE[[#This Row],[SAT-ID]],2,1)="x","x",LEFT(tab_SATLISTE[[#This Row],[SAT-ID]]))</f>
        <v>7</v>
      </c>
      <c r="H2263" s="679" t="s">
        <v>4294</v>
      </c>
      <c r="I2263" s="680"/>
      <c r="J2263" s="680"/>
      <c r="K2263" s="680"/>
      <c r="L2263" s="681"/>
    </row>
    <row r="2264" spans="1:12" ht="15.95" customHeight="1" x14ac:dyDescent="0.25">
      <c r="A2264" s="21" t="s">
        <v>6738</v>
      </c>
      <c r="B2264" s="209" t="s">
        <v>3547</v>
      </c>
      <c r="C2264" s="214">
        <v>7</v>
      </c>
      <c r="D2264" s="215">
        <v>7000</v>
      </c>
      <c r="E2264" s="215">
        <v>1750</v>
      </c>
      <c r="F2264" s="214">
        <v>11</v>
      </c>
      <c r="G2264" s="217" t="str">
        <f>IF(MID(tab_SATLISTE[[#This Row],[SAT-ID]],2,1)="x","x",LEFT(tab_SATLISTE[[#This Row],[SAT-ID]]))</f>
        <v>7</v>
      </c>
      <c r="H2264" s="679" t="s">
        <v>4294</v>
      </c>
      <c r="I2264" s="680"/>
      <c r="J2264" s="680"/>
      <c r="K2264" s="680"/>
      <c r="L2264" s="681"/>
    </row>
    <row r="2265" spans="1:12" ht="15.95" customHeight="1" x14ac:dyDescent="0.25">
      <c r="A2265" s="21" t="s">
        <v>6739</v>
      </c>
      <c r="B2265" s="209" t="s">
        <v>3570</v>
      </c>
      <c r="C2265" s="214">
        <v>16</v>
      </c>
      <c r="D2265" s="215">
        <v>16000</v>
      </c>
      <c r="E2265" s="215">
        <v>4000</v>
      </c>
      <c r="F2265" s="214">
        <v>25</v>
      </c>
      <c r="G2265" s="217" t="str">
        <f>IF(MID(tab_SATLISTE[[#This Row],[SAT-ID]],2,1)="x","x",LEFT(tab_SATLISTE[[#This Row],[SAT-ID]]))</f>
        <v>7</v>
      </c>
      <c r="H2265" s="679" t="s">
        <v>4294</v>
      </c>
      <c r="I2265" s="680"/>
      <c r="J2265" s="680"/>
      <c r="K2265" s="680"/>
      <c r="L2265" s="681"/>
    </row>
    <row r="2266" spans="1:12" ht="15.95" customHeight="1" x14ac:dyDescent="0.25">
      <c r="A2266" s="21" t="s">
        <v>6740</v>
      </c>
      <c r="B2266" s="209" t="s">
        <v>3590</v>
      </c>
      <c r="C2266" s="214">
        <v>14</v>
      </c>
      <c r="D2266" s="215">
        <v>14000</v>
      </c>
      <c r="E2266" s="215">
        <v>3500</v>
      </c>
      <c r="F2266" s="214">
        <v>20</v>
      </c>
      <c r="G2266" s="217" t="str">
        <f>IF(MID(tab_SATLISTE[[#This Row],[SAT-ID]],2,1)="x","x",LEFT(tab_SATLISTE[[#This Row],[SAT-ID]]))</f>
        <v>7</v>
      </c>
      <c r="H2266" s="679" t="s">
        <v>4294</v>
      </c>
      <c r="I2266" s="680"/>
      <c r="J2266" s="680"/>
      <c r="K2266" s="680"/>
      <c r="L2266" s="681"/>
    </row>
    <row r="2267" spans="1:12" ht="15.95" customHeight="1" x14ac:dyDescent="0.25">
      <c r="A2267" s="21" t="s">
        <v>6741</v>
      </c>
      <c r="B2267" s="209" t="s">
        <v>3594</v>
      </c>
      <c r="C2267" s="214">
        <v>13</v>
      </c>
      <c r="D2267" s="215">
        <v>13000</v>
      </c>
      <c r="E2267" s="215">
        <v>3250</v>
      </c>
      <c r="F2267" s="214">
        <v>18</v>
      </c>
      <c r="G2267" s="217" t="str">
        <f>IF(MID(tab_SATLISTE[[#This Row],[SAT-ID]],2,1)="x","x",LEFT(tab_SATLISTE[[#This Row],[SAT-ID]]))</f>
        <v>7</v>
      </c>
      <c r="H2267" s="679" t="s">
        <v>4294</v>
      </c>
      <c r="I2267" s="680"/>
      <c r="J2267" s="680"/>
      <c r="K2267" s="680"/>
      <c r="L2267" s="681"/>
    </row>
    <row r="2268" spans="1:12" ht="15.95" customHeight="1" x14ac:dyDescent="0.25">
      <c r="A2268" s="21" t="s">
        <v>6742</v>
      </c>
      <c r="B2268" s="209" t="s">
        <v>3614</v>
      </c>
      <c r="C2268" s="214">
        <v>4</v>
      </c>
      <c r="D2268" s="215">
        <v>4000</v>
      </c>
      <c r="E2268" s="215">
        <v>1000</v>
      </c>
      <c r="F2268" s="214">
        <v>6</v>
      </c>
      <c r="G2268" s="217" t="str">
        <f>IF(MID(tab_SATLISTE[[#This Row],[SAT-ID]],2,1)="x","x",LEFT(tab_SATLISTE[[#This Row],[SAT-ID]]))</f>
        <v>7</v>
      </c>
      <c r="H2268" s="679" t="s">
        <v>4294</v>
      </c>
      <c r="I2268" s="680"/>
      <c r="J2268" s="680"/>
      <c r="K2268" s="680"/>
      <c r="L2268" s="681"/>
    </row>
    <row r="2269" spans="1:12" ht="15.95" customHeight="1" x14ac:dyDescent="0.25">
      <c r="A2269" s="21" t="s">
        <v>6743</v>
      </c>
      <c r="B2269" s="209" t="s">
        <v>3613</v>
      </c>
      <c r="C2269" s="214">
        <v>47</v>
      </c>
      <c r="D2269" s="215">
        <v>47000</v>
      </c>
      <c r="E2269" s="215">
        <v>11750</v>
      </c>
      <c r="F2269" s="214">
        <v>73</v>
      </c>
      <c r="G2269" s="217" t="str">
        <f>IF(MID(tab_SATLISTE[[#This Row],[SAT-ID]],2,1)="x","x",LEFT(tab_SATLISTE[[#This Row],[SAT-ID]]))</f>
        <v>7</v>
      </c>
      <c r="H2269" s="679" t="s">
        <v>4294</v>
      </c>
      <c r="I2269" s="680"/>
      <c r="J2269" s="680"/>
      <c r="K2269" s="680"/>
      <c r="L2269" s="681"/>
    </row>
    <row r="2270" spans="1:12" ht="15.95" customHeight="1" x14ac:dyDescent="0.25">
      <c r="A2270" s="21" t="s">
        <v>6744</v>
      </c>
      <c r="B2270" s="209" t="s">
        <v>242</v>
      </c>
      <c r="C2270" s="214">
        <v>315</v>
      </c>
      <c r="D2270" s="215">
        <v>315000</v>
      </c>
      <c r="E2270" s="215">
        <v>78750</v>
      </c>
      <c r="F2270" s="214">
        <v>480</v>
      </c>
      <c r="G2270" s="217" t="str">
        <f>IF(MID(tab_SATLISTE[[#This Row],[SAT-ID]],2,1)="x","x",LEFT(tab_SATLISTE[[#This Row],[SAT-ID]]))</f>
        <v>7</v>
      </c>
      <c r="H2270" s="679" t="s">
        <v>4294</v>
      </c>
      <c r="I2270" s="680"/>
      <c r="J2270" s="680"/>
      <c r="K2270" s="680"/>
      <c r="L2270" s="681"/>
    </row>
    <row r="2271" spans="1:12" ht="15.95" customHeight="1" x14ac:dyDescent="0.25">
      <c r="A2271" s="21" t="s">
        <v>6745</v>
      </c>
      <c r="B2271" s="209" t="s">
        <v>3862</v>
      </c>
      <c r="C2271" s="214">
        <v>35</v>
      </c>
      <c r="D2271" s="215">
        <v>35000</v>
      </c>
      <c r="E2271" s="215">
        <v>8750</v>
      </c>
      <c r="F2271" s="214">
        <v>54</v>
      </c>
      <c r="G2271" s="217" t="str">
        <f>IF(MID(tab_SATLISTE[[#This Row],[SAT-ID]],2,1)="x","x",LEFT(tab_SATLISTE[[#This Row],[SAT-ID]]))</f>
        <v>7</v>
      </c>
      <c r="H2271" s="679" t="s">
        <v>4294</v>
      </c>
      <c r="I2271" s="680"/>
      <c r="J2271" s="680"/>
      <c r="K2271" s="680"/>
      <c r="L2271" s="681"/>
    </row>
    <row r="2272" spans="1:12" ht="15.95" customHeight="1" x14ac:dyDescent="0.25">
      <c r="A2272" s="21" t="s">
        <v>6746</v>
      </c>
      <c r="B2272" s="209" t="s">
        <v>3776</v>
      </c>
      <c r="C2272" s="214">
        <v>56</v>
      </c>
      <c r="D2272" s="215">
        <v>56000</v>
      </c>
      <c r="E2272" s="215">
        <v>14000</v>
      </c>
      <c r="F2272" s="214">
        <v>86</v>
      </c>
      <c r="G2272" s="217" t="str">
        <f>IF(MID(tab_SATLISTE[[#This Row],[SAT-ID]],2,1)="x","x",LEFT(tab_SATLISTE[[#This Row],[SAT-ID]]))</f>
        <v>7</v>
      </c>
      <c r="H2272" s="679" t="s">
        <v>4294</v>
      </c>
      <c r="I2272" s="680"/>
      <c r="J2272" s="680"/>
      <c r="K2272" s="680"/>
      <c r="L2272" s="681"/>
    </row>
    <row r="2273" spans="1:12" ht="15.95" customHeight="1" x14ac:dyDescent="0.25">
      <c r="A2273" s="21" t="s">
        <v>6747</v>
      </c>
      <c r="B2273" s="209" t="s">
        <v>3727</v>
      </c>
      <c r="C2273" s="214">
        <v>2</v>
      </c>
      <c r="D2273" s="215">
        <v>2000</v>
      </c>
      <c r="E2273" s="215">
        <v>500</v>
      </c>
      <c r="F2273" s="214">
        <v>3</v>
      </c>
      <c r="G2273" s="217" t="str">
        <f>IF(MID(tab_SATLISTE[[#This Row],[SAT-ID]],2,1)="x","x",LEFT(tab_SATLISTE[[#This Row],[SAT-ID]]))</f>
        <v>7</v>
      </c>
      <c r="H2273" s="679" t="s">
        <v>4294</v>
      </c>
      <c r="I2273" s="680"/>
      <c r="J2273" s="680"/>
      <c r="K2273" s="680"/>
      <c r="L2273" s="681"/>
    </row>
    <row r="2274" spans="1:12" ht="15.95" customHeight="1" x14ac:dyDescent="0.25">
      <c r="A2274" s="21" t="s">
        <v>6748</v>
      </c>
      <c r="B2274" s="209" t="s">
        <v>3686</v>
      </c>
      <c r="C2274" s="214">
        <v>6</v>
      </c>
      <c r="D2274" s="215">
        <v>6000</v>
      </c>
      <c r="E2274" s="215">
        <v>1500</v>
      </c>
      <c r="F2274" s="214">
        <v>9</v>
      </c>
      <c r="G2274" s="217" t="str">
        <f>IF(MID(tab_SATLISTE[[#This Row],[SAT-ID]],2,1)="x","x",LEFT(tab_SATLISTE[[#This Row],[SAT-ID]]))</f>
        <v>7</v>
      </c>
      <c r="H2274" s="679" t="s">
        <v>4294</v>
      </c>
      <c r="I2274" s="680"/>
      <c r="J2274" s="680"/>
      <c r="K2274" s="680"/>
      <c r="L2274" s="681"/>
    </row>
    <row r="2275" spans="1:12" ht="15.95" customHeight="1" x14ac:dyDescent="0.25">
      <c r="A2275" s="21" t="s">
        <v>6749</v>
      </c>
      <c r="B2275" s="209" t="s">
        <v>3755</v>
      </c>
      <c r="C2275" s="214">
        <v>8</v>
      </c>
      <c r="D2275" s="215">
        <v>8000</v>
      </c>
      <c r="E2275" s="215">
        <v>2000</v>
      </c>
      <c r="F2275" s="214">
        <v>13</v>
      </c>
      <c r="G2275" s="217" t="str">
        <f>IF(MID(tab_SATLISTE[[#This Row],[SAT-ID]],2,1)="x","x",LEFT(tab_SATLISTE[[#This Row],[SAT-ID]]))</f>
        <v>7</v>
      </c>
      <c r="H2275" s="679" t="s">
        <v>4294</v>
      </c>
      <c r="I2275" s="680"/>
      <c r="J2275" s="680"/>
      <c r="K2275" s="680"/>
      <c r="L2275" s="681"/>
    </row>
    <row r="2276" spans="1:12" ht="15.95" customHeight="1" x14ac:dyDescent="0.25">
      <c r="A2276" s="21" t="s">
        <v>6750</v>
      </c>
      <c r="B2276" s="209" t="s">
        <v>3728</v>
      </c>
      <c r="C2276" s="214">
        <v>5</v>
      </c>
      <c r="D2276" s="215">
        <v>5000</v>
      </c>
      <c r="E2276" s="215">
        <v>1250</v>
      </c>
      <c r="F2276" s="214">
        <v>8</v>
      </c>
      <c r="G2276" s="217" t="str">
        <f>IF(MID(tab_SATLISTE[[#This Row],[SAT-ID]],2,1)="x","x",LEFT(tab_SATLISTE[[#This Row],[SAT-ID]]))</f>
        <v>7</v>
      </c>
      <c r="H2276" s="679" t="s">
        <v>4294</v>
      </c>
      <c r="I2276" s="680"/>
      <c r="J2276" s="680"/>
      <c r="K2276" s="680"/>
      <c r="L2276" s="681"/>
    </row>
    <row r="2277" spans="1:12" ht="15.95" customHeight="1" x14ac:dyDescent="0.25">
      <c r="A2277" s="21" t="s">
        <v>6751</v>
      </c>
      <c r="B2277" s="209" t="s">
        <v>3682</v>
      </c>
      <c r="C2277" s="214">
        <v>8</v>
      </c>
      <c r="D2277" s="215">
        <v>8000</v>
      </c>
      <c r="E2277" s="215">
        <v>2000</v>
      </c>
      <c r="F2277" s="214">
        <v>13</v>
      </c>
      <c r="G2277" s="217" t="str">
        <f>IF(MID(tab_SATLISTE[[#This Row],[SAT-ID]],2,1)="x","x",LEFT(tab_SATLISTE[[#This Row],[SAT-ID]]))</f>
        <v>7</v>
      </c>
      <c r="H2277" s="679" t="s">
        <v>4294</v>
      </c>
      <c r="I2277" s="680"/>
      <c r="J2277" s="680"/>
      <c r="K2277" s="680"/>
      <c r="L2277" s="681"/>
    </row>
    <row r="2278" spans="1:12" ht="15.95" customHeight="1" x14ac:dyDescent="0.25">
      <c r="A2278" s="21" t="s">
        <v>6752</v>
      </c>
      <c r="B2278" s="209" t="s">
        <v>3644</v>
      </c>
      <c r="C2278" s="214">
        <v>6</v>
      </c>
      <c r="D2278" s="215">
        <v>6000</v>
      </c>
      <c r="E2278" s="215">
        <v>1500</v>
      </c>
      <c r="F2278" s="214">
        <v>9</v>
      </c>
      <c r="G2278" s="217" t="str">
        <f>IF(MID(tab_SATLISTE[[#This Row],[SAT-ID]],2,1)="x","x",LEFT(tab_SATLISTE[[#This Row],[SAT-ID]]))</f>
        <v>7</v>
      </c>
      <c r="H2278" s="679" t="s">
        <v>4294</v>
      </c>
      <c r="I2278" s="680"/>
      <c r="J2278" s="680"/>
      <c r="K2278" s="680"/>
      <c r="L2278" s="681"/>
    </row>
    <row r="2279" spans="1:12" ht="15.95" customHeight="1" x14ac:dyDescent="0.25">
      <c r="A2279" s="21" t="s">
        <v>6753</v>
      </c>
      <c r="B2279" s="209" t="s">
        <v>3704</v>
      </c>
      <c r="C2279" s="214">
        <v>5</v>
      </c>
      <c r="D2279" s="215">
        <v>5000</v>
      </c>
      <c r="E2279" s="215">
        <v>1250</v>
      </c>
      <c r="F2279" s="214">
        <v>8</v>
      </c>
      <c r="G2279" s="217" t="str">
        <f>IF(MID(tab_SATLISTE[[#This Row],[SAT-ID]],2,1)="x","x",LEFT(tab_SATLISTE[[#This Row],[SAT-ID]]))</f>
        <v>7</v>
      </c>
      <c r="H2279" s="679" t="s">
        <v>4294</v>
      </c>
      <c r="I2279" s="680"/>
      <c r="J2279" s="680"/>
      <c r="K2279" s="680"/>
      <c r="L2279" s="681"/>
    </row>
    <row r="2280" spans="1:12" ht="15.95" customHeight="1" x14ac:dyDescent="0.25">
      <c r="A2280" s="21" t="s">
        <v>6754</v>
      </c>
      <c r="B2280" s="209" t="s">
        <v>3657</v>
      </c>
      <c r="C2280" s="214">
        <v>3</v>
      </c>
      <c r="D2280" s="215">
        <v>3000</v>
      </c>
      <c r="E2280" s="215">
        <v>750</v>
      </c>
      <c r="F2280" s="214">
        <v>5</v>
      </c>
      <c r="G2280" s="217" t="str">
        <f>IF(MID(tab_SATLISTE[[#This Row],[SAT-ID]],2,1)="x","x",LEFT(tab_SATLISTE[[#This Row],[SAT-ID]]))</f>
        <v>7</v>
      </c>
      <c r="H2280" s="679" t="s">
        <v>4294</v>
      </c>
      <c r="I2280" s="680"/>
      <c r="J2280" s="680"/>
      <c r="K2280" s="680"/>
      <c r="L2280" s="681"/>
    </row>
    <row r="2281" spans="1:12" ht="15.95" customHeight="1" x14ac:dyDescent="0.25">
      <c r="A2281" s="21" t="s">
        <v>6755</v>
      </c>
      <c r="B2281" s="209" t="s">
        <v>3645</v>
      </c>
      <c r="C2281" s="214">
        <v>3</v>
      </c>
      <c r="D2281" s="215">
        <v>3000</v>
      </c>
      <c r="E2281" s="215">
        <v>750</v>
      </c>
      <c r="F2281" s="214">
        <v>4</v>
      </c>
      <c r="G2281" s="217" t="str">
        <f>IF(MID(tab_SATLISTE[[#This Row],[SAT-ID]],2,1)="x","x",LEFT(tab_SATLISTE[[#This Row],[SAT-ID]]))</f>
        <v>7</v>
      </c>
      <c r="H2281" s="679" t="s">
        <v>4294</v>
      </c>
      <c r="I2281" s="680"/>
      <c r="J2281" s="680"/>
      <c r="K2281" s="680"/>
      <c r="L2281" s="681"/>
    </row>
    <row r="2282" spans="1:12" ht="15.95" customHeight="1" x14ac:dyDescent="0.25">
      <c r="A2282" s="21" t="s">
        <v>6756</v>
      </c>
      <c r="B2282" s="209" t="s">
        <v>3571</v>
      </c>
      <c r="C2282" s="214">
        <v>5</v>
      </c>
      <c r="D2282" s="215">
        <v>5000</v>
      </c>
      <c r="E2282" s="215">
        <v>1250</v>
      </c>
      <c r="F2282" s="214">
        <v>7</v>
      </c>
      <c r="G2282" s="217" t="str">
        <f>IF(MID(tab_SATLISTE[[#This Row],[SAT-ID]],2,1)="x","x",LEFT(tab_SATLISTE[[#This Row],[SAT-ID]]))</f>
        <v>7</v>
      </c>
      <c r="H2282" s="679" t="s">
        <v>4294</v>
      </c>
      <c r="I2282" s="680"/>
      <c r="J2282" s="680"/>
      <c r="K2282" s="680"/>
      <c r="L2282" s="681"/>
    </row>
    <row r="2283" spans="1:12" ht="15.95" customHeight="1" x14ac:dyDescent="0.25">
      <c r="A2283" s="21" t="s">
        <v>6757</v>
      </c>
      <c r="B2283" s="209" t="s">
        <v>3596</v>
      </c>
      <c r="C2283" s="214">
        <v>26</v>
      </c>
      <c r="D2283" s="215">
        <v>26000</v>
      </c>
      <c r="E2283" s="215">
        <v>6500</v>
      </c>
      <c r="F2283" s="214">
        <v>37</v>
      </c>
      <c r="G2283" s="217" t="str">
        <f>IF(MID(tab_SATLISTE[[#This Row],[SAT-ID]],2,1)="x","x",LEFT(tab_SATLISTE[[#This Row],[SAT-ID]]))</f>
        <v>7</v>
      </c>
      <c r="H2283" s="679" t="s">
        <v>4294</v>
      </c>
      <c r="I2283" s="680"/>
      <c r="J2283" s="680"/>
      <c r="K2283" s="680"/>
      <c r="L2283" s="681"/>
    </row>
    <row r="2284" spans="1:12" ht="15.95" customHeight="1" x14ac:dyDescent="0.25">
      <c r="A2284" s="21" t="s">
        <v>6758</v>
      </c>
      <c r="B2284" s="209" t="s">
        <v>3515</v>
      </c>
      <c r="C2284" s="214">
        <v>13</v>
      </c>
      <c r="D2284" s="215">
        <v>13000</v>
      </c>
      <c r="E2284" s="215">
        <v>3250</v>
      </c>
      <c r="F2284" s="214">
        <v>18</v>
      </c>
      <c r="G2284" s="217" t="str">
        <f>IF(MID(tab_SATLISTE[[#This Row],[SAT-ID]],2,1)="x","x",LEFT(tab_SATLISTE[[#This Row],[SAT-ID]]))</f>
        <v>7</v>
      </c>
      <c r="H2284" s="679" t="s">
        <v>4294</v>
      </c>
      <c r="I2284" s="680"/>
      <c r="J2284" s="680"/>
      <c r="K2284" s="680"/>
      <c r="L2284" s="681"/>
    </row>
    <row r="2285" spans="1:12" ht="15.95" customHeight="1" x14ac:dyDescent="0.25">
      <c r="A2285" s="21" t="s">
        <v>6759</v>
      </c>
      <c r="B2285" s="209" t="s">
        <v>3729</v>
      </c>
      <c r="C2285" s="214">
        <v>3</v>
      </c>
      <c r="D2285" s="215">
        <v>3000</v>
      </c>
      <c r="E2285" s="215">
        <v>750</v>
      </c>
      <c r="F2285" s="214">
        <v>5</v>
      </c>
      <c r="G2285" s="217" t="str">
        <f>IF(MID(tab_SATLISTE[[#This Row],[SAT-ID]],2,1)="x","x",LEFT(tab_SATLISTE[[#This Row],[SAT-ID]]))</f>
        <v>7</v>
      </c>
      <c r="H2285" s="679" t="s">
        <v>4294</v>
      </c>
      <c r="I2285" s="680"/>
      <c r="J2285" s="680"/>
      <c r="K2285" s="680"/>
      <c r="L2285" s="681"/>
    </row>
    <row r="2286" spans="1:12" ht="15.95" customHeight="1" x14ac:dyDescent="0.25">
      <c r="A2286" s="21" t="s">
        <v>6760</v>
      </c>
      <c r="B2286" s="209" t="s">
        <v>3520</v>
      </c>
      <c r="C2286" s="214">
        <v>16</v>
      </c>
      <c r="D2286" s="215">
        <v>16000</v>
      </c>
      <c r="E2286" s="215">
        <v>4000</v>
      </c>
      <c r="F2286" s="214">
        <v>22</v>
      </c>
      <c r="G2286" s="217" t="str">
        <f>IF(MID(tab_SATLISTE[[#This Row],[SAT-ID]],2,1)="x","x",LEFT(tab_SATLISTE[[#This Row],[SAT-ID]]))</f>
        <v>7</v>
      </c>
      <c r="H2286" s="679" t="s">
        <v>4294</v>
      </c>
      <c r="I2286" s="680"/>
      <c r="J2286" s="680"/>
      <c r="K2286" s="680"/>
      <c r="L2286" s="681"/>
    </row>
    <row r="2287" spans="1:12" ht="15.95" customHeight="1" x14ac:dyDescent="0.25">
      <c r="A2287" s="21" t="s">
        <v>6761</v>
      </c>
      <c r="B2287" s="209" t="s">
        <v>3635</v>
      </c>
      <c r="C2287" s="214">
        <v>3</v>
      </c>
      <c r="D2287" s="215">
        <v>3000</v>
      </c>
      <c r="E2287" s="215">
        <v>750</v>
      </c>
      <c r="F2287" s="214">
        <v>5</v>
      </c>
      <c r="G2287" s="217" t="str">
        <f>IF(MID(tab_SATLISTE[[#This Row],[SAT-ID]],2,1)="x","x",LEFT(tab_SATLISTE[[#This Row],[SAT-ID]]))</f>
        <v>7</v>
      </c>
      <c r="H2287" s="679" t="s">
        <v>4294</v>
      </c>
      <c r="I2287" s="680"/>
      <c r="J2287" s="680"/>
      <c r="K2287" s="680"/>
      <c r="L2287" s="681"/>
    </row>
    <row r="2288" spans="1:12" ht="15.95" customHeight="1" x14ac:dyDescent="0.25">
      <c r="A2288" s="21" t="s">
        <v>6762</v>
      </c>
      <c r="B2288" s="209" t="s">
        <v>3572</v>
      </c>
      <c r="C2288" s="214">
        <v>5</v>
      </c>
      <c r="D2288" s="215">
        <v>5000</v>
      </c>
      <c r="E2288" s="215">
        <v>1250</v>
      </c>
      <c r="F2288" s="214">
        <v>8</v>
      </c>
      <c r="G2288" s="217" t="str">
        <f>IF(MID(tab_SATLISTE[[#This Row],[SAT-ID]],2,1)="x","x",LEFT(tab_SATLISTE[[#This Row],[SAT-ID]]))</f>
        <v>7</v>
      </c>
      <c r="H2288" s="679" t="s">
        <v>4294</v>
      </c>
      <c r="I2288" s="680"/>
      <c r="J2288" s="680"/>
      <c r="K2288" s="680"/>
      <c r="L2288" s="681"/>
    </row>
    <row r="2289" spans="1:12" ht="15.95" customHeight="1" x14ac:dyDescent="0.25">
      <c r="A2289" s="21" t="s">
        <v>6763</v>
      </c>
      <c r="B2289" s="209" t="s">
        <v>3616</v>
      </c>
      <c r="C2289" s="214">
        <v>16</v>
      </c>
      <c r="D2289" s="215">
        <v>16000</v>
      </c>
      <c r="E2289" s="215">
        <v>4000</v>
      </c>
      <c r="F2289" s="214">
        <v>24</v>
      </c>
      <c r="G2289" s="217" t="str">
        <f>IF(MID(tab_SATLISTE[[#This Row],[SAT-ID]],2,1)="x","x",LEFT(tab_SATLISTE[[#This Row],[SAT-ID]]))</f>
        <v>7</v>
      </c>
      <c r="H2289" s="679" t="s">
        <v>4294</v>
      </c>
      <c r="I2289" s="680"/>
      <c r="J2289" s="680"/>
      <c r="K2289" s="680"/>
      <c r="L2289" s="681"/>
    </row>
    <row r="2290" spans="1:12" ht="15.95" customHeight="1" x14ac:dyDescent="0.25">
      <c r="A2290" s="21" t="s">
        <v>6764</v>
      </c>
      <c r="B2290" s="209" t="s">
        <v>3615</v>
      </c>
      <c r="C2290" s="214">
        <v>12</v>
      </c>
      <c r="D2290" s="215">
        <v>12000</v>
      </c>
      <c r="E2290" s="215">
        <v>3000</v>
      </c>
      <c r="F2290" s="214">
        <v>19</v>
      </c>
      <c r="G2290" s="217" t="str">
        <f>IF(MID(tab_SATLISTE[[#This Row],[SAT-ID]],2,1)="x","x",LEFT(tab_SATLISTE[[#This Row],[SAT-ID]]))</f>
        <v>7</v>
      </c>
      <c r="H2290" s="679" t="s">
        <v>4294</v>
      </c>
      <c r="I2290" s="680"/>
      <c r="J2290" s="680"/>
      <c r="K2290" s="680"/>
      <c r="L2290" s="681"/>
    </row>
    <row r="2291" spans="1:12" ht="15.95" customHeight="1" x14ac:dyDescent="0.25">
      <c r="A2291" s="21" t="s">
        <v>6765</v>
      </c>
      <c r="B2291" s="209" t="s">
        <v>3706</v>
      </c>
      <c r="C2291" s="214">
        <v>4</v>
      </c>
      <c r="D2291" s="215">
        <v>4000</v>
      </c>
      <c r="E2291" s="215">
        <v>1000</v>
      </c>
      <c r="F2291" s="214">
        <v>6</v>
      </c>
      <c r="G2291" s="217" t="str">
        <f>IF(MID(tab_SATLISTE[[#This Row],[SAT-ID]],2,1)="x","x",LEFT(tab_SATLISTE[[#This Row],[SAT-ID]]))</f>
        <v>7</v>
      </c>
      <c r="H2291" s="679" t="s">
        <v>4294</v>
      </c>
      <c r="I2291" s="680"/>
      <c r="J2291" s="680"/>
      <c r="K2291" s="680"/>
      <c r="L2291" s="681"/>
    </row>
    <row r="2292" spans="1:12" ht="15.95" customHeight="1" x14ac:dyDescent="0.25">
      <c r="A2292" s="21" t="s">
        <v>6766</v>
      </c>
      <c r="B2292" s="209" t="s">
        <v>3633</v>
      </c>
      <c r="C2292" s="214">
        <v>53</v>
      </c>
      <c r="D2292" s="215">
        <v>53000</v>
      </c>
      <c r="E2292" s="215">
        <v>13250</v>
      </c>
      <c r="F2292" s="214">
        <v>81</v>
      </c>
      <c r="G2292" s="217" t="str">
        <f>IF(MID(tab_SATLISTE[[#This Row],[SAT-ID]],2,1)="x","x",LEFT(tab_SATLISTE[[#This Row],[SAT-ID]]))</f>
        <v>7</v>
      </c>
      <c r="H2292" s="679" t="s">
        <v>4294</v>
      </c>
      <c r="I2292" s="680"/>
      <c r="J2292" s="680"/>
      <c r="K2292" s="680"/>
      <c r="L2292" s="681"/>
    </row>
    <row r="2293" spans="1:12" ht="15.95" customHeight="1" x14ac:dyDescent="0.25">
      <c r="A2293" s="21" t="s">
        <v>6767</v>
      </c>
      <c r="B2293" s="209" t="s">
        <v>3756</v>
      </c>
      <c r="C2293" s="214">
        <v>100</v>
      </c>
      <c r="D2293" s="215">
        <v>100000</v>
      </c>
      <c r="E2293" s="215">
        <v>25000</v>
      </c>
      <c r="F2293" s="214">
        <v>140</v>
      </c>
      <c r="G2293" s="217" t="str">
        <f>IF(MID(tab_SATLISTE[[#This Row],[SAT-ID]],2,1)="x","x",LEFT(tab_SATLISTE[[#This Row],[SAT-ID]]))</f>
        <v>7</v>
      </c>
      <c r="H2293" s="679" t="s">
        <v>4294</v>
      </c>
      <c r="I2293" s="680"/>
      <c r="J2293" s="680"/>
      <c r="K2293" s="680"/>
      <c r="L2293" s="681"/>
    </row>
    <row r="2294" spans="1:12" ht="15.95" customHeight="1" x14ac:dyDescent="0.25">
      <c r="A2294" s="21" t="s">
        <v>6768</v>
      </c>
      <c r="B2294" s="209" t="s">
        <v>3548</v>
      </c>
      <c r="C2294" s="214">
        <v>6</v>
      </c>
      <c r="D2294" s="215">
        <v>6000</v>
      </c>
      <c r="E2294" s="215">
        <v>1500</v>
      </c>
      <c r="F2294" s="214">
        <v>9</v>
      </c>
      <c r="G2294" s="217" t="str">
        <f>IF(MID(tab_SATLISTE[[#This Row],[SAT-ID]],2,1)="x","x",LEFT(tab_SATLISTE[[#This Row],[SAT-ID]]))</f>
        <v>7</v>
      </c>
      <c r="H2294" s="679" t="s">
        <v>4294</v>
      </c>
      <c r="I2294" s="680"/>
      <c r="J2294" s="680"/>
      <c r="K2294" s="680"/>
      <c r="L2294" s="681"/>
    </row>
    <row r="2295" spans="1:12" ht="15.95" customHeight="1" x14ac:dyDescent="0.25">
      <c r="A2295" s="21" t="s">
        <v>6769</v>
      </c>
      <c r="B2295" s="209" t="s">
        <v>3668</v>
      </c>
      <c r="C2295" s="214">
        <v>3</v>
      </c>
      <c r="D2295" s="215">
        <v>3000</v>
      </c>
      <c r="E2295" s="215">
        <v>750</v>
      </c>
      <c r="F2295" s="214">
        <v>5</v>
      </c>
      <c r="G2295" s="217" t="str">
        <f>IF(MID(tab_SATLISTE[[#This Row],[SAT-ID]],2,1)="x","x",LEFT(tab_SATLISTE[[#This Row],[SAT-ID]]))</f>
        <v>7</v>
      </c>
      <c r="H2295" s="679" t="s">
        <v>4294</v>
      </c>
      <c r="I2295" s="680"/>
      <c r="J2295" s="680"/>
      <c r="K2295" s="680"/>
      <c r="L2295" s="681"/>
    </row>
    <row r="2296" spans="1:12" ht="15.95" customHeight="1" x14ac:dyDescent="0.25">
      <c r="A2296" s="21" t="s">
        <v>6770</v>
      </c>
      <c r="B2296" s="209" t="s">
        <v>3534</v>
      </c>
      <c r="C2296" s="214">
        <v>3</v>
      </c>
      <c r="D2296" s="215">
        <v>3000</v>
      </c>
      <c r="E2296" s="215">
        <v>750</v>
      </c>
      <c r="F2296" s="214">
        <v>4</v>
      </c>
      <c r="G2296" s="217" t="str">
        <f>IF(MID(tab_SATLISTE[[#This Row],[SAT-ID]],2,1)="x","x",LEFT(tab_SATLISTE[[#This Row],[SAT-ID]]))</f>
        <v>7</v>
      </c>
      <c r="H2296" s="679" t="s">
        <v>4294</v>
      </c>
      <c r="I2296" s="680"/>
      <c r="J2296" s="680"/>
      <c r="K2296" s="680"/>
      <c r="L2296" s="681"/>
    </row>
    <row r="2297" spans="1:12" ht="15.95" customHeight="1" x14ac:dyDescent="0.25">
      <c r="A2297" s="21" t="s">
        <v>6771</v>
      </c>
      <c r="B2297" s="209" t="s">
        <v>3617</v>
      </c>
      <c r="C2297" s="214">
        <v>20</v>
      </c>
      <c r="D2297" s="215">
        <v>20000</v>
      </c>
      <c r="E2297" s="215">
        <v>5000</v>
      </c>
      <c r="F2297" s="214">
        <v>31</v>
      </c>
      <c r="G2297" s="217" t="str">
        <f>IF(MID(tab_SATLISTE[[#This Row],[SAT-ID]],2,1)="x","x",LEFT(tab_SATLISTE[[#This Row],[SAT-ID]]))</f>
        <v>7</v>
      </c>
      <c r="H2297" s="679" t="s">
        <v>4294</v>
      </c>
      <c r="I2297" s="680"/>
      <c r="J2297" s="680"/>
      <c r="K2297" s="680"/>
      <c r="L2297" s="681"/>
    </row>
    <row r="2298" spans="1:12" ht="15.95" customHeight="1" x14ac:dyDescent="0.25">
      <c r="A2298" s="21" t="s">
        <v>6772</v>
      </c>
      <c r="B2298" s="209" t="s">
        <v>3730</v>
      </c>
      <c r="C2298" s="214">
        <v>5</v>
      </c>
      <c r="D2298" s="215">
        <v>5000</v>
      </c>
      <c r="E2298" s="215">
        <v>1250</v>
      </c>
      <c r="F2298" s="214">
        <v>8</v>
      </c>
      <c r="G2298" s="217" t="str">
        <f>IF(MID(tab_SATLISTE[[#This Row],[SAT-ID]],2,1)="x","x",LEFT(tab_SATLISTE[[#This Row],[SAT-ID]]))</f>
        <v>7</v>
      </c>
      <c r="H2298" s="679" t="s">
        <v>4294</v>
      </c>
      <c r="I2298" s="680"/>
      <c r="J2298" s="680"/>
      <c r="K2298" s="680"/>
      <c r="L2298" s="681"/>
    </row>
    <row r="2299" spans="1:12" ht="15.95" customHeight="1" x14ac:dyDescent="0.25">
      <c r="A2299" s="21" t="s">
        <v>6773</v>
      </c>
      <c r="B2299" s="209" t="s">
        <v>3618</v>
      </c>
      <c r="C2299" s="214">
        <v>6</v>
      </c>
      <c r="D2299" s="215">
        <v>6000</v>
      </c>
      <c r="E2299" s="215">
        <v>1500</v>
      </c>
      <c r="F2299" s="214">
        <v>8</v>
      </c>
      <c r="G2299" s="217" t="str">
        <f>IF(MID(tab_SATLISTE[[#This Row],[SAT-ID]],2,1)="x","x",LEFT(tab_SATLISTE[[#This Row],[SAT-ID]]))</f>
        <v>7</v>
      </c>
      <c r="H2299" s="679" t="s">
        <v>4294</v>
      </c>
      <c r="I2299" s="680"/>
      <c r="J2299" s="680"/>
      <c r="K2299" s="680"/>
      <c r="L2299" s="681"/>
    </row>
    <row r="2300" spans="1:12" ht="15.95" customHeight="1" x14ac:dyDescent="0.25">
      <c r="A2300" s="21" t="s">
        <v>6774</v>
      </c>
      <c r="B2300" s="209" t="s">
        <v>24153</v>
      </c>
      <c r="C2300" s="214">
        <v>6</v>
      </c>
      <c r="D2300" s="215">
        <v>6000</v>
      </c>
      <c r="E2300" s="215">
        <v>1500</v>
      </c>
      <c r="F2300" s="214">
        <v>8</v>
      </c>
      <c r="G2300" s="217" t="str">
        <f>IF(MID(tab_SATLISTE[[#This Row],[SAT-ID]],2,1)="x","x",LEFT(tab_SATLISTE[[#This Row],[SAT-ID]]))</f>
        <v>7</v>
      </c>
      <c r="H2300" s="679" t="s">
        <v>4294</v>
      </c>
      <c r="I2300" s="680"/>
      <c r="J2300" s="680"/>
      <c r="K2300" s="680"/>
      <c r="L2300" s="681"/>
    </row>
    <row r="2301" spans="1:12" ht="15.95" customHeight="1" x14ac:dyDescent="0.25">
      <c r="A2301" s="21" t="s">
        <v>6775</v>
      </c>
      <c r="B2301" s="209" t="s">
        <v>247</v>
      </c>
      <c r="C2301" s="214">
        <v>392</v>
      </c>
      <c r="D2301" s="215">
        <v>392000</v>
      </c>
      <c r="E2301" s="215">
        <v>98000</v>
      </c>
      <c r="F2301" s="214">
        <v>548</v>
      </c>
      <c r="G2301" s="217" t="str">
        <f>IF(MID(tab_SATLISTE[[#This Row],[SAT-ID]],2,1)="x","x",LEFT(tab_SATLISTE[[#This Row],[SAT-ID]]))</f>
        <v>7</v>
      </c>
      <c r="H2301" s="679" t="s">
        <v>4294</v>
      </c>
      <c r="I2301" s="680"/>
      <c r="J2301" s="680"/>
      <c r="K2301" s="680"/>
      <c r="L2301" s="681"/>
    </row>
    <row r="2302" spans="1:12" ht="15.95" customHeight="1" x14ac:dyDescent="0.25">
      <c r="A2302" s="21" t="s">
        <v>6776</v>
      </c>
      <c r="B2302" s="209" t="s">
        <v>3637</v>
      </c>
      <c r="C2302" s="214">
        <v>2</v>
      </c>
      <c r="D2302" s="215">
        <v>2000</v>
      </c>
      <c r="E2302" s="215">
        <v>500</v>
      </c>
      <c r="F2302" s="214">
        <v>3</v>
      </c>
      <c r="G2302" s="217" t="str">
        <f>IF(MID(tab_SATLISTE[[#This Row],[SAT-ID]],2,1)="x","x",LEFT(tab_SATLISTE[[#This Row],[SAT-ID]]))</f>
        <v>7</v>
      </c>
      <c r="H2302" s="679" t="s">
        <v>4294</v>
      </c>
      <c r="I2302" s="680"/>
      <c r="J2302" s="680"/>
      <c r="K2302" s="680"/>
      <c r="L2302" s="681"/>
    </row>
    <row r="2303" spans="1:12" ht="15.95" customHeight="1" x14ac:dyDescent="0.25">
      <c r="A2303" s="21" t="s">
        <v>6777</v>
      </c>
      <c r="B2303" s="209" t="s">
        <v>3536</v>
      </c>
      <c r="C2303" s="214">
        <v>410</v>
      </c>
      <c r="D2303" s="215">
        <v>410000</v>
      </c>
      <c r="E2303" s="215">
        <v>102500</v>
      </c>
      <c r="F2303" s="214">
        <v>631</v>
      </c>
      <c r="G2303" s="217" t="str">
        <f>IF(MID(tab_SATLISTE[[#This Row],[SAT-ID]],2,1)="x","x",LEFT(tab_SATLISTE[[#This Row],[SAT-ID]]))</f>
        <v>7</v>
      </c>
      <c r="H2303" s="679" t="s">
        <v>4294</v>
      </c>
      <c r="I2303" s="680"/>
      <c r="J2303" s="680"/>
      <c r="K2303" s="680"/>
      <c r="L2303" s="681"/>
    </row>
    <row r="2304" spans="1:12" ht="15.95" customHeight="1" x14ac:dyDescent="0.25">
      <c r="A2304" s="21" t="s">
        <v>6778</v>
      </c>
      <c r="B2304" s="209" t="s">
        <v>3720</v>
      </c>
      <c r="C2304" s="214">
        <v>4</v>
      </c>
      <c r="D2304" s="215">
        <v>4000</v>
      </c>
      <c r="E2304" s="215">
        <v>1000</v>
      </c>
      <c r="F2304" s="214">
        <v>6</v>
      </c>
      <c r="G2304" s="217" t="str">
        <f>IF(MID(tab_SATLISTE[[#This Row],[SAT-ID]],2,1)="x","x",LEFT(tab_SATLISTE[[#This Row],[SAT-ID]]))</f>
        <v>7</v>
      </c>
      <c r="H2304" s="679" t="s">
        <v>4294</v>
      </c>
      <c r="I2304" s="680"/>
      <c r="J2304" s="680"/>
      <c r="K2304" s="680"/>
      <c r="L2304" s="681"/>
    </row>
    <row r="2305" spans="1:12" ht="15.95" customHeight="1" x14ac:dyDescent="0.25">
      <c r="A2305" s="21" t="s">
        <v>6779</v>
      </c>
      <c r="B2305" s="209" t="s">
        <v>3705</v>
      </c>
      <c r="C2305" s="214">
        <v>8</v>
      </c>
      <c r="D2305" s="215">
        <v>8000</v>
      </c>
      <c r="E2305" s="215">
        <v>2000</v>
      </c>
      <c r="F2305" s="214">
        <v>12</v>
      </c>
      <c r="G2305" s="217" t="str">
        <f>IF(MID(tab_SATLISTE[[#This Row],[SAT-ID]],2,1)="x","x",LEFT(tab_SATLISTE[[#This Row],[SAT-ID]]))</f>
        <v>7</v>
      </c>
      <c r="H2305" s="679" t="s">
        <v>4294</v>
      </c>
      <c r="I2305" s="680"/>
      <c r="J2305" s="680"/>
      <c r="K2305" s="680"/>
      <c r="L2305" s="681"/>
    </row>
    <row r="2306" spans="1:12" ht="15.95" customHeight="1" x14ac:dyDescent="0.25">
      <c r="A2306" s="21" t="s">
        <v>6780</v>
      </c>
      <c r="B2306" s="209" t="s">
        <v>3549</v>
      </c>
      <c r="C2306" s="214">
        <v>34</v>
      </c>
      <c r="D2306" s="215">
        <v>34000</v>
      </c>
      <c r="E2306" s="215">
        <v>8500</v>
      </c>
      <c r="F2306" s="214">
        <v>53</v>
      </c>
      <c r="G2306" s="217" t="str">
        <f>IF(MID(tab_SATLISTE[[#This Row],[SAT-ID]],2,1)="x","x",LEFT(tab_SATLISTE[[#This Row],[SAT-ID]]))</f>
        <v>7</v>
      </c>
      <c r="H2306" s="679" t="s">
        <v>4294</v>
      </c>
      <c r="I2306" s="680"/>
      <c r="J2306" s="680"/>
      <c r="K2306" s="680"/>
      <c r="L2306" s="681"/>
    </row>
    <row r="2307" spans="1:12" ht="15.95" customHeight="1" x14ac:dyDescent="0.25">
      <c r="A2307" s="21" t="s">
        <v>6781</v>
      </c>
      <c r="B2307" s="209" t="s">
        <v>3738</v>
      </c>
      <c r="C2307" s="214">
        <v>3</v>
      </c>
      <c r="D2307" s="215">
        <v>3000</v>
      </c>
      <c r="E2307" s="215">
        <v>750</v>
      </c>
      <c r="F2307" s="214">
        <v>4</v>
      </c>
      <c r="G2307" s="217" t="str">
        <f>IF(MID(tab_SATLISTE[[#This Row],[SAT-ID]],2,1)="x","x",LEFT(tab_SATLISTE[[#This Row],[SAT-ID]]))</f>
        <v>7</v>
      </c>
      <c r="H2307" s="679" t="s">
        <v>4294</v>
      </c>
      <c r="I2307" s="680"/>
      <c r="J2307" s="680"/>
      <c r="K2307" s="680"/>
      <c r="L2307" s="681"/>
    </row>
    <row r="2308" spans="1:12" ht="15.95" customHeight="1" x14ac:dyDescent="0.25">
      <c r="A2308" s="21" t="s">
        <v>7048</v>
      </c>
      <c r="B2308" s="209" t="s">
        <v>7049</v>
      </c>
      <c r="C2308" s="214">
        <v>18</v>
      </c>
      <c r="D2308" s="215">
        <v>18000</v>
      </c>
      <c r="E2308" s="215">
        <v>4500</v>
      </c>
      <c r="F2308" s="214">
        <v>27</v>
      </c>
      <c r="G2308" s="217" t="str">
        <f>IF(MID(tab_SATLISTE[[#This Row],[SAT-ID]],2,1)="x","x",LEFT(tab_SATLISTE[[#This Row],[SAT-ID]]))</f>
        <v>7</v>
      </c>
      <c r="H2308" s="679" t="s">
        <v>4294</v>
      </c>
      <c r="I2308" s="680"/>
      <c r="J2308" s="680"/>
      <c r="K2308" s="680"/>
      <c r="L2308" s="681"/>
    </row>
    <row r="2309" spans="1:12" ht="15.95" customHeight="1" x14ac:dyDescent="0.25">
      <c r="A2309" s="21" t="s">
        <v>6782</v>
      </c>
      <c r="B2309" s="209" t="s">
        <v>3573</v>
      </c>
      <c r="C2309" s="214">
        <v>6</v>
      </c>
      <c r="D2309" s="215">
        <v>6000</v>
      </c>
      <c r="E2309" s="215">
        <v>1500</v>
      </c>
      <c r="F2309" s="214">
        <v>9</v>
      </c>
      <c r="G2309" s="217" t="str">
        <f>IF(MID(tab_SATLISTE[[#This Row],[SAT-ID]],2,1)="x","x",LEFT(tab_SATLISTE[[#This Row],[SAT-ID]]))</f>
        <v>7</v>
      </c>
      <c r="H2309" s="679" t="s">
        <v>4294</v>
      </c>
      <c r="I2309" s="680"/>
      <c r="J2309" s="680"/>
      <c r="K2309" s="680"/>
      <c r="L2309" s="681"/>
    </row>
    <row r="2310" spans="1:12" ht="15.95" customHeight="1" x14ac:dyDescent="0.25">
      <c r="A2310" s="21" t="s">
        <v>6783</v>
      </c>
      <c r="B2310" s="209" t="s">
        <v>344</v>
      </c>
      <c r="C2310" s="214">
        <v>74</v>
      </c>
      <c r="D2310" s="215">
        <v>74000</v>
      </c>
      <c r="E2310" s="215">
        <v>18500</v>
      </c>
      <c r="F2310" s="214">
        <v>112</v>
      </c>
      <c r="G2310" s="217" t="str">
        <f>IF(MID(tab_SATLISTE[[#This Row],[SAT-ID]],2,1)="x","x",LEFT(tab_SATLISTE[[#This Row],[SAT-ID]]))</f>
        <v>7</v>
      </c>
      <c r="H2310" s="679" t="s">
        <v>4294</v>
      </c>
      <c r="I2310" s="680"/>
      <c r="J2310" s="680"/>
      <c r="K2310" s="680"/>
      <c r="L2310" s="681"/>
    </row>
    <row r="2311" spans="1:12" ht="15.95" customHeight="1" x14ac:dyDescent="0.25">
      <c r="A2311" s="21" t="s">
        <v>6784</v>
      </c>
      <c r="B2311" s="209" t="s">
        <v>3530</v>
      </c>
      <c r="C2311" s="214">
        <v>68</v>
      </c>
      <c r="D2311" s="215">
        <v>68000</v>
      </c>
      <c r="E2311" s="215">
        <v>17000</v>
      </c>
      <c r="F2311" s="214">
        <v>104</v>
      </c>
      <c r="G2311" s="217" t="str">
        <f>IF(MID(tab_SATLISTE[[#This Row],[SAT-ID]],2,1)="x","x",LEFT(tab_SATLISTE[[#This Row],[SAT-ID]]))</f>
        <v>7</v>
      </c>
      <c r="H2311" s="679" t="s">
        <v>4294</v>
      </c>
      <c r="I2311" s="680"/>
      <c r="J2311" s="680"/>
      <c r="K2311" s="680"/>
      <c r="L2311" s="681"/>
    </row>
    <row r="2312" spans="1:12" ht="15.95" customHeight="1" x14ac:dyDescent="0.25">
      <c r="A2312" s="21" t="s">
        <v>6785</v>
      </c>
      <c r="B2312" s="209" t="s">
        <v>3620</v>
      </c>
      <c r="C2312" s="214">
        <v>5</v>
      </c>
      <c r="D2312" s="215">
        <v>5000</v>
      </c>
      <c r="E2312" s="215">
        <v>1250</v>
      </c>
      <c r="F2312" s="214">
        <v>8</v>
      </c>
      <c r="G2312" s="217" t="str">
        <f>IF(MID(tab_SATLISTE[[#This Row],[SAT-ID]],2,1)="x","x",LEFT(tab_SATLISTE[[#This Row],[SAT-ID]]))</f>
        <v>7</v>
      </c>
      <c r="H2312" s="679" t="s">
        <v>4294</v>
      </c>
      <c r="I2312" s="680"/>
      <c r="J2312" s="680"/>
      <c r="K2312" s="680"/>
      <c r="L2312" s="681"/>
    </row>
    <row r="2313" spans="1:12" ht="15.95" customHeight="1" x14ac:dyDescent="0.25">
      <c r="A2313" s="21" t="s">
        <v>6786</v>
      </c>
      <c r="B2313" s="209" t="s">
        <v>3621</v>
      </c>
      <c r="C2313" s="214">
        <v>42</v>
      </c>
      <c r="D2313" s="215">
        <v>42000</v>
      </c>
      <c r="E2313" s="215">
        <v>10500</v>
      </c>
      <c r="F2313" s="214">
        <v>65</v>
      </c>
      <c r="G2313" s="217" t="str">
        <f>IF(MID(tab_SATLISTE[[#This Row],[SAT-ID]],2,1)="x","x",LEFT(tab_SATLISTE[[#This Row],[SAT-ID]]))</f>
        <v>7</v>
      </c>
      <c r="H2313" s="679" t="s">
        <v>4294</v>
      </c>
      <c r="I2313" s="680"/>
      <c r="J2313" s="680"/>
      <c r="K2313" s="680"/>
      <c r="L2313" s="681"/>
    </row>
    <row r="2314" spans="1:12" ht="15.95" customHeight="1" x14ac:dyDescent="0.25">
      <c r="A2314" s="21" t="s">
        <v>6787</v>
      </c>
      <c r="B2314" s="209" t="s">
        <v>3516</v>
      </c>
      <c r="C2314" s="214">
        <v>13</v>
      </c>
      <c r="D2314" s="215">
        <v>13000</v>
      </c>
      <c r="E2314" s="215">
        <v>3250</v>
      </c>
      <c r="F2314" s="214">
        <v>20</v>
      </c>
      <c r="G2314" s="217" t="str">
        <f>IF(MID(tab_SATLISTE[[#This Row],[SAT-ID]],2,1)="x","x",LEFT(tab_SATLISTE[[#This Row],[SAT-ID]]))</f>
        <v>7</v>
      </c>
      <c r="H2314" s="679" t="s">
        <v>4294</v>
      </c>
      <c r="I2314" s="680"/>
      <c r="J2314" s="680"/>
      <c r="K2314" s="680"/>
      <c r="L2314" s="681"/>
    </row>
    <row r="2315" spans="1:12" ht="15.95" customHeight="1" x14ac:dyDescent="0.25">
      <c r="A2315" s="21" t="s">
        <v>6788</v>
      </c>
      <c r="B2315" s="209" t="s">
        <v>3574</v>
      </c>
      <c r="C2315" s="214">
        <v>4</v>
      </c>
      <c r="D2315" s="215">
        <v>4000</v>
      </c>
      <c r="E2315" s="215">
        <v>1000</v>
      </c>
      <c r="F2315" s="214">
        <v>6</v>
      </c>
      <c r="G2315" s="217" t="str">
        <f>IF(MID(tab_SATLISTE[[#This Row],[SAT-ID]],2,1)="x","x",LEFT(tab_SATLISTE[[#This Row],[SAT-ID]]))</f>
        <v>7</v>
      </c>
      <c r="H2315" s="679" t="s">
        <v>4294</v>
      </c>
      <c r="I2315" s="680"/>
      <c r="J2315" s="680"/>
      <c r="K2315" s="680"/>
      <c r="L2315" s="681"/>
    </row>
    <row r="2316" spans="1:12" ht="15.95" customHeight="1" x14ac:dyDescent="0.25">
      <c r="A2316" s="21" t="s">
        <v>6789</v>
      </c>
      <c r="B2316" s="209" t="s">
        <v>3575</v>
      </c>
      <c r="C2316" s="214">
        <v>6</v>
      </c>
      <c r="D2316" s="215">
        <v>6000</v>
      </c>
      <c r="E2316" s="215">
        <v>1500</v>
      </c>
      <c r="F2316" s="214">
        <v>10</v>
      </c>
      <c r="G2316" s="217" t="str">
        <f>IF(MID(tab_SATLISTE[[#This Row],[SAT-ID]],2,1)="x","x",LEFT(tab_SATLISTE[[#This Row],[SAT-ID]]))</f>
        <v>7</v>
      </c>
      <c r="H2316" s="679" t="s">
        <v>4294</v>
      </c>
      <c r="I2316" s="680"/>
      <c r="J2316" s="680"/>
      <c r="K2316" s="680"/>
      <c r="L2316" s="681"/>
    </row>
    <row r="2317" spans="1:12" ht="15.95" customHeight="1" x14ac:dyDescent="0.25">
      <c r="A2317" s="21" t="s">
        <v>6790</v>
      </c>
      <c r="B2317" s="209" t="s">
        <v>3576</v>
      </c>
      <c r="C2317" s="214">
        <v>21</v>
      </c>
      <c r="D2317" s="215">
        <v>21000</v>
      </c>
      <c r="E2317" s="215">
        <v>5250</v>
      </c>
      <c r="F2317" s="214">
        <v>32</v>
      </c>
      <c r="G2317" s="217" t="str">
        <f>IF(MID(tab_SATLISTE[[#This Row],[SAT-ID]],2,1)="x","x",LEFT(tab_SATLISTE[[#This Row],[SAT-ID]]))</f>
        <v>7</v>
      </c>
      <c r="H2317" s="679" t="s">
        <v>4294</v>
      </c>
      <c r="I2317" s="680"/>
      <c r="J2317" s="680"/>
      <c r="K2317" s="680"/>
      <c r="L2317" s="681"/>
    </row>
    <row r="2318" spans="1:12" ht="15.95" customHeight="1" x14ac:dyDescent="0.25">
      <c r="A2318" s="21" t="s">
        <v>6791</v>
      </c>
      <c r="B2318" s="209" t="s">
        <v>3757</v>
      </c>
      <c r="C2318" s="214">
        <v>4</v>
      </c>
      <c r="D2318" s="215">
        <v>4000</v>
      </c>
      <c r="E2318" s="215">
        <v>1000</v>
      </c>
      <c r="F2318" s="214">
        <v>6</v>
      </c>
      <c r="G2318" s="217" t="str">
        <f>IF(MID(tab_SATLISTE[[#This Row],[SAT-ID]],2,1)="x","x",LEFT(tab_SATLISTE[[#This Row],[SAT-ID]]))</f>
        <v>7</v>
      </c>
      <c r="H2318" s="679" t="s">
        <v>4294</v>
      </c>
      <c r="I2318" s="680"/>
      <c r="J2318" s="680"/>
      <c r="K2318" s="680"/>
      <c r="L2318" s="681"/>
    </row>
    <row r="2319" spans="1:12" ht="15.95" customHeight="1" x14ac:dyDescent="0.25">
      <c r="A2319" s="21" t="s">
        <v>6792</v>
      </c>
      <c r="B2319" s="209" t="s">
        <v>3643</v>
      </c>
      <c r="C2319" s="214">
        <v>8</v>
      </c>
      <c r="D2319" s="215">
        <v>8000</v>
      </c>
      <c r="E2319" s="215">
        <v>2000</v>
      </c>
      <c r="F2319" s="214">
        <v>11</v>
      </c>
      <c r="G2319" s="217" t="str">
        <f>IF(MID(tab_SATLISTE[[#This Row],[SAT-ID]],2,1)="x","x",LEFT(tab_SATLISTE[[#This Row],[SAT-ID]]))</f>
        <v>7</v>
      </c>
      <c r="H2319" s="679" t="s">
        <v>4294</v>
      </c>
      <c r="I2319" s="680"/>
      <c r="J2319" s="680"/>
      <c r="K2319" s="680"/>
      <c r="L2319" s="681"/>
    </row>
    <row r="2320" spans="1:12" ht="15.95" customHeight="1" x14ac:dyDescent="0.25">
      <c r="A2320" s="21" t="s">
        <v>6793</v>
      </c>
      <c r="B2320" s="209" t="s">
        <v>3597</v>
      </c>
      <c r="C2320" s="214">
        <v>31</v>
      </c>
      <c r="D2320" s="215">
        <v>31000</v>
      </c>
      <c r="E2320" s="215">
        <v>7750</v>
      </c>
      <c r="F2320" s="214">
        <v>44</v>
      </c>
      <c r="G2320" s="217" t="str">
        <f>IF(MID(tab_SATLISTE[[#This Row],[SAT-ID]],2,1)="x","x",LEFT(tab_SATLISTE[[#This Row],[SAT-ID]]))</f>
        <v>7</v>
      </c>
      <c r="H2320" s="679" t="s">
        <v>4294</v>
      </c>
      <c r="I2320" s="680"/>
      <c r="J2320" s="680"/>
      <c r="K2320" s="680"/>
      <c r="L2320" s="681"/>
    </row>
    <row r="2321" spans="1:12" ht="15.95" customHeight="1" x14ac:dyDescent="0.25">
      <c r="A2321" s="21" t="s">
        <v>6794</v>
      </c>
      <c r="B2321" s="209" t="s">
        <v>3669</v>
      </c>
      <c r="C2321" s="214">
        <v>5</v>
      </c>
      <c r="D2321" s="215">
        <v>5000</v>
      </c>
      <c r="E2321" s="215">
        <v>1250</v>
      </c>
      <c r="F2321" s="214">
        <v>8</v>
      </c>
      <c r="G2321" s="217" t="str">
        <f>IF(MID(tab_SATLISTE[[#This Row],[SAT-ID]],2,1)="x","x",LEFT(tab_SATLISTE[[#This Row],[SAT-ID]]))</f>
        <v>7</v>
      </c>
      <c r="H2321" s="679" t="s">
        <v>4294</v>
      </c>
      <c r="I2321" s="680"/>
      <c r="J2321" s="680"/>
      <c r="K2321" s="680"/>
      <c r="L2321" s="681"/>
    </row>
    <row r="2322" spans="1:12" ht="15.95" customHeight="1" x14ac:dyDescent="0.25">
      <c r="A2322" s="21" t="s">
        <v>6795</v>
      </c>
      <c r="B2322" s="209" t="s">
        <v>3707</v>
      </c>
      <c r="C2322" s="214">
        <v>10</v>
      </c>
      <c r="D2322" s="215">
        <v>10000</v>
      </c>
      <c r="E2322" s="215">
        <v>2500</v>
      </c>
      <c r="F2322" s="214">
        <v>15</v>
      </c>
      <c r="G2322" s="217" t="str">
        <f>IF(MID(tab_SATLISTE[[#This Row],[SAT-ID]],2,1)="x","x",LEFT(tab_SATLISTE[[#This Row],[SAT-ID]]))</f>
        <v>7</v>
      </c>
      <c r="H2322" s="679" t="s">
        <v>4294</v>
      </c>
      <c r="I2322" s="680"/>
      <c r="J2322" s="680"/>
      <c r="K2322" s="680"/>
      <c r="L2322" s="681"/>
    </row>
    <row r="2323" spans="1:12" ht="15.95" customHeight="1" x14ac:dyDescent="0.25">
      <c r="A2323" s="21" t="s">
        <v>6796</v>
      </c>
      <c r="B2323" s="209" t="s">
        <v>3622</v>
      </c>
      <c r="C2323" s="214">
        <v>24</v>
      </c>
      <c r="D2323" s="215">
        <v>24000</v>
      </c>
      <c r="E2323" s="215">
        <v>6000</v>
      </c>
      <c r="F2323" s="214">
        <v>37</v>
      </c>
      <c r="G2323" s="217" t="str">
        <f>IF(MID(tab_SATLISTE[[#This Row],[SAT-ID]],2,1)="x","x",LEFT(tab_SATLISTE[[#This Row],[SAT-ID]]))</f>
        <v>7</v>
      </c>
      <c r="H2323" s="679" t="s">
        <v>4294</v>
      </c>
      <c r="I2323" s="680"/>
      <c r="J2323" s="680"/>
      <c r="K2323" s="680"/>
      <c r="L2323" s="681"/>
    </row>
    <row r="2324" spans="1:12" ht="15.95" customHeight="1" x14ac:dyDescent="0.25">
      <c r="A2324" s="21" t="s">
        <v>6797</v>
      </c>
      <c r="B2324" s="209" t="s">
        <v>3670</v>
      </c>
      <c r="C2324" s="214">
        <v>2</v>
      </c>
      <c r="D2324" s="215">
        <v>2000</v>
      </c>
      <c r="E2324" s="215">
        <v>500</v>
      </c>
      <c r="F2324" s="214">
        <v>3</v>
      </c>
      <c r="G2324" s="217" t="str">
        <f>IF(MID(tab_SATLISTE[[#This Row],[SAT-ID]],2,1)="x","x",LEFT(tab_SATLISTE[[#This Row],[SAT-ID]]))</f>
        <v>7</v>
      </c>
      <c r="H2324" s="679" t="s">
        <v>4294</v>
      </c>
      <c r="I2324" s="680"/>
      <c r="J2324" s="680"/>
      <c r="K2324" s="680"/>
      <c r="L2324" s="681"/>
    </row>
    <row r="2325" spans="1:12" ht="15.95" customHeight="1" x14ac:dyDescent="0.25">
      <c r="A2325" s="21" t="s">
        <v>6798</v>
      </c>
      <c r="B2325" s="209" t="s">
        <v>3671</v>
      </c>
      <c r="C2325" s="214">
        <v>3</v>
      </c>
      <c r="D2325" s="215">
        <v>3000</v>
      </c>
      <c r="E2325" s="215">
        <v>750</v>
      </c>
      <c r="F2325" s="214">
        <v>5</v>
      </c>
      <c r="G2325" s="217" t="str">
        <f>IF(MID(tab_SATLISTE[[#This Row],[SAT-ID]],2,1)="x","x",LEFT(tab_SATLISTE[[#This Row],[SAT-ID]]))</f>
        <v>7</v>
      </c>
      <c r="H2325" s="679" t="s">
        <v>4294</v>
      </c>
      <c r="I2325" s="680"/>
      <c r="J2325" s="680"/>
      <c r="K2325" s="680"/>
      <c r="L2325" s="681"/>
    </row>
    <row r="2326" spans="1:12" ht="15.95" customHeight="1" x14ac:dyDescent="0.25">
      <c r="A2326" s="21" t="s">
        <v>6799</v>
      </c>
      <c r="B2326" s="209" t="s">
        <v>3531</v>
      </c>
      <c r="C2326" s="214">
        <v>63</v>
      </c>
      <c r="D2326" s="215">
        <v>63000</v>
      </c>
      <c r="E2326" s="215">
        <v>15750</v>
      </c>
      <c r="F2326" s="214">
        <v>97</v>
      </c>
      <c r="G2326" s="217" t="str">
        <f>IF(MID(tab_SATLISTE[[#This Row],[SAT-ID]],2,1)="x","x",LEFT(tab_SATLISTE[[#This Row],[SAT-ID]]))</f>
        <v>7</v>
      </c>
      <c r="H2326" s="679" t="s">
        <v>4294</v>
      </c>
      <c r="I2326" s="680"/>
      <c r="J2326" s="680"/>
      <c r="K2326" s="680"/>
      <c r="L2326" s="681"/>
    </row>
    <row r="2327" spans="1:12" ht="15.95" customHeight="1" x14ac:dyDescent="0.25">
      <c r="A2327" s="21" t="s">
        <v>6800</v>
      </c>
      <c r="B2327" s="209" t="s">
        <v>876</v>
      </c>
      <c r="C2327" s="214">
        <v>248</v>
      </c>
      <c r="D2327" s="215">
        <v>248000</v>
      </c>
      <c r="E2327" s="215">
        <v>62000</v>
      </c>
      <c r="F2327" s="214">
        <v>382</v>
      </c>
      <c r="G2327" s="217" t="str">
        <f>IF(MID(tab_SATLISTE[[#This Row],[SAT-ID]],2,1)="x","x",LEFT(tab_SATLISTE[[#This Row],[SAT-ID]]))</f>
        <v>7</v>
      </c>
      <c r="H2327" s="679" t="s">
        <v>4294</v>
      </c>
      <c r="I2327" s="680"/>
      <c r="J2327" s="680"/>
      <c r="K2327" s="680"/>
      <c r="L2327" s="681"/>
    </row>
    <row r="2328" spans="1:12" ht="15.95" customHeight="1" x14ac:dyDescent="0.25">
      <c r="A2328" s="21" t="s">
        <v>6801</v>
      </c>
      <c r="B2328" s="209" t="s">
        <v>3646</v>
      </c>
      <c r="C2328" s="214">
        <v>16</v>
      </c>
      <c r="D2328" s="215">
        <v>16000</v>
      </c>
      <c r="E2328" s="215">
        <v>4000</v>
      </c>
      <c r="F2328" s="214">
        <v>25</v>
      </c>
      <c r="G2328" s="217" t="str">
        <f>IF(MID(tab_SATLISTE[[#This Row],[SAT-ID]],2,1)="x","x",LEFT(tab_SATLISTE[[#This Row],[SAT-ID]]))</f>
        <v>7</v>
      </c>
      <c r="H2328" s="679" t="s">
        <v>4294</v>
      </c>
      <c r="I2328" s="680"/>
      <c r="J2328" s="680"/>
      <c r="K2328" s="680"/>
      <c r="L2328" s="681"/>
    </row>
    <row r="2329" spans="1:12" ht="15.95" customHeight="1" x14ac:dyDescent="0.25">
      <c r="A2329" s="21" t="s">
        <v>6802</v>
      </c>
      <c r="B2329" s="209" t="s">
        <v>3647</v>
      </c>
      <c r="C2329" s="214">
        <v>19</v>
      </c>
      <c r="D2329" s="215">
        <v>19000</v>
      </c>
      <c r="E2329" s="215">
        <v>4750</v>
      </c>
      <c r="F2329" s="214">
        <v>29</v>
      </c>
      <c r="G2329" s="217" t="str">
        <f>IF(MID(tab_SATLISTE[[#This Row],[SAT-ID]],2,1)="x","x",LEFT(tab_SATLISTE[[#This Row],[SAT-ID]]))</f>
        <v>7</v>
      </c>
      <c r="H2329" s="679" t="s">
        <v>4294</v>
      </c>
      <c r="I2329" s="680"/>
      <c r="J2329" s="680"/>
      <c r="K2329" s="680"/>
      <c r="L2329" s="681"/>
    </row>
    <row r="2330" spans="1:12" ht="15.95" customHeight="1" x14ac:dyDescent="0.25">
      <c r="A2330" s="21" t="s">
        <v>6803</v>
      </c>
      <c r="B2330" s="209" t="s">
        <v>3708</v>
      </c>
      <c r="C2330" s="214">
        <v>9</v>
      </c>
      <c r="D2330" s="215">
        <v>9000</v>
      </c>
      <c r="E2330" s="215">
        <v>2250</v>
      </c>
      <c r="F2330" s="214">
        <v>14</v>
      </c>
      <c r="G2330" s="217" t="str">
        <f>IF(MID(tab_SATLISTE[[#This Row],[SAT-ID]],2,1)="x","x",LEFT(tab_SATLISTE[[#This Row],[SAT-ID]]))</f>
        <v>7</v>
      </c>
      <c r="H2330" s="679" t="s">
        <v>4294</v>
      </c>
      <c r="I2330" s="680"/>
      <c r="J2330" s="680"/>
      <c r="K2330" s="680"/>
      <c r="L2330" s="681"/>
    </row>
    <row r="2331" spans="1:12" ht="15.95" customHeight="1" x14ac:dyDescent="0.25">
      <c r="A2331" s="21" t="s">
        <v>6804</v>
      </c>
      <c r="B2331" s="209" t="s">
        <v>3709</v>
      </c>
      <c r="C2331" s="214">
        <v>3</v>
      </c>
      <c r="D2331" s="215">
        <v>3000</v>
      </c>
      <c r="E2331" s="215">
        <v>750</v>
      </c>
      <c r="F2331" s="214">
        <v>5</v>
      </c>
      <c r="G2331" s="217" t="str">
        <f>IF(MID(tab_SATLISTE[[#This Row],[SAT-ID]],2,1)="x","x",LEFT(tab_SATLISTE[[#This Row],[SAT-ID]]))</f>
        <v>7</v>
      </c>
      <c r="H2331" s="679" t="s">
        <v>4294</v>
      </c>
      <c r="I2331" s="680"/>
      <c r="J2331" s="680"/>
      <c r="K2331" s="680"/>
      <c r="L2331" s="681"/>
    </row>
    <row r="2332" spans="1:12" ht="15.95" customHeight="1" x14ac:dyDescent="0.25">
      <c r="A2332" s="21" t="s">
        <v>6805</v>
      </c>
      <c r="B2332" s="209" t="s">
        <v>3672</v>
      </c>
      <c r="C2332" s="214">
        <v>34</v>
      </c>
      <c r="D2332" s="215">
        <v>34000</v>
      </c>
      <c r="E2332" s="215">
        <v>8500</v>
      </c>
      <c r="F2332" s="214">
        <v>52</v>
      </c>
      <c r="G2332" s="217" t="str">
        <f>IF(MID(tab_SATLISTE[[#This Row],[SAT-ID]],2,1)="x","x",LEFT(tab_SATLISTE[[#This Row],[SAT-ID]]))</f>
        <v>7</v>
      </c>
      <c r="H2332" s="679" t="s">
        <v>4294</v>
      </c>
      <c r="I2332" s="680"/>
      <c r="J2332" s="680"/>
      <c r="K2332" s="680"/>
      <c r="L2332" s="681"/>
    </row>
    <row r="2333" spans="1:12" ht="15.95" customHeight="1" x14ac:dyDescent="0.25">
      <c r="A2333" s="21" t="s">
        <v>6806</v>
      </c>
      <c r="B2333" s="209" t="s">
        <v>3673</v>
      </c>
      <c r="C2333" s="214">
        <v>24</v>
      </c>
      <c r="D2333" s="215">
        <v>24000</v>
      </c>
      <c r="E2333" s="215">
        <v>6000</v>
      </c>
      <c r="F2333" s="214">
        <v>37</v>
      </c>
      <c r="G2333" s="217" t="str">
        <f>IF(MID(tab_SATLISTE[[#This Row],[SAT-ID]],2,1)="x","x",LEFT(tab_SATLISTE[[#This Row],[SAT-ID]]))</f>
        <v>7</v>
      </c>
      <c r="H2333" s="679" t="s">
        <v>4294</v>
      </c>
      <c r="I2333" s="680"/>
      <c r="J2333" s="680"/>
      <c r="K2333" s="680"/>
      <c r="L2333" s="681"/>
    </row>
    <row r="2334" spans="1:12" ht="15.95" customHeight="1" x14ac:dyDescent="0.25">
      <c r="A2334" s="21" t="s">
        <v>6807</v>
      </c>
      <c r="B2334" s="209" t="s">
        <v>3732</v>
      </c>
      <c r="C2334" s="214">
        <v>4</v>
      </c>
      <c r="D2334" s="215">
        <v>4000</v>
      </c>
      <c r="E2334" s="215">
        <v>1000</v>
      </c>
      <c r="F2334" s="214">
        <v>6</v>
      </c>
      <c r="G2334" s="217" t="str">
        <f>IF(MID(tab_SATLISTE[[#This Row],[SAT-ID]],2,1)="x","x",LEFT(tab_SATLISTE[[#This Row],[SAT-ID]]))</f>
        <v>7</v>
      </c>
      <c r="H2334" s="679" t="s">
        <v>4294</v>
      </c>
      <c r="I2334" s="680"/>
      <c r="J2334" s="680"/>
      <c r="K2334" s="680"/>
      <c r="L2334" s="681"/>
    </row>
    <row r="2335" spans="1:12" ht="15.95" customHeight="1" x14ac:dyDescent="0.25">
      <c r="A2335" s="21" t="s">
        <v>6808</v>
      </c>
      <c r="B2335" s="209" t="s">
        <v>3733</v>
      </c>
      <c r="C2335" s="214">
        <v>3</v>
      </c>
      <c r="D2335" s="215">
        <v>3000</v>
      </c>
      <c r="E2335" s="215">
        <v>750</v>
      </c>
      <c r="F2335" s="214">
        <v>4</v>
      </c>
      <c r="G2335" s="217" t="str">
        <f>IF(MID(tab_SATLISTE[[#This Row],[SAT-ID]],2,1)="x","x",LEFT(tab_SATLISTE[[#This Row],[SAT-ID]]))</f>
        <v>7</v>
      </c>
      <c r="H2335" s="679" t="s">
        <v>4294</v>
      </c>
      <c r="I2335" s="680"/>
      <c r="J2335" s="680"/>
      <c r="K2335" s="680"/>
      <c r="L2335" s="681"/>
    </row>
    <row r="2336" spans="1:12" ht="15.95" customHeight="1" x14ac:dyDescent="0.25">
      <c r="A2336" s="21" t="s">
        <v>6809</v>
      </c>
      <c r="B2336" s="209" t="s">
        <v>3674</v>
      </c>
      <c r="C2336" s="214">
        <v>5</v>
      </c>
      <c r="D2336" s="215">
        <v>5000</v>
      </c>
      <c r="E2336" s="215">
        <v>1250</v>
      </c>
      <c r="F2336" s="214">
        <v>8</v>
      </c>
      <c r="G2336" s="217" t="str">
        <f>IF(MID(tab_SATLISTE[[#This Row],[SAT-ID]],2,1)="x","x",LEFT(tab_SATLISTE[[#This Row],[SAT-ID]]))</f>
        <v>7</v>
      </c>
      <c r="H2336" s="679" t="s">
        <v>4294</v>
      </c>
      <c r="I2336" s="680"/>
      <c r="J2336" s="680"/>
      <c r="K2336" s="680"/>
      <c r="L2336" s="681"/>
    </row>
    <row r="2337" spans="1:12" ht="15.95" customHeight="1" x14ac:dyDescent="0.25">
      <c r="A2337" s="21" t="s">
        <v>6810</v>
      </c>
      <c r="B2337" s="209" t="s">
        <v>3734</v>
      </c>
      <c r="C2337" s="214">
        <v>5</v>
      </c>
      <c r="D2337" s="215">
        <v>5000</v>
      </c>
      <c r="E2337" s="215">
        <v>1250</v>
      </c>
      <c r="F2337" s="214">
        <v>7</v>
      </c>
      <c r="G2337" s="217" t="str">
        <f>IF(MID(tab_SATLISTE[[#This Row],[SAT-ID]],2,1)="x","x",LEFT(tab_SATLISTE[[#This Row],[SAT-ID]]))</f>
        <v>7</v>
      </c>
      <c r="H2337" s="679" t="s">
        <v>4294</v>
      </c>
      <c r="I2337" s="680"/>
      <c r="J2337" s="680"/>
      <c r="K2337" s="680"/>
      <c r="L2337" s="681"/>
    </row>
    <row r="2338" spans="1:12" ht="15.95" customHeight="1" x14ac:dyDescent="0.25">
      <c r="A2338" s="21" t="s">
        <v>6811</v>
      </c>
      <c r="B2338" s="209" t="s">
        <v>3577</v>
      </c>
      <c r="C2338" s="214">
        <v>16</v>
      </c>
      <c r="D2338" s="215">
        <v>16000</v>
      </c>
      <c r="E2338" s="215">
        <v>4000</v>
      </c>
      <c r="F2338" s="214">
        <v>25</v>
      </c>
      <c r="G2338" s="217" t="str">
        <f>IF(MID(tab_SATLISTE[[#This Row],[SAT-ID]],2,1)="x","x",LEFT(tab_SATLISTE[[#This Row],[SAT-ID]]))</f>
        <v>7</v>
      </c>
      <c r="H2338" s="679" t="s">
        <v>4294</v>
      </c>
      <c r="I2338" s="680"/>
      <c r="J2338" s="680"/>
      <c r="K2338" s="680"/>
      <c r="L2338" s="681"/>
    </row>
    <row r="2339" spans="1:12" ht="15.95" customHeight="1" x14ac:dyDescent="0.25">
      <c r="A2339" s="21" t="s">
        <v>6812</v>
      </c>
      <c r="B2339" s="209" t="s">
        <v>3578</v>
      </c>
      <c r="C2339" s="214">
        <v>27</v>
      </c>
      <c r="D2339" s="215">
        <v>27000</v>
      </c>
      <c r="E2339" s="215">
        <v>6750</v>
      </c>
      <c r="F2339" s="214">
        <v>41</v>
      </c>
      <c r="G2339" s="217" t="str">
        <f>IF(MID(tab_SATLISTE[[#This Row],[SAT-ID]],2,1)="x","x",LEFT(tab_SATLISTE[[#This Row],[SAT-ID]]))</f>
        <v>7</v>
      </c>
      <c r="H2339" s="679" t="s">
        <v>4294</v>
      </c>
      <c r="I2339" s="680"/>
      <c r="J2339" s="680"/>
      <c r="K2339" s="680"/>
      <c r="L2339" s="681"/>
    </row>
    <row r="2340" spans="1:12" ht="15.95" customHeight="1" x14ac:dyDescent="0.25">
      <c r="A2340" s="21" t="s">
        <v>6813</v>
      </c>
      <c r="B2340" s="209" t="s">
        <v>345</v>
      </c>
      <c r="C2340" s="214">
        <v>373</v>
      </c>
      <c r="D2340" s="215">
        <v>373000</v>
      </c>
      <c r="E2340" s="215">
        <v>93250</v>
      </c>
      <c r="F2340" s="214">
        <v>574</v>
      </c>
      <c r="G2340" s="217" t="str">
        <f>IF(MID(tab_SATLISTE[[#This Row],[SAT-ID]],2,1)="x","x",LEFT(tab_SATLISTE[[#This Row],[SAT-ID]]))</f>
        <v>7</v>
      </c>
      <c r="H2340" s="679" t="s">
        <v>4294</v>
      </c>
      <c r="I2340" s="680"/>
      <c r="J2340" s="680"/>
      <c r="K2340" s="680"/>
      <c r="L2340" s="681"/>
    </row>
    <row r="2341" spans="1:12" ht="15.95" customHeight="1" x14ac:dyDescent="0.25">
      <c r="A2341" s="21" t="s">
        <v>6814</v>
      </c>
      <c r="B2341" s="209" t="s">
        <v>3529</v>
      </c>
      <c r="C2341" s="214">
        <v>23</v>
      </c>
      <c r="D2341" s="215">
        <v>23000</v>
      </c>
      <c r="E2341" s="215">
        <v>5750</v>
      </c>
      <c r="F2341" s="214">
        <v>36</v>
      </c>
      <c r="G2341" s="217" t="str">
        <f>IF(MID(tab_SATLISTE[[#This Row],[SAT-ID]],2,1)="x","x",LEFT(tab_SATLISTE[[#This Row],[SAT-ID]]))</f>
        <v>7</v>
      </c>
      <c r="H2341" s="679" t="s">
        <v>4294</v>
      </c>
      <c r="I2341" s="680"/>
      <c r="J2341" s="680"/>
      <c r="K2341" s="680"/>
      <c r="L2341" s="681"/>
    </row>
    <row r="2342" spans="1:12" ht="15.95" customHeight="1" x14ac:dyDescent="0.25">
      <c r="A2342" s="21" t="s">
        <v>6815</v>
      </c>
      <c r="B2342" s="209" t="s">
        <v>3528</v>
      </c>
      <c r="C2342" s="214">
        <v>21</v>
      </c>
      <c r="D2342" s="215">
        <v>21000</v>
      </c>
      <c r="E2342" s="215">
        <v>5250</v>
      </c>
      <c r="F2342" s="214">
        <v>33</v>
      </c>
      <c r="G2342" s="217" t="str">
        <f>IF(MID(tab_SATLISTE[[#This Row],[SAT-ID]],2,1)="x","x",LEFT(tab_SATLISTE[[#This Row],[SAT-ID]]))</f>
        <v>7</v>
      </c>
      <c r="H2342" s="679" t="s">
        <v>4294</v>
      </c>
      <c r="I2342" s="680"/>
      <c r="J2342" s="680"/>
      <c r="K2342" s="680"/>
      <c r="L2342" s="681"/>
    </row>
    <row r="2343" spans="1:12" ht="15.95" customHeight="1" x14ac:dyDescent="0.25">
      <c r="A2343" s="21" t="s">
        <v>6816</v>
      </c>
      <c r="B2343" s="209" t="s">
        <v>3519</v>
      </c>
      <c r="C2343" s="214">
        <v>19</v>
      </c>
      <c r="D2343" s="215">
        <v>19000</v>
      </c>
      <c r="E2343" s="215">
        <v>4750</v>
      </c>
      <c r="F2343" s="214">
        <v>29</v>
      </c>
      <c r="G2343" s="217" t="str">
        <f>IF(MID(tab_SATLISTE[[#This Row],[SAT-ID]],2,1)="x","x",LEFT(tab_SATLISTE[[#This Row],[SAT-ID]]))</f>
        <v>7</v>
      </c>
      <c r="H2343" s="679" t="s">
        <v>4294</v>
      </c>
      <c r="I2343" s="680"/>
      <c r="J2343" s="680"/>
      <c r="K2343" s="680"/>
      <c r="L2343" s="681"/>
    </row>
    <row r="2344" spans="1:12" ht="15.95" customHeight="1" x14ac:dyDescent="0.25">
      <c r="A2344" s="21" t="s">
        <v>6817</v>
      </c>
      <c r="B2344" s="209" t="s">
        <v>3550</v>
      </c>
      <c r="C2344" s="214">
        <v>25</v>
      </c>
      <c r="D2344" s="215">
        <v>25000</v>
      </c>
      <c r="E2344" s="215">
        <v>6250</v>
      </c>
      <c r="F2344" s="214">
        <v>39</v>
      </c>
      <c r="G2344" s="217" t="str">
        <f>IF(MID(tab_SATLISTE[[#This Row],[SAT-ID]],2,1)="x","x",LEFT(tab_SATLISTE[[#This Row],[SAT-ID]]))</f>
        <v>7</v>
      </c>
      <c r="H2344" s="679" t="s">
        <v>4294</v>
      </c>
      <c r="I2344" s="680"/>
      <c r="J2344" s="680"/>
      <c r="K2344" s="680"/>
      <c r="L2344" s="681"/>
    </row>
    <row r="2345" spans="1:12" ht="15.95" customHeight="1" x14ac:dyDescent="0.25">
      <c r="A2345" s="21" t="s">
        <v>6818</v>
      </c>
      <c r="B2345" s="209" t="s">
        <v>3736</v>
      </c>
      <c r="C2345" s="214">
        <v>7</v>
      </c>
      <c r="D2345" s="215">
        <v>7000</v>
      </c>
      <c r="E2345" s="215">
        <v>1750</v>
      </c>
      <c r="F2345" s="214">
        <v>11</v>
      </c>
      <c r="G2345" s="217" t="str">
        <f>IF(MID(tab_SATLISTE[[#This Row],[SAT-ID]],2,1)="x","x",LEFT(tab_SATLISTE[[#This Row],[SAT-ID]]))</f>
        <v>7</v>
      </c>
      <c r="H2345" s="679" t="s">
        <v>4294</v>
      </c>
      <c r="I2345" s="680"/>
      <c r="J2345" s="680"/>
      <c r="K2345" s="680"/>
      <c r="L2345" s="681"/>
    </row>
    <row r="2346" spans="1:12" ht="15.95" customHeight="1" x14ac:dyDescent="0.25">
      <c r="A2346" s="21" t="s">
        <v>6819</v>
      </c>
      <c r="B2346" s="209" t="s">
        <v>3962</v>
      </c>
      <c r="C2346" s="214">
        <v>9</v>
      </c>
      <c r="D2346" s="215">
        <v>9000</v>
      </c>
      <c r="E2346" s="215">
        <v>2250</v>
      </c>
      <c r="F2346" s="214">
        <v>14</v>
      </c>
      <c r="G2346" s="217" t="str">
        <f>IF(MID(tab_SATLISTE[[#This Row],[SAT-ID]],2,1)="x","x",LEFT(tab_SATLISTE[[#This Row],[SAT-ID]]))</f>
        <v>7</v>
      </c>
      <c r="H2346" s="679" t="s">
        <v>4294</v>
      </c>
      <c r="I2346" s="680"/>
      <c r="J2346" s="680"/>
      <c r="K2346" s="680"/>
      <c r="L2346" s="681"/>
    </row>
    <row r="2347" spans="1:12" ht="15.95" customHeight="1" x14ac:dyDescent="0.25">
      <c r="A2347" s="21" t="s">
        <v>6821</v>
      </c>
      <c r="B2347" s="209" t="s">
        <v>3710</v>
      </c>
      <c r="C2347" s="214">
        <v>19</v>
      </c>
      <c r="D2347" s="215">
        <v>19000</v>
      </c>
      <c r="E2347" s="215">
        <v>4750</v>
      </c>
      <c r="F2347" s="214">
        <v>29</v>
      </c>
      <c r="G2347" s="217" t="str">
        <f>IF(MID(tab_SATLISTE[[#This Row],[SAT-ID]],2,1)="x","x",LEFT(tab_SATLISTE[[#This Row],[SAT-ID]]))</f>
        <v>7</v>
      </c>
      <c r="H2347" s="679" t="s">
        <v>4294</v>
      </c>
      <c r="I2347" s="680"/>
      <c r="J2347" s="680"/>
      <c r="K2347" s="680"/>
      <c r="L2347" s="681"/>
    </row>
    <row r="2348" spans="1:12" ht="15.95" customHeight="1" x14ac:dyDescent="0.25">
      <c r="A2348" s="21" t="s">
        <v>6820</v>
      </c>
      <c r="B2348" s="209" t="s">
        <v>7050</v>
      </c>
      <c r="C2348" s="214">
        <v>26</v>
      </c>
      <c r="D2348" s="215">
        <v>26000</v>
      </c>
      <c r="E2348" s="215">
        <v>6500</v>
      </c>
      <c r="F2348" s="214">
        <v>40</v>
      </c>
      <c r="G2348" s="217" t="str">
        <f>IF(MID(tab_SATLISTE[[#This Row],[SAT-ID]],2,1)="x","x",LEFT(tab_SATLISTE[[#This Row],[SAT-ID]]))</f>
        <v>7</v>
      </c>
      <c r="H2348" s="679" t="s">
        <v>4294</v>
      </c>
      <c r="I2348" s="680"/>
      <c r="J2348" s="680"/>
      <c r="K2348" s="680"/>
      <c r="L2348" s="681"/>
    </row>
    <row r="2349" spans="1:12" ht="15.95" customHeight="1" x14ac:dyDescent="0.25">
      <c r="A2349" s="21" t="s">
        <v>6822</v>
      </c>
      <c r="B2349" s="209" t="s">
        <v>3759</v>
      </c>
      <c r="C2349" s="214">
        <v>3</v>
      </c>
      <c r="D2349" s="215">
        <v>3000</v>
      </c>
      <c r="E2349" s="215">
        <v>750</v>
      </c>
      <c r="F2349" s="214">
        <v>5</v>
      </c>
      <c r="G2349" s="217" t="str">
        <f>IF(MID(tab_SATLISTE[[#This Row],[SAT-ID]],2,1)="x","x",LEFT(tab_SATLISTE[[#This Row],[SAT-ID]]))</f>
        <v>7</v>
      </c>
      <c r="H2349" s="679" t="s">
        <v>4294</v>
      </c>
      <c r="I2349" s="680"/>
      <c r="J2349" s="680"/>
      <c r="K2349" s="680"/>
      <c r="L2349" s="681"/>
    </row>
    <row r="2350" spans="1:12" ht="15.95" customHeight="1" x14ac:dyDescent="0.25">
      <c r="A2350" s="21" t="s">
        <v>6823</v>
      </c>
      <c r="B2350" s="209" t="s">
        <v>3737</v>
      </c>
      <c r="C2350" s="214">
        <v>7</v>
      </c>
      <c r="D2350" s="215">
        <v>7000</v>
      </c>
      <c r="E2350" s="215">
        <v>1750</v>
      </c>
      <c r="F2350" s="214">
        <v>10</v>
      </c>
      <c r="G2350" s="217" t="str">
        <f>IF(MID(tab_SATLISTE[[#This Row],[SAT-ID]],2,1)="x","x",LEFT(tab_SATLISTE[[#This Row],[SAT-ID]]))</f>
        <v>7</v>
      </c>
      <c r="H2350" s="679" t="s">
        <v>4294</v>
      </c>
      <c r="I2350" s="680"/>
      <c r="J2350" s="680"/>
      <c r="K2350" s="680"/>
      <c r="L2350" s="681"/>
    </row>
    <row r="2351" spans="1:12" ht="15.95" customHeight="1" x14ac:dyDescent="0.25">
      <c r="A2351" s="21" t="s">
        <v>6824</v>
      </c>
      <c r="B2351" s="209" t="s">
        <v>3685</v>
      </c>
      <c r="C2351" s="214">
        <v>21</v>
      </c>
      <c r="D2351" s="215">
        <v>21000</v>
      </c>
      <c r="E2351" s="215">
        <v>5250</v>
      </c>
      <c r="F2351" s="214">
        <v>33</v>
      </c>
      <c r="G2351" s="217" t="str">
        <f>IF(MID(tab_SATLISTE[[#This Row],[SAT-ID]],2,1)="x","x",LEFT(tab_SATLISTE[[#This Row],[SAT-ID]]))</f>
        <v>7</v>
      </c>
      <c r="H2351" s="679" t="s">
        <v>4294</v>
      </c>
      <c r="I2351" s="680"/>
      <c r="J2351" s="680"/>
      <c r="K2351" s="680"/>
      <c r="L2351" s="681"/>
    </row>
    <row r="2352" spans="1:12" ht="15.95" customHeight="1" x14ac:dyDescent="0.25">
      <c r="A2352" s="21" t="s">
        <v>6825</v>
      </c>
      <c r="B2352" s="209" t="s">
        <v>3623</v>
      </c>
      <c r="C2352" s="214">
        <v>4</v>
      </c>
      <c r="D2352" s="215">
        <v>4000</v>
      </c>
      <c r="E2352" s="215">
        <v>1000</v>
      </c>
      <c r="F2352" s="214">
        <v>6</v>
      </c>
      <c r="G2352" s="217" t="str">
        <f>IF(MID(tab_SATLISTE[[#This Row],[SAT-ID]],2,1)="x","x",LEFT(tab_SATLISTE[[#This Row],[SAT-ID]]))</f>
        <v>7</v>
      </c>
      <c r="H2352" s="679" t="s">
        <v>4294</v>
      </c>
      <c r="I2352" s="680"/>
      <c r="J2352" s="680"/>
      <c r="K2352" s="680"/>
      <c r="L2352" s="681"/>
    </row>
    <row r="2353" spans="1:12" ht="15.95" customHeight="1" x14ac:dyDescent="0.25">
      <c r="A2353" s="21" t="s">
        <v>6826</v>
      </c>
      <c r="B2353" s="209" t="s">
        <v>3525</v>
      </c>
      <c r="C2353" s="214">
        <v>23</v>
      </c>
      <c r="D2353" s="215">
        <v>23000</v>
      </c>
      <c r="E2353" s="215">
        <v>5750</v>
      </c>
      <c r="F2353" s="214">
        <v>35</v>
      </c>
      <c r="G2353" s="217" t="str">
        <f>IF(MID(tab_SATLISTE[[#This Row],[SAT-ID]],2,1)="x","x",LEFT(tab_SATLISTE[[#This Row],[SAT-ID]]))</f>
        <v>7</v>
      </c>
      <c r="H2353" s="679" t="s">
        <v>4294</v>
      </c>
      <c r="I2353" s="680"/>
      <c r="J2353" s="680"/>
      <c r="K2353" s="680"/>
      <c r="L2353" s="681"/>
    </row>
    <row r="2354" spans="1:12" ht="15.95" customHeight="1" x14ac:dyDescent="0.25">
      <c r="A2354" s="21" t="s">
        <v>6827</v>
      </c>
      <c r="B2354" s="209" t="s">
        <v>3675</v>
      </c>
      <c r="C2354" s="214">
        <v>5</v>
      </c>
      <c r="D2354" s="215">
        <v>5000</v>
      </c>
      <c r="E2354" s="215">
        <v>1250</v>
      </c>
      <c r="F2354" s="214">
        <v>8</v>
      </c>
      <c r="G2354" s="217" t="str">
        <f>IF(MID(tab_SATLISTE[[#This Row],[SAT-ID]],2,1)="x","x",LEFT(tab_SATLISTE[[#This Row],[SAT-ID]]))</f>
        <v>7</v>
      </c>
      <c r="H2354" s="679" t="s">
        <v>4294</v>
      </c>
      <c r="I2354" s="680"/>
      <c r="J2354" s="680"/>
      <c r="K2354" s="680"/>
      <c r="L2354" s="681"/>
    </row>
    <row r="2355" spans="1:12" ht="15.95" customHeight="1" x14ac:dyDescent="0.25">
      <c r="A2355" s="21" t="s">
        <v>6828</v>
      </c>
      <c r="B2355" s="209" t="s">
        <v>3624</v>
      </c>
      <c r="C2355" s="214">
        <v>6</v>
      </c>
      <c r="D2355" s="215">
        <v>6000</v>
      </c>
      <c r="E2355" s="215">
        <v>1500</v>
      </c>
      <c r="F2355" s="214">
        <v>9</v>
      </c>
      <c r="G2355" s="217" t="str">
        <f>IF(MID(tab_SATLISTE[[#This Row],[SAT-ID]],2,1)="x","x",LEFT(tab_SATLISTE[[#This Row],[SAT-ID]]))</f>
        <v>7</v>
      </c>
      <c r="H2355" s="679" t="s">
        <v>4294</v>
      </c>
      <c r="I2355" s="680"/>
      <c r="J2355" s="680"/>
      <c r="K2355" s="680"/>
      <c r="L2355" s="681"/>
    </row>
    <row r="2356" spans="1:12" ht="15.95" customHeight="1" x14ac:dyDescent="0.25">
      <c r="A2356" s="21" t="s">
        <v>6829</v>
      </c>
      <c r="B2356" s="209" t="s">
        <v>3579</v>
      </c>
      <c r="C2356" s="214">
        <v>52</v>
      </c>
      <c r="D2356" s="215">
        <v>52000</v>
      </c>
      <c r="E2356" s="215">
        <v>13000</v>
      </c>
      <c r="F2356" s="214">
        <v>80</v>
      </c>
      <c r="G2356" s="217" t="str">
        <f>IF(MID(tab_SATLISTE[[#This Row],[SAT-ID]],2,1)="x","x",LEFT(tab_SATLISTE[[#This Row],[SAT-ID]]))</f>
        <v>7</v>
      </c>
      <c r="H2356" s="679" t="s">
        <v>4294</v>
      </c>
      <c r="I2356" s="680"/>
      <c r="J2356" s="680"/>
      <c r="K2356" s="680"/>
      <c r="L2356" s="681"/>
    </row>
    <row r="2357" spans="1:12" ht="15.95" customHeight="1" x14ac:dyDescent="0.25">
      <c r="A2357" s="21" t="s">
        <v>6830</v>
      </c>
      <c r="B2357" s="209" t="s">
        <v>3532</v>
      </c>
      <c r="C2357" s="214">
        <v>146</v>
      </c>
      <c r="D2357" s="215">
        <v>146000</v>
      </c>
      <c r="E2357" s="215">
        <v>36500</v>
      </c>
      <c r="F2357" s="214">
        <v>225</v>
      </c>
      <c r="G2357" s="217" t="str">
        <f>IF(MID(tab_SATLISTE[[#This Row],[SAT-ID]],2,1)="x","x",LEFT(tab_SATLISTE[[#This Row],[SAT-ID]]))</f>
        <v>7</v>
      </c>
      <c r="H2357" s="679" t="s">
        <v>4294</v>
      </c>
      <c r="I2357" s="680"/>
      <c r="J2357" s="680"/>
      <c r="K2357" s="680"/>
      <c r="L2357" s="681"/>
    </row>
    <row r="2358" spans="1:12" ht="15.95" customHeight="1" x14ac:dyDescent="0.25">
      <c r="A2358" s="21" t="s">
        <v>6831</v>
      </c>
      <c r="B2358" s="209" t="s">
        <v>235</v>
      </c>
      <c r="C2358" s="214">
        <v>421</v>
      </c>
      <c r="D2358" s="215">
        <v>421000</v>
      </c>
      <c r="E2358" s="215">
        <v>105250</v>
      </c>
      <c r="F2358" s="214">
        <v>648</v>
      </c>
      <c r="G2358" s="217" t="str">
        <f>IF(MID(tab_SATLISTE[[#This Row],[SAT-ID]],2,1)="x","x",LEFT(tab_SATLISTE[[#This Row],[SAT-ID]]))</f>
        <v>7</v>
      </c>
      <c r="H2358" s="679" t="s">
        <v>4294</v>
      </c>
      <c r="I2358" s="680"/>
      <c r="J2358" s="680"/>
      <c r="K2358" s="680"/>
      <c r="L2358" s="681"/>
    </row>
    <row r="2359" spans="1:12" ht="15.95" customHeight="1" x14ac:dyDescent="0.25">
      <c r="A2359" s="21" t="s">
        <v>6832</v>
      </c>
      <c r="B2359" s="209" t="s">
        <v>3648</v>
      </c>
      <c r="C2359" s="214">
        <v>3</v>
      </c>
      <c r="D2359" s="215">
        <v>3000</v>
      </c>
      <c r="E2359" s="215">
        <v>750</v>
      </c>
      <c r="F2359" s="214">
        <v>5</v>
      </c>
      <c r="G2359" s="217" t="str">
        <f>IF(MID(tab_SATLISTE[[#This Row],[SAT-ID]],2,1)="x","x",LEFT(tab_SATLISTE[[#This Row],[SAT-ID]]))</f>
        <v>7</v>
      </c>
      <c r="H2359" s="679" t="s">
        <v>4294</v>
      </c>
      <c r="I2359" s="680"/>
      <c r="J2359" s="680"/>
      <c r="K2359" s="680"/>
      <c r="L2359" s="681"/>
    </row>
    <row r="2360" spans="1:12" ht="15.95" customHeight="1" x14ac:dyDescent="0.25">
      <c r="A2360" s="21" t="s">
        <v>6833</v>
      </c>
      <c r="B2360" s="209" t="s">
        <v>3580</v>
      </c>
      <c r="C2360" s="214">
        <v>8</v>
      </c>
      <c r="D2360" s="215">
        <v>8000</v>
      </c>
      <c r="E2360" s="215">
        <v>2000</v>
      </c>
      <c r="F2360" s="214">
        <v>12</v>
      </c>
      <c r="G2360" s="217" t="str">
        <f>IF(MID(tab_SATLISTE[[#This Row],[SAT-ID]],2,1)="x","x",LEFT(tab_SATLISTE[[#This Row],[SAT-ID]]))</f>
        <v>7</v>
      </c>
      <c r="H2360" s="679" t="s">
        <v>4294</v>
      </c>
      <c r="I2360" s="680"/>
      <c r="J2360" s="680"/>
      <c r="K2360" s="680"/>
      <c r="L2360" s="681"/>
    </row>
    <row r="2361" spans="1:12" ht="15.95" customHeight="1" x14ac:dyDescent="0.25">
      <c r="A2361" s="21" t="s">
        <v>6834</v>
      </c>
      <c r="B2361" s="209" t="s">
        <v>3731</v>
      </c>
      <c r="C2361" s="214">
        <v>61</v>
      </c>
      <c r="D2361" s="215">
        <v>61000</v>
      </c>
      <c r="E2361" s="215">
        <v>15250</v>
      </c>
      <c r="F2361" s="214">
        <v>94</v>
      </c>
      <c r="G2361" s="217" t="str">
        <f>IF(MID(tab_SATLISTE[[#This Row],[SAT-ID]],2,1)="x","x",LEFT(tab_SATLISTE[[#This Row],[SAT-ID]]))</f>
        <v>7</v>
      </c>
      <c r="H2361" s="679" t="s">
        <v>4294</v>
      </c>
      <c r="I2361" s="680"/>
      <c r="J2361" s="680"/>
      <c r="K2361" s="680"/>
      <c r="L2361" s="681"/>
    </row>
    <row r="2362" spans="1:12" ht="15.95" customHeight="1" x14ac:dyDescent="0.25">
      <c r="A2362" s="21" t="s">
        <v>6835</v>
      </c>
      <c r="B2362" s="209" t="s">
        <v>255</v>
      </c>
      <c r="C2362" s="214">
        <v>90</v>
      </c>
      <c r="D2362" s="215">
        <v>90000</v>
      </c>
      <c r="E2362" s="215">
        <v>22500</v>
      </c>
      <c r="F2362" s="214">
        <v>126</v>
      </c>
      <c r="G2362" s="217" t="str">
        <f>IF(MID(tab_SATLISTE[[#This Row],[SAT-ID]],2,1)="x","x",LEFT(tab_SATLISTE[[#This Row],[SAT-ID]]))</f>
        <v>7</v>
      </c>
      <c r="H2362" s="679" t="s">
        <v>4294</v>
      </c>
      <c r="I2362" s="680"/>
      <c r="J2362" s="680"/>
      <c r="K2362" s="680"/>
      <c r="L2362" s="681"/>
    </row>
    <row r="2363" spans="1:12" ht="15.95" customHeight="1" x14ac:dyDescent="0.25">
      <c r="A2363" s="21" t="s">
        <v>6836</v>
      </c>
      <c r="B2363" s="209" t="s">
        <v>3676</v>
      </c>
      <c r="C2363" s="214">
        <v>29</v>
      </c>
      <c r="D2363" s="215">
        <v>29000</v>
      </c>
      <c r="E2363" s="215">
        <v>7250</v>
      </c>
      <c r="F2363" s="214">
        <v>40</v>
      </c>
      <c r="G2363" s="217" t="str">
        <f>IF(MID(tab_SATLISTE[[#This Row],[SAT-ID]],2,1)="x","x",LEFT(tab_SATLISTE[[#This Row],[SAT-ID]]))</f>
        <v>7</v>
      </c>
      <c r="H2363" s="679" t="s">
        <v>4294</v>
      </c>
      <c r="I2363" s="680"/>
      <c r="J2363" s="680"/>
      <c r="K2363" s="680"/>
      <c r="L2363" s="681"/>
    </row>
    <row r="2364" spans="1:12" ht="15.95" customHeight="1" x14ac:dyDescent="0.25">
      <c r="A2364" s="21" t="s">
        <v>6837</v>
      </c>
      <c r="B2364" s="209" t="s">
        <v>3739</v>
      </c>
      <c r="C2364" s="214">
        <v>5</v>
      </c>
      <c r="D2364" s="215">
        <v>5000</v>
      </c>
      <c r="E2364" s="215">
        <v>1250</v>
      </c>
      <c r="F2364" s="214">
        <v>8</v>
      </c>
      <c r="G2364" s="217" t="str">
        <f>IF(MID(tab_SATLISTE[[#This Row],[SAT-ID]],2,1)="x","x",LEFT(tab_SATLISTE[[#This Row],[SAT-ID]]))</f>
        <v>7</v>
      </c>
      <c r="H2364" s="679" t="s">
        <v>4294</v>
      </c>
      <c r="I2364" s="680"/>
      <c r="J2364" s="680"/>
      <c r="K2364" s="680"/>
      <c r="L2364" s="681"/>
    </row>
    <row r="2365" spans="1:12" ht="15.95" customHeight="1" x14ac:dyDescent="0.25">
      <c r="A2365" s="21" t="s">
        <v>6838</v>
      </c>
      <c r="B2365" s="209" t="s">
        <v>3649</v>
      </c>
      <c r="C2365" s="214">
        <v>3</v>
      </c>
      <c r="D2365" s="215">
        <v>3000</v>
      </c>
      <c r="E2365" s="215">
        <v>750</v>
      </c>
      <c r="F2365" s="214">
        <v>4</v>
      </c>
      <c r="G2365" s="217" t="str">
        <f>IF(MID(tab_SATLISTE[[#This Row],[SAT-ID]],2,1)="x","x",LEFT(tab_SATLISTE[[#This Row],[SAT-ID]]))</f>
        <v>7</v>
      </c>
      <c r="H2365" s="679" t="s">
        <v>4294</v>
      </c>
      <c r="I2365" s="680"/>
      <c r="J2365" s="680"/>
      <c r="K2365" s="680"/>
      <c r="L2365" s="681"/>
    </row>
    <row r="2366" spans="1:12" ht="15.95" customHeight="1" x14ac:dyDescent="0.25">
      <c r="A2366" s="21" t="s">
        <v>6839</v>
      </c>
      <c r="B2366" s="209" t="s">
        <v>3760</v>
      </c>
      <c r="C2366" s="214">
        <v>12</v>
      </c>
      <c r="D2366" s="215">
        <v>12000</v>
      </c>
      <c r="E2366" s="215">
        <v>3000</v>
      </c>
      <c r="F2366" s="214">
        <v>18</v>
      </c>
      <c r="G2366" s="217" t="str">
        <f>IF(MID(tab_SATLISTE[[#This Row],[SAT-ID]],2,1)="x","x",LEFT(tab_SATLISTE[[#This Row],[SAT-ID]]))</f>
        <v>7</v>
      </c>
      <c r="H2366" s="679" t="s">
        <v>4294</v>
      </c>
      <c r="I2366" s="680"/>
      <c r="J2366" s="680"/>
      <c r="K2366" s="680"/>
      <c r="L2366" s="681"/>
    </row>
    <row r="2367" spans="1:12" ht="15.95" customHeight="1" x14ac:dyDescent="0.25">
      <c r="A2367" s="21" t="s">
        <v>6840</v>
      </c>
      <c r="B2367" s="209" t="s">
        <v>3761</v>
      </c>
      <c r="C2367" s="214">
        <v>43</v>
      </c>
      <c r="D2367" s="215">
        <v>43000</v>
      </c>
      <c r="E2367" s="215">
        <v>10750</v>
      </c>
      <c r="F2367" s="214">
        <v>66</v>
      </c>
      <c r="G2367" s="217" t="str">
        <f>IF(MID(tab_SATLISTE[[#This Row],[SAT-ID]],2,1)="x","x",LEFT(tab_SATLISTE[[#This Row],[SAT-ID]]))</f>
        <v>7</v>
      </c>
      <c r="H2367" s="679" t="s">
        <v>4294</v>
      </c>
      <c r="I2367" s="680"/>
      <c r="J2367" s="680"/>
      <c r="K2367" s="680"/>
      <c r="L2367" s="681"/>
    </row>
    <row r="2368" spans="1:12" ht="15.95" customHeight="1" x14ac:dyDescent="0.25">
      <c r="A2368" s="21" t="s">
        <v>6841</v>
      </c>
      <c r="B2368" s="209" t="s">
        <v>3762</v>
      </c>
      <c r="C2368" s="214">
        <v>14</v>
      </c>
      <c r="D2368" s="215">
        <v>14000</v>
      </c>
      <c r="E2368" s="215">
        <v>3500</v>
      </c>
      <c r="F2368" s="214">
        <v>22</v>
      </c>
      <c r="G2368" s="217" t="str">
        <f>IF(MID(tab_SATLISTE[[#This Row],[SAT-ID]],2,1)="x","x",LEFT(tab_SATLISTE[[#This Row],[SAT-ID]]))</f>
        <v>7</v>
      </c>
      <c r="H2368" s="679" t="s">
        <v>4294</v>
      </c>
      <c r="I2368" s="680"/>
      <c r="J2368" s="680"/>
      <c r="K2368" s="680"/>
      <c r="L2368" s="681"/>
    </row>
    <row r="2369" spans="1:12" ht="15.95" customHeight="1" x14ac:dyDescent="0.25">
      <c r="A2369" s="21" t="s">
        <v>6842</v>
      </c>
      <c r="B2369" s="209" t="s">
        <v>3692</v>
      </c>
      <c r="C2369" s="214">
        <v>23</v>
      </c>
      <c r="D2369" s="215">
        <v>23000</v>
      </c>
      <c r="E2369" s="215">
        <v>5750</v>
      </c>
      <c r="F2369" s="214">
        <v>35</v>
      </c>
      <c r="G2369" s="217" t="str">
        <f>IF(MID(tab_SATLISTE[[#This Row],[SAT-ID]],2,1)="x","x",LEFT(tab_SATLISTE[[#This Row],[SAT-ID]]))</f>
        <v>7</v>
      </c>
      <c r="H2369" s="679" t="s">
        <v>4294</v>
      </c>
      <c r="I2369" s="680"/>
      <c r="J2369" s="680"/>
      <c r="K2369" s="680"/>
      <c r="L2369" s="681"/>
    </row>
    <row r="2370" spans="1:12" ht="15.95" customHeight="1" x14ac:dyDescent="0.25">
      <c r="A2370" s="21" t="s">
        <v>6843</v>
      </c>
      <c r="B2370" s="209" t="s">
        <v>3625</v>
      </c>
      <c r="C2370" s="214">
        <v>12</v>
      </c>
      <c r="D2370" s="215">
        <v>12000</v>
      </c>
      <c r="E2370" s="215">
        <v>3000</v>
      </c>
      <c r="F2370" s="214">
        <v>18</v>
      </c>
      <c r="G2370" s="217" t="str">
        <f>IF(MID(tab_SATLISTE[[#This Row],[SAT-ID]],2,1)="x","x",LEFT(tab_SATLISTE[[#This Row],[SAT-ID]]))</f>
        <v>7</v>
      </c>
      <c r="H2370" s="679" t="s">
        <v>4294</v>
      </c>
      <c r="I2370" s="680"/>
      <c r="J2370" s="680"/>
      <c r="K2370" s="680"/>
      <c r="L2370" s="681"/>
    </row>
    <row r="2371" spans="1:12" ht="15.95" customHeight="1" x14ac:dyDescent="0.25">
      <c r="A2371" s="21" t="s">
        <v>6844</v>
      </c>
      <c r="B2371" s="209" t="s">
        <v>3650</v>
      </c>
      <c r="C2371" s="214">
        <v>4</v>
      </c>
      <c r="D2371" s="215">
        <v>4000</v>
      </c>
      <c r="E2371" s="215">
        <v>1000</v>
      </c>
      <c r="F2371" s="214">
        <v>6</v>
      </c>
      <c r="G2371" s="217" t="str">
        <f>IF(MID(tab_SATLISTE[[#This Row],[SAT-ID]],2,1)="x","x",LEFT(tab_SATLISTE[[#This Row],[SAT-ID]]))</f>
        <v>7</v>
      </c>
      <c r="H2371" s="679" t="s">
        <v>4294</v>
      </c>
      <c r="I2371" s="680"/>
      <c r="J2371" s="680"/>
      <c r="K2371" s="680"/>
      <c r="L2371" s="681"/>
    </row>
    <row r="2372" spans="1:12" ht="15.95" customHeight="1" x14ac:dyDescent="0.25">
      <c r="A2372" s="21" t="s">
        <v>6845</v>
      </c>
      <c r="B2372" s="209" t="s">
        <v>239</v>
      </c>
      <c r="C2372" s="214">
        <v>304</v>
      </c>
      <c r="D2372" s="215">
        <v>304000</v>
      </c>
      <c r="E2372" s="215">
        <v>76000</v>
      </c>
      <c r="F2372" s="214">
        <v>462</v>
      </c>
      <c r="G2372" s="217" t="str">
        <f>IF(MID(tab_SATLISTE[[#This Row],[SAT-ID]],2,1)="x","x",LEFT(tab_SATLISTE[[#This Row],[SAT-ID]]))</f>
        <v>7</v>
      </c>
      <c r="H2372" s="679" t="s">
        <v>4294</v>
      </c>
      <c r="I2372" s="680"/>
      <c r="J2372" s="680"/>
      <c r="K2372" s="680"/>
      <c r="L2372" s="681"/>
    </row>
    <row r="2373" spans="1:12" ht="15.95" customHeight="1" x14ac:dyDescent="0.25">
      <c r="A2373" s="21" t="s">
        <v>6846</v>
      </c>
      <c r="B2373" s="209" t="s">
        <v>342</v>
      </c>
      <c r="C2373" s="214">
        <v>13</v>
      </c>
      <c r="D2373" s="215">
        <v>13000</v>
      </c>
      <c r="E2373" s="215">
        <v>3250</v>
      </c>
      <c r="F2373" s="214">
        <v>19</v>
      </c>
      <c r="G2373" s="217" t="str">
        <f>IF(MID(tab_SATLISTE[[#This Row],[SAT-ID]],2,1)="x","x",LEFT(tab_SATLISTE[[#This Row],[SAT-ID]]))</f>
        <v>7</v>
      </c>
      <c r="H2373" s="679" t="s">
        <v>4294</v>
      </c>
      <c r="I2373" s="680"/>
      <c r="J2373" s="680"/>
      <c r="K2373" s="680"/>
      <c r="L2373" s="681"/>
    </row>
    <row r="2374" spans="1:12" ht="15.95" customHeight="1" x14ac:dyDescent="0.25">
      <c r="A2374" s="21" t="s">
        <v>6847</v>
      </c>
      <c r="B2374" s="209" t="s">
        <v>3711</v>
      </c>
      <c r="C2374" s="214">
        <v>31</v>
      </c>
      <c r="D2374" s="215">
        <v>31000</v>
      </c>
      <c r="E2374" s="215">
        <v>7750</v>
      </c>
      <c r="F2374" s="214">
        <v>47</v>
      </c>
      <c r="G2374" s="217" t="str">
        <f>IF(MID(tab_SATLISTE[[#This Row],[SAT-ID]],2,1)="x","x",LEFT(tab_SATLISTE[[#This Row],[SAT-ID]]))</f>
        <v>7</v>
      </c>
      <c r="H2374" s="679" t="s">
        <v>4294</v>
      </c>
      <c r="I2374" s="680"/>
      <c r="J2374" s="680"/>
      <c r="K2374" s="680"/>
      <c r="L2374" s="681"/>
    </row>
    <row r="2375" spans="1:12" ht="15.95" customHeight="1" x14ac:dyDescent="0.25">
      <c r="A2375" s="21" t="s">
        <v>6848</v>
      </c>
      <c r="B2375" s="209" t="s">
        <v>3735</v>
      </c>
      <c r="C2375" s="214">
        <v>20</v>
      </c>
      <c r="D2375" s="215">
        <v>20000</v>
      </c>
      <c r="E2375" s="215">
        <v>5000</v>
      </c>
      <c r="F2375" s="214">
        <v>31</v>
      </c>
      <c r="G2375" s="217" t="str">
        <f>IF(MID(tab_SATLISTE[[#This Row],[SAT-ID]],2,1)="x","x",LEFT(tab_SATLISTE[[#This Row],[SAT-ID]]))</f>
        <v>7</v>
      </c>
      <c r="H2375" s="679" t="s">
        <v>4294</v>
      </c>
      <c r="I2375" s="680"/>
      <c r="J2375" s="680"/>
      <c r="K2375" s="680"/>
      <c r="L2375" s="681"/>
    </row>
    <row r="2376" spans="1:12" ht="15.95" customHeight="1" x14ac:dyDescent="0.25">
      <c r="A2376" s="21" t="s">
        <v>6849</v>
      </c>
      <c r="B2376" s="209" t="s">
        <v>3712</v>
      </c>
      <c r="C2376" s="214">
        <v>20</v>
      </c>
      <c r="D2376" s="215">
        <v>20000</v>
      </c>
      <c r="E2376" s="215">
        <v>5000</v>
      </c>
      <c r="F2376" s="214">
        <v>30</v>
      </c>
      <c r="G2376" s="217" t="str">
        <f>IF(MID(tab_SATLISTE[[#This Row],[SAT-ID]],2,1)="x","x",LEFT(tab_SATLISTE[[#This Row],[SAT-ID]]))</f>
        <v>7</v>
      </c>
      <c r="H2376" s="679" t="s">
        <v>4294</v>
      </c>
      <c r="I2376" s="680"/>
      <c r="J2376" s="680"/>
      <c r="K2376" s="680"/>
      <c r="L2376" s="681"/>
    </row>
    <row r="2377" spans="1:12" ht="15.95" customHeight="1" x14ac:dyDescent="0.25">
      <c r="A2377" s="21" t="s">
        <v>6850</v>
      </c>
      <c r="B2377" s="209" t="s">
        <v>3526</v>
      </c>
      <c r="C2377" s="214">
        <v>15</v>
      </c>
      <c r="D2377" s="215">
        <v>15000</v>
      </c>
      <c r="E2377" s="215">
        <v>3750</v>
      </c>
      <c r="F2377" s="214">
        <v>23</v>
      </c>
      <c r="G2377" s="217" t="str">
        <f>IF(MID(tab_SATLISTE[[#This Row],[SAT-ID]],2,1)="x","x",LEFT(tab_SATLISTE[[#This Row],[SAT-ID]]))</f>
        <v>7</v>
      </c>
      <c r="H2377" s="679" t="s">
        <v>4294</v>
      </c>
      <c r="I2377" s="680"/>
      <c r="J2377" s="680"/>
      <c r="K2377" s="680"/>
      <c r="L2377" s="681"/>
    </row>
    <row r="2378" spans="1:12" ht="15.95" customHeight="1" x14ac:dyDescent="0.25">
      <c r="A2378" s="21" t="s">
        <v>6851</v>
      </c>
      <c r="B2378" s="209" t="s">
        <v>3677</v>
      </c>
      <c r="C2378" s="214">
        <v>6</v>
      </c>
      <c r="D2378" s="215">
        <v>6000</v>
      </c>
      <c r="E2378" s="215">
        <v>1500</v>
      </c>
      <c r="F2378" s="214">
        <v>9</v>
      </c>
      <c r="G2378" s="217" t="str">
        <f>IF(MID(tab_SATLISTE[[#This Row],[SAT-ID]],2,1)="x","x",LEFT(tab_SATLISTE[[#This Row],[SAT-ID]]))</f>
        <v>7</v>
      </c>
      <c r="H2378" s="679" t="s">
        <v>4294</v>
      </c>
      <c r="I2378" s="680"/>
      <c r="J2378" s="680"/>
      <c r="K2378" s="680"/>
      <c r="L2378" s="681"/>
    </row>
    <row r="2379" spans="1:12" ht="15.95" customHeight="1" x14ac:dyDescent="0.25">
      <c r="A2379" s="21" t="s">
        <v>6852</v>
      </c>
      <c r="B2379" s="209" t="s">
        <v>3691</v>
      </c>
      <c r="C2379" s="214">
        <v>15</v>
      </c>
      <c r="D2379" s="215">
        <v>15000</v>
      </c>
      <c r="E2379" s="215">
        <v>3750</v>
      </c>
      <c r="F2379" s="214">
        <v>23</v>
      </c>
      <c r="G2379" s="217" t="str">
        <f>IF(MID(tab_SATLISTE[[#This Row],[SAT-ID]],2,1)="x","x",LEFT(tab_SATLISTE[[#This Row],[SAT-ID]]))</f>
        <v>7</v>
      </c>
      <c r="H2379" s="679" t="s">
        <v>4294</v>
      </c>
      <c r="I2379" s="680"/>
      <c r="J2379" s="680"/>
      <c r="K2379" s="680"/>
      <c r="L2379" s="681"/>
    </row>
    <row r="2380" spans="1:12" ht="15.95" customHeight="1" x14ac:dyDescent="0.25">
      <c r="A2380" s="21" t="s">
        <v>6853</v>
      </c>
      <c r="B2380" s="209" t="s">
        <v>3678</v>
      </c>
      <c r="C2380" s="214">
        <v>11</v>
      </c>
      <c r="D2380" s="215">
        <v>11000</v>
      </c>
      <c r="E2380" s="215">
        <v>2750</v>
      </c>
      <c r="F2380" s="214">
        <v>17</v>
      </c>
      <c r="G2380" s="217" t="str">
        <f>IF(MID(tab_SATLISTE[[#This Row],[SAT-ID]],2,1)="x","x",LEFT(tab_SATLISTE[[#This Row],[SAT-ID]]))</f>
        <v>7</v>
      </c>
      <c r="H2380" s="679" t="s">
        <v>4294</v>
      </c>
      <c r="I2380" s="680"/>
      <c r="J2380" s="680"/>
      <c r="K2380" s="680"/>
      <c r="L2380" s="681"/>
    </row>
    <row r="2381" spans="1:12" ht="15.95" customHeight="1" x14ac:dyDescent="0.25">
      <c r="A2381" s="21" t="s">
        <v>6854</v>
      </c>
      <c r="B2381" s="209" t="s">
        <v>3514</v>
      </c>
      <c r="C2381" s="214">
        <v>18</v>
      </c>
      <c r="D2381" s="215">
        <v>18000</v>
      </c>
      <c r="E2381" s="215">
        <v>4500</v>
      </c>
      <c r="F2381" s="214">
        <v>27</v>
      </c>
      <c r="G2381" s="217" t="str">
        <f>IF(MID(tab_SATLISTE[[#This Row],[SAT-ID]],2,1)="x","x",LEFT(tab_SATLISTE[[#This Row],[SAT-ID]]))</f>
        <v>7</v>
      </c>
      <c r="H2381" s="679" t="s">
        <v>4294</v>
      </c>
      <c r="I2381" s="680"/>
      <c r="J2381" s="680"/>
      <c r="K2381" s="680"/>
      <c r="L2381" s="681"/>
    </row>
    <row r="2382" spans="1:12" ht="15.95" customHeight="1" x14ac:dyDescent="0.25">
      <c r="A2382" s="21" t="s">
        <v>6855</v>
      </c>
      <c r="B2382" s="209" t="s">
        <v>3740</v>
      </c>
      <c r="C2382" s="214">
        <v>20</v>
      </c>
      <c r="D2382" s="215">
        <v>20000</v>
      </c>
      <c r="E2382" s="215">
        <v>5000</v>
      </c>
      <c r="F2382" s="214">
        <v>31</v>
      </c>
      <c r="G2382" s="217" t="str">
        <f>IF(MID(tab_SATLISTE[[#This Row],[SAT-ID]],2,1)="x","x",LEFT(tab_SATLISTE[[#This Row],[SAT-ID]]))</f>
        <v>7</v>
      </c>
      <c r="H2382" s="679" t="s">
        <v>4294</v>
      </c>
      <c r="I2382" s="680"/>
      <c r="J2382" s="680"/>
      <c r="K2382" s="680"/>
      <c r="L2382" s="681"/>
    </row>
    <row r="2383" spans="1:12" ht="15.95" customHeight="1" x14ac:dyDescent="0.25">
      <c r="A2383" s="21" t="s">
        <v>6856</v>
      </c>
      <c r="B2383" s="209" t="s">
        <v>3741</v>
      </c>
      <c r="C2383" s="214">
        <v>23</v>
      </c>
      <c r="D2383" s="215">
        <v>23000</v>
      </c>
      <c r="E2383" s="215">
        <v>5750</v>
      </c>
      <c r="F2383" s="214">
        <v>35</v>
      </c>
      <c r="G2383" s="217" t="str">
        <f>IF(MID(tab_SATLISTE[[#This Row],[SAT-ID]],2,1)="x","x",LEFT(tab_SATLISTE[[#This Row],[SAT-ID]]))</f>
        <v>7</v>
      </c>
      <c r="H2383" s="679" t="s">
        <v>4294</v>
      </c>
      <c r="I2383" s="680"/>
      <c r="J2383" s="680"/>
      <c r="K2383" s="680"/>
      <c r="L2383" s="681"/>
    </row>
    <row r="2384" spans="1:12" ht="15.95" customHeight="1" x14ac:dyDescent="0.25">
      <c r="A2384" s="21" t="s">
        <v>6857</v>
      </c>
      <c r="B2384" s="209" t="s">
        <v>4185</v>
      </c>
      <c r="C2384" s="214">
        <v>29</v>
      </c>
      <c r="D2384" s="215">
        <v>29000</v>
      </c>
      <c r="E2384" s="215">
        <v>7250</v>
      </c>
      <c r="F2384" s="214">
        <v>45</v>
      </c>
      <c r="G2384" s="217" t="str">
        <f>IF(MID(tab_SATLISTE[[#This Row],[SAT-ID]],2,1)="x","x",LEFT(tab_SATLISTE[[#This Row],[SAT-ID]]))</f>
        <v>7</v>
      </c>
      <c r="H2384" s="679" t="s">
        <v>4294</v>
      </c>
      <c r="I2384" s="680"/>
      <c r="J2384" s="680"/>
      <c r="K2384" s="680"/>
      <c r="L2384" s="681"/>
    </row>
    <row r="2385" spans="1:12" ht="15.95" customHeight="1" x14ac:dyDescent="0.25">
      <c r="A2385" s="21" t="s">
        <v>6858</v>
      </c>
      <c r="B2385" s="209" t="s">
        <v>3552</v>
      </c>
      <c r="C2385" s="214">
        <v>5</v>
      </c>
      <c r="D2385" s="215">
        <v>5000</v>
      </c>
      <c r="E2385" s="215">
        <v>1250</v>
      </c>
      <c r="F2385" s="214">
        <v>7</v>
      </c>
      <c r="G2385" s="217" t="str">
        <f>IF(MID(tab_SATLISTE[[#This Row],[SAT-ID]],2,1)="x","x",LEFT(tab_SATLISTE[[#This Row],[SAT-ID]]))</f>
        <v>7</v>
      </c>
      <c r="H2385" s="679" t="s">
        <v>4294</v>
      </c>
      <c r="I2385" s="680"/>
      <c r="J2385" s="680"/>
      <c r="K2385" s="680"/>
      <c r="L2385" s="681"/>
    </row>
    <row r="2386" spans="1:12" ht="15.95" customHeight="1" x14ac:dyDescent="0.25">
      <c r="A2386" s="21" t="s">
        <v>6859</v>
      </c>
      <c r="B2386" s="209" t="s">
        <v>3742</v>
      </c>
      <c r="C2386" s="214">
        <v>4</v>
      </c>
      <c r="D2386" s="215">
        <v>4000</v>
      </c>
      <c r="E2386" s="215">
        <v>1000</v>
      </c>
      <c r="F2386" s="214">
        <v>6</v>
      </c>
      <c r="G2386" s="217" t="str">
        <f>IF(MID(tab_SATLISTE[[#This Row],[SAT-ID]],2,1)="x","x",LEFT(tab_SATLISTE[[#This Row],[SAT-ID]]))</f>
        <v>7</v>
      </c>
      <c r="H2386" s="679" t="s">
        <v>4294</v>
      </c>
      <c r="I2386" s="680"/>
      <c r="J2386" s="680"/>
      <c r="K2386" s="680"/>
      <c r="L2386" s="681"/>
    </row>
    <row r="2387" spans="1:12" ht="15.95" customHeight="1" x14ac:dyDescent="0.25">
      <c r="A2387" s="21" t="s">
        <v>6860</v>
      </c>
      <c r="B2387" s="209" t="s">
        <v>3765</v>
      </c>
      <c r="C2387" s="214">
        <v>7</v>
      </c>
      <c r="D2387" s="215">
        <v>7000</v>
      </c>
      <c r="E2387" s="215">
        <v>1750</v>
      </c>
      <c r="F2387" s="214">
        <v>11</v>
      </c>
      <c r="G2387" s="217" t="str">
        <f>IF(MID(tab_SATLISTE[[#This Row],[SAT-ID]],2,1)="x","x",LEFT(tab_SATLISTE[[#This Row],[SAT-ID]]))</f>
        <v>7</v>
      </c>
      <c r="H2387" s="679" t="s">
        <v>4294</v>
      </c>
      <c r="I2387" s="680"/>
      <c r="J2387" s="680"/>
      <c r="K2387" s="680"/>
      <c r="L2387" s="681"/>
    </row>
    <row r="2388" spans="1:12" ht="15.95" customHeight="1" x14ac:dyDescent="0.25">
      <c r="A2388" s="21" t="s">
        <v>6861</v>
      </c>
      <c r="B2388" s="209" t="s">
        <v>3553</v>
      </c>
      <c r="C2388" s="214">
        <v>7</v>
      </c>
      <c r="D2388" s="215">
        <v>7000</v>
      </c>
      <c r="E2388" s="215">
        <v>1750</v>
      </c>
      <c r="F2388" s="214">
        <v>11</v>
      </c>
      <c r="G2388" s="217" t="str">
        <f>IF(MID(tab_SATLISTE[[#This Row],[SAT-ID]],2,1)="x","x",LEFT(tab_SATLISTE[[#This Row],[SAT-ID]]))</f>
        <v>7</v>
      </c>
      <c r="H2388" s="679" t="s">
        <v>4294</v>
      </c>
      <c r="I2388" s="680"/>
      <c r="J2388" s="680"/>
      <c r="K2388" s="680"/>
      <c r="L2388" s="681"/>
    </row>
    <row r="2389" spans="1:12" ht="15.95" customHeight="1" x14ac:dyDescent="0.25">
      <c r="A2389" s="21" t="s">
        <v>6862</v>
      </c>
      <c r="B2389" s="209" t="s">
        <v>3626</v>
      </c>
      <c r="C2389" s="214">
        <v>6</v>
      </c>
      <c r="D2389" s="215">
        <v>6000</v>
      </c>
      <c r="E2389" s="215">
        <v>1500</v>
      </c>
      <c r="F2389" s="214">
        <v>10</v>
      </c>
      <c r="G2389" s="217" t="str">
        <f>IF(MID(tab_SATLISTE[[#This Row],[SAT-ID]],2,1)="x","x",LEFT(tab_SATLISTE[[#This Row],[SAT-ID]]))</f>
        <v>7</v>
      </c>
      <c r="H2389" s="679" t="s">
        <v>4294</v>
      </c>
      <c r="I2389" s="680"/>
      <c r="J2389" s="680"/>
      <c r="K2389" s="680"/>
      <c r="L2389" s="681"/>
    </row>
    <row r="2390" spans="1:12" ht="15.95" customHeight="1" x14ac:dyDescent="0.25">
      <c r="A2390" s="21" t="s">
        <v>6863</v>
      </c>
      <c r="B2390" s="209" t="s">
        <v>3639</v>
      </c>
      <c r="C2390" s="214">
        <v>3</v>
      </c>
      <c r="D2390" s="215">
        <v>3000</v>
      </c>
      <c r="E2390" s="215">
        <v>750</v>
      </c>
      <c r="F2390" s="214">
        <v>5</v>
      </c>
      <c r="G2390" s="217" t="str">
        <f>IF(MID(tab_SATLISTE[[#This Row],[SAT-ID]],2,1)="x","x",LEFT(tab_SATLISTE[[#This Row],[SAT-ID]]))</f>
        <v>7</v>
      </c>
      <c r="H2390" s="679" t="s">
        <v>4294</v>
      </c>
      <c r="I2390" s="680"/>
      <c r="J2390" s="680"/>
      <c r="K2390" s="680"/>
      <c r="L2390" s="681"/>
    </row>
    <row r="2391" spans="1:12" ht="15.95" customHeight="1" x14ac:dyDescent="0.25">
      <c r="A2391" s="21" t="s">
        <v>6864</v>
      </c>
      <c r="B2391" s="209" t="s">
        <v>3679</v>
      </c>
      <c r="C2391" s="214">
        <v>3</v>
      </c>
      <c r="D2391" s="215">
        <v>3000</v>
      </c>
      <c r="E2391" s="215">
        <v>750</v>
      </c>
      <c r="F2391" s="214">
        <v>4</v>
      </c>
      <c r="G2391" s="217" t="str">
        <f>IF(MID(tab_SATLISTE[[#This Row],[SAT-ID]],2,1)="x","x",LEFT(tab_SATLISTE[[#This Row],[SAT-ID]]))</f>
        <v>7</v>
      </c>
      <c r="H2391" s="679" t="s">
        <v>4294</v>
      </c>
      <c r="I2391" s="680"/>
      <c r="J2391" s="680"/>
      <c r="K2391" s="680"/>
      <c r="L2391" s="681"/>
    </row>
    <row r="2392" spans="1:12" ht="15.95" customHeight="1" x14ac:dyDescent="0.25">
      <c r="A2392" s="21" t="s">
        <v>6865</v>
      </c>
      <c r="B2392" s="209" t="s">
        <v>3680</v>
      </c>
      <c r="C2392" s="214">
        <v>4</v>
      </c>
      <c r="D2392" s="215">
        <v>4000</v>
      </c>
      <c r="E2392" s="215">
        <v>1000</v>
      </c>
      <c r="F2392" s="214">
        <v>6</v>
      </c>
      <c r="G2392" s="217" t="str">
        <f>IF(MID(tab_SATLISTE[[#This Row],[SAT-ID]],2,1)="x","x",LEFT(tab_SATLISTE[[#This Row],[SAT-ID]]))</f>
        <v>7</v>
      </c>
      <c r="H2392" s="679" t="s">
        <v>4294</v>
      </c>
      <c r="I2392" s="680"/>
      <c r="J2392" s="680"/>
      <c r="K2392" s="680"/>
      <c r="L2392" s="681"/>
    </row>
    <row r="2393" spans="1:12" ht="15.95" customHeight="1" x14ac:dyDescent="0.25">
      <c r="A2393" s="21" t="s">
        <v>6866</v>
      </c>
      <c r="B2393" s="209" t="s">
        <v>3681</v>
      </c>
      <c r="C2393" s="214">
        <v>13</v>
      </c>
      <c r="D2393" s="215">
        <v>13000</v>
      </c>
      <c r="E2393" s="215">
        <v>3250</v>
      </c>
      <c r="F2393" s="214">
        <v>20</v>
      </c>
      <c r="G2393" s="217" t="str">
        <f>IF(MID(tab_SATLISTE[[#This Row],[SAT-ID]],2,1)="x","x",LEFT(tab_SATLISTE[[#This Row],[SAT-ID]]))</f>
        <v>7</v>
      </c>
      <c r="H2393" s="679" t="s">
        <v>4294</v>
      </c>
      <c r="I2393" s="680"/>
      <c r="J2393" s="680"/>
      <c r="K2393" s="680"/>
      <c r="L2393" s="681"/>
    </row>
    <row r="2394" spans="1:12" ht="15.95" customHeight="1" x14ac:dyDescent="0.25">
      <c r="A2394" s="21" t="s">
        <v>6867</v>
      </c>
      <c r="B2394" s="209" t="s">
        <v>3651</v>
      </c>
      <c r="C2394" s="214">
        <v>3</v>
      </c>
      <c r="D2394" s="215">
        <v>3000</v>
      </c>
      <c r="E2394" s="215">
        <v>750</v>
      </c>
      <c r="F2394" s="214">
        <v>4</v>
      </c>
      <c r="G2394" s="217" t="str">
        <f>IF(MID(tab_SATLISTE[[#This Row],[SAT-ID]],2,1)="x","x",LEFT(tab_SATLISTE[[#This Row],[SAT-ID]]))</f>
        <v>7</v>
      </c>
      <c r="H2394" s="679" t="s">
        <v>4294</v>
      </c>
      <c r="I2394" s="680"/>
      <c r="J2394" s="680"/>
      <c r="K2394" s="680"/>
      <c r="L2394" s="681"/>
    </row>
    <row r="2395" spans="1:12" ht="15.95" customHeight="1" x14ac:dyDescent="0.25">
      <c r="A2395" s="21" t="s">
        <v>6868</v>
      </c>
      <c r="B2395" s="209" t="s">
        <v>3652</v>
      </c>
      <c r="C2395" s="214">
        <v>6</v>
      </c>
      <c r="D2395" s="215">
        <v>6000</v>
      </c>
      <c r="E2395" s="215">
        <v>1500</v>
      </c>
      <c r="F2395" s="214">
        <v>10</v>
      </c>
      <c r="G2395" s="217" t="str">
        <f>IF(MID(tab_SATLISTE[[#This Row],[SAT-ID]],2,1)="x","x",LEFT(tab_SATLISTE[[#This Row],[SAT-ID]]))</f>
        <v>7</v>
      </c>
      <c r="H2395" s="679" t="s">
        <v>4294</v>
      </c>
      <c r="I2395" s="680"/>
      <c r="J2395" s="680"/>
      <c r="K2395" s="680"/>
      <c r="L2395" s="681"/>
    </row>
    <row r="2396" spans="1:12" ht="15.95" customHeight="1" x14ac:dyDescent="0.25">
      <c r="A2396" s="21" t="s">
        <v>6869</v>
      </c>
      <c r="B2396" s="209" t="s">
        <v>3554</v>
      </c>
      <c r="C2396" s="214">
        <v>5</v>
      </c>
      <c r="D2396" s="215">
        <v>5000</v>
      </c>
      <c r="E2396" s="215">
        <v>1250</v>
      </c>
      <c r="F2396" s="214">
        <v>7</v>
      </c>
      <c r="G2396" s="217" t="str">
        <f>IF(MID(tab_SATLISTE[[#This Row],[SAT-ID]],2,1)="x","x",LEFT(tab_SATLISTE[[#This Row],[SAT-ID]]))</f>
        <v>7</v>
      </c>
      <c r="H2396" s="679" t="s">
        <v>4294</v>
      </c>
      <c r="I2396" s="680"/>
      <c r="J2396" s="680"/>
      <c r="K2396" s="680"/>
      <c r="L2396" s="681"/>
    </row>
    <row r="2397" spans="1:12" ht="15.95" customHeight="1" x14ac:dyDescent="0.25">
      <c r="A2397" s="21" t="s">
        <v>6870</v>
      </c>
      <c r="B2397" s="209" t="s">
        <v>3581</v>
      </c>
      <c r="C2397" s="214">
        <v>27</v>
      </c>
      <c r="D2397" s="215">
        <v>27000</v>
      </c>
      <c r="E2397" s="215">
        <v>6750</v>
      </c>
      <c r="F2397" s="214">
        <v>41</v>
      </c>
      <c r="G2397" s="217" t="str">
        <f>IF(MID(tab_SATLISTE[[#This Row],[SAT-ID]],2,1)="x","x",LEFT(tab_SATLISTE[[#This Row],[SAT-ID]]))</f>
        <v>7</v>
      </c>
      <c r="H2397" s="679" t="s">
        <v>4294</v>
      </c>
      <c r="I2397" s="680"/>
      <c r="J2397" s="680"/>
      <c r="K2397" s="680"/>
      <c r="L2397" s="681"/>
    </row>
    <row r="2398" spans="1:12" ht="15.95" customHeight="1" x14ac:dyDescent="0.25">
      <c r="A2398" s="21" t="s">
        <v>6871</v>
      </c>
      <c r="B2398" s="209" t="s">
        <v>3582</v>
      </c>
      <c r="C2398" s="214">
        <v>18</v>
      </c>
      <c r="D2398" s="215">
        <v>18000</v>
      </c>
      <c r="E2398" s="215">
        <v>4500</v>
      </c>
      <c r="F2398" s="214">
        <v>28</v>
      </c>
      <c r="G2398" s="217" t="str">
        <f>IF(MID(tab_SATLISTE[[#This Row],[SAT-ID]],2,1)="x","x",LEFT(tab_SATLISTE[[#This Row],[SAT-ID]]))</f>
        <v>7</v>
      </c>
      <c r="H2398" s="679" t="s">
        <v>4294</v>
      </c>
      <c r="I2398" s="680"/>
      <c r="J2398" s="680"/>
      <c r="K2398" s="680"/>
      <c r="L2398" s="681"/>
    </row>
    <row r="2399" spans="1:12" ht="15.95" customHeight="1" x14ac:dyDescent="0.25">
      <c r="A2399" s="21" t="s">
        <v>6872</v>
      </c>
      <c r="B2399" s="209" t="s">
        <v>3683</v>
      </c>
      <c r="C2399" s="214">
        <v>6</v>
      </c>
      <c r="D2399" s="215">
        <v>6000</v>
      </c>
      <c r="E2399" s="215">
        <v>1500</v>
      </c>
      <c r="F2399" s="214">
        <v>10</v>
      </c>
      <c r="G2399" s="217" t="str">
        <f>IF(MID(tab_SATLISTE[[#This Row],[SAT-ID]],2,1)="x","x",LEFT(tab_SATLISTE[[#This Row],[SAT-ID]]))</f>
        <v>7</v>
      </c>
      <c r="H2399" s="679" t="s">
        <v>4294</v>
      </c>
      <c r="I2399" s="680"/>
      <c r="J2399" s="680"/>
      <c r="K2399" s="680"/>
      <c r="L2399" s="681"/>
    </row>
    <row r="2400" spans="1:12" ht="15.95" customHeight="1" x14ac:dyDescent="0.25">
      <c r="A2400" s="21" t="s">
        <v>6873</v>
      </c>
      <c r="B2400" s="209" t="s">
        <v>3640</v>
      </c>
      <c r="C2400" s="214">
        <v>78</v>
      </c>
      <c r="D2400" s="215">
        <v>78000</v>
      </c>
      <c r="E2400" s="215">
        <v>19500</v>
      </c>
      <c r="F2400" s="214">
        <v>109</v>
      </c>
      <c r="G2400" s="217" t="str">
        <f>IF(MID(tab_SATLISTE[[#This Row],[SAT-ID]],2,1)="x","x",LEFT(tab_SATLISTE[[#This Row],[SAT-ID]]))</f>
        <v>7</v>
      </c>
      <c r="H2400" s="679" t="s">
        <v>4294</v>
      </c>
      <c r="I2400" s="680"/>
      <c r="J2400" s="680"/>
      <c r="K2400" s="680"/>
      <c r="L2400" s="681"/>
    </row>
    <row r="2401" spans="1:12" ht="15.95" customHeight="1" x14ac:dyDescent="0.25">
      <c r="A2401" s="21" t="s">
        <v>6874</v>
      </c>
      <c r="B2401" s="209" t="s">
        <v>3555</v>
      </c>
      <c r="C2401" s="214">
        <v>5</v>
      </c>
      <c r="D2401" s="215">
        <v>5000</v>
      </c>
      <c r="E2401" s="215">
        <v>1250</v>
      </c>
      <c r="F2401" s="214">
        <v>8</v>
      </c>
      <c r="G2401" s="217" t="str">
        <f>IF(MID(tab_SATLISTE[[#This Row],[SAT-ID]],2,1)="x","x",LEFT(tab_SATLISTE[[#This Row],[SAT-ID]]))</f>
        <v>7</v>
      </c>
      <c r="H2401" s="679" t="s">
        <v>4294</v>
      </c>
      <c r="I2401" s="680"/>
      <c r="J2401" s="680"/>
      <c r="K2401" s="680"/>
      <c r="L2401" s="681"/>
    </row>
    <row r="2402" spans="1:12" ht="15.95" customHeight="1" x14ac:dyDescent="0.25">
      <c r="A2402" s="21" t="s">
        <v>6875</v>
      </c>
      <c r="B2402" s="209" t="s">
        <v>3656</v>
      </c>
      <c r="C2402" s="214">
        <v>7</v>
      </c>
      <c r="D2402" s="215">
        <v>7000</v>
      </c>
      <c r="E2402" s="215">
        <v>1750</v>
      </c>
      <c r="F2402" s="214">
        <v>11</v>
      </c>
      <c r="G2402" s="217" t="str">
        <f>IF(MID(tab_SATLISTE[[#This Row],[SAT-ID]],2,1)="x","x",LEFT(tab_SATLISTE[[#This Row],[SAT-ID]]))</f>
        <v>7</v>
      </c>
      <c r="H2402" s="679" t="s">
        <v>4294</v>
      </c>
      <c r="I2402" s="680"/>
      <c r="J2402" s="680"/>
      <c r="K2402" s="680"/>
      <c r="L2402" s="681"/>
    </row>
    <row r="2403" spans="1:12" ht="15.95" customHeight="1" x14ac:dyDescent="0.25">
      <c r="A2403" s="21" t="s">
        <v>6876</v>
      </c>
      <c r="B2403" s="209" t="s">
        <v>1599</v>
      </c>
      <c r="C2403" s="214">
        <v>26</v>
      </c>
      <c r="D2403" s="215">
        <v>26000</v>
      </c>
      <c r="E2403" s="215">
        <v>6500</v>
      </c>
      <c r="F2403" s="214">
        <v>40</v>
      </c>
      <c r="G2403" s="217" t="str">
        <f>IF(MID(tab_SATLISTE[[#This Row],[SAT-ID]],2,1)="x","x",LEFT(tab_SATLISTE[[#This Row],[SAT-ID]]))</f>
        <v>7</v>
      </c>
      <c r="H2403" s="679" t="s">
        <v>4294</v>
      </c>
      <c r="I2403" s="680"/>
      <c r="J2403" s="680"/>
      <c r="K2403" s="680"/>
      <c r="L2403" s="681"/>
    </row>
    <row r="2404" spans="1:12" ht="15.95" customHeight="1" x14ac:dyDescent="0.25">
      <c r="A2404" s="21" t="s">
        <v>6877</v>
      </c>
      <c r="B2404" s="209" t="s">
        <v>3713</v>
      </c>
      <c r="C2404" s="214">
        <v>4</v>
      </c>
      <c r="D2404" s="215">
        <v>4000</v>
      </c>
      <c r="E2404" s="215">
        <v>1000</v>
      </c>
      <c r="F2404" s="214">
        <v>6</v>
      </c>
      <c r="G2404" s="217" t="str">
        <f>IF(MID(tab_SATLISTE[[#This Row],[SAT-ID]],2,1)="x","x",LEFT(tab_SATLISTE[[#This Row],[SAT-ID]]))</f>
        <v>7</v>
      </c>
      <c r="H2404" s="679" t="s">
        <v>4294</v>
      </c>
      <c r="I2404" s="680"/>
      <c r="J2404" s="680"/>
      <c r="K2404" s="680"/>
      <c r="L2404" s="681"/>
    </row>
    <row r="2405" spans="1:12" ht="15.95" customHeight="1" x14ac:dyDescent="0.25">
      <c r="A2405" s="21" t="s">
        <v>6878</v>
      </c>
      <c r="B2405" s="209" t="s">
        <v>1209</v>
      </c>
      <c r="C2405" s="214">
        <v>144</v>
      </c>
      <c r="D2405" s="215">
        <v>144000</v>
      </c>
      <c r="E2405" s="215">
        <v>36000</v>
      </c>
      <c r="F2405" s="214">
        <v>202</v>
      </c>
      <c r="G2405" s="217" t="str">
        <f>IF(MID(tab_SATLISTE[[#This Row],[SAT-ID]],2,1)="x","x",LEFT(tab_SATLISTE[[#This Row],[SAT-ID]]))</f>
        <v>7</v>
      </c>
      <c r="H2405" s="679" t="s">
        <v>4294</v>
      </c>
      <c r="I2405" s="680"/>
      <c r="J2405" s="680"/>
      <c r="K2405" s="680"/>
      <c r="L2405" s="681"/>
    </row>
    <row r="2406" spans="1:12" ht="15.95" customHeight="1" x14ac:dyDescent="0.25">
      <c r="A2406" s="21" t="s">
        <v>6879</v>
      </c>
      <c r="B2406" s="209" t="s">
        <v>4382</v>
      </c>
      <c r="C2406" s="214">
        <v>36</v>
      </c>
      <c r="D2406" s="215">
        <v>36000</v>
      </c>
      <c r="E2406" s="215">
        <v>9000</v>
      </c>
      <c r="F2406" s="214">
        <v>56</v>
      </c>
      <c r="G2406" s="217" t="str">
        <f>IF(MID(tab_SATLISTE[[#This Row],[SAT-ID]],2,1)="x","x",LEFT(tab_SATLISTE[[#This Row],[SAT-ID]]))</f>
        <v>7</v>
      </c>
      <c r="H2406" s="679" t="s">
        <v>4294</v>
      </c>
      <c r="I2406" s="680"/>
      <c r="J2406" s="680"/>
      <c r="K2406" s="680"/>
      <c r="L2406" s="681"/>
    </row>
    <row r="2407" spans="1:12" ht="15.95" customHeight="1" x14ac:dyDescent="0.25">
      <c r="A2407" s="21" t="s">
        <v>6880</v>
      </c>
      <c r="B2407" s="209" t="s">
        <v>3653</v>
      </c>
      <c r="C2407" s="214">
        <v>2</v>
      </c>
      <c r="D2407" s="215">
        <v>2000</v>
      </c>
      <c r="E2407" s="215">
        <v>500</v>
      </c>
      <c r="F2407" s="214">
        <v>3</v>
      </c>
      <c r="G2407" s="217" t="str">
        <f>IF(MID(tab_SATLISTE[[#This Row],[SAT-ID]],2,1)="x","x",LEFT(tab_SATLISTE[[#This Row],[SAT-ID]]))</f>
        <v>7</v>
      </c>
      <c r="H2407" s="679" t="s">
        <v>4294</v>
      </c>
      <c r="I2407" s="680"/>
      <c r="J2407" s="680"/>
      <c r="K2407" s="680"/>
      <c r="L2407" s="681"/>
    </row>
    <row r="2408" spans="1:12" ht="15.95" customHeight="1" x14ac:dyDescent="0.25">
      <c r="A2408" s="21" t="s">
        <v>6881</v>
      </c>
      <c r="B2408" s="209" t="s">
        <v>3684</v>
      </c>
      <c r="C2408" s="214">
        <v>5</v>
      </c>
      <c r="D2408" s="215">
        <v>5000</v>
      </c>
      <c r="E2408" s="215">
        <v>1250</v>
      </c>
      <c r="F2408" s="214">
        <v>7</v>
      </c>
      <c r="G2408" s="217" t="str">
        <f>IF(MID(tab_SATLISTE[[#This Row],[SAT-ID]],2,1)="x","x",LEFT(tab_SATLISTE[[#This Row],[SAT-ID]]))</f>
        <v>7</v>
      </c>
      <c r="H2408" s="679" t="s">
        <v>4294</v>
      </c>
      <c r="I2408" s="680"/>
      <c r="J2408" s="680"/>
      <c r="K2408" s="680"/>
      <c r="L2408" s="681"/>
    </row>
    <row r="2409" spans="1:12" ht="15.95" customHeight="1" x14ac:dyDescent="0.25">
      <c r="A2409" s="21" t="s">
        <v>6882</v>
      </c>
      <c r="B2409" s="209" t="s">
        <v>3690</v>
      </c>
      <c r="C2409" s="214">
        <v>11</v>
      </c>
      <c r="D2409" s="215">
        <v>11000</v>
      </c>
      <c r="E2409" s="215">
        <v>2750</v>
      </c>
      <c r="F2409" s="214">
        <v>16</v>
      </c>
      <c r="G2409" s="217" t="str">
        <f>IF(MID(tab_SATLISTE[[#This Row],[SAT-ID]],2,1)="x","x",LEFT(tab_SATLISTE[[#This Row],[SAT-ID]]))</f>
        <v>7</v>
      </c>
      <c r="H2409" s="679" t="s">
        <v>4294</v>
      </c>
      <c r="I2409" s="680"/>
      <c r="J2409" s="680"/>
      <c r="K2409" s="680"/>
      <c r="L2409" s="681"/>
    </row>
    <row r="2410" spans="1:12" ht="15.95" customHeight="1" x14ac:dyDescent="0.25">
      <c r="A2410" s="21" t="s">
        <v>6883</v>
      </c>
      <c r="B2410" s="209" t="s">
        <v>3766</v>
      </c>
      <c r="C2410" s="214">
        <v>6</v>
      </c>
      <c r="D2410" s="215">
        <v>6000</v>
      </c>
      <c r="E2410" s="215">
        <v>1500</v>
      </c>
      <c r="F2410" s="214">
        <v>10</v>
      </c>
      <c r="G2410" s="217" t="str">
        <f>IF(MID(tab_SATLISTE[[#This Row],[SAT-ID]],2,1)="x","x",LEFT(tab_SATLISTE[[#This Row],[SAT-ID]]))</f>
        <v>7</v>
      </c>
      <c r="H2410" s="679" t="s">
        <v>4294</v>
      </c>
      <c r="I2410" s="680"/>
      <c r="J2410" s="680"/>
      <c r="K2410" s="680"/>
      <c r="L2410" s="681"/>
    </row>
    <row r="2411" spans="1:12" ht="15.95" customHeight="1" x14ac:dyDescent="0.25">
      <c r="A2411" s="21" t="s">
        <v>6884</v>
      </c>
      <c r="B2411" s="209" t="s">
        <v>3600</v>
      </c>
      <c r="C2411" s="214">
        <v>9</v>
      </c>
      <c r="D2411" s="215">
        <v>9000</v>
      </c>
      <c r="E2411" s="215">
        <v>2250</v>
      </c>
      <c r="F2411" s="214">
        <v>12</v>
      </c>
      <c r="G2411" s="217" t="str">
        <f>IF(MID(tab_SATLISTE[[#This Row],[SAT-ID]],2,1)="x","x",LEFT(tab_SATLISTE[[#This Row],[SAT-ID]]))</f>
        <v>7</v>
      </c>
      <c r="H2411" s="679" t="s">
        <v>4294</v>
      </c>
      <c r="I2411" s="680"/>
      <c r="J2411" s="680"/>
      <c r="K2411" s="680"/>
      <c r="L2411" s="681"/>
    </row>
    <row r="2412" spans="1:12" ht="15.95" customHeight="1" x14ac:dyDescent="0.25">
      <c r="A2412" s="21" t="s">
        <v>6885</v>
      </c>
      <c r="B2412" s="209" t="s">
        <v>3743</v>
      </c>
      <c r="C2412" s="214">
        <v>3</v>
      </c>
      <c r="D2412" s="215">
        <v>3000</v>
      </c>
      <c r="E2412" s="215">
        <v>750</v>
      </c>
      <c r="F2412" s="214">
        <v>5</v>
      </c>
      <c r="G2412" s="217" t="str">
        <f>IF(MID(tab_SATLISTE[[#This Row],[SAT-ID]],2,1)="x","x",LEFT(tab_SATLISTE[[#This Row],[SAT-ID]]))</f>
        <v>7</v>
      </c>
      <c r="H2412" s="679" t="s">
        <v>4294</v>
      </c>
      <c r="I2412" s="680"/>
      <c r="J2412" s="680"/>
      <c r="K2412" s="680"/>
      <c r="L2412" s="681"/>
    </row>
    <row r="2413" spans="1:12" ht="15.95" customHeight="1" x14ac:dyDescent="0.25">
      <c r="A2413" s="21" t="s">
        <v>6886</v>
      </c>
      <c r="B2413" s="209" t="s">
        <v>3744</v>
      </c>
      <c r="C2413" s="214">
        <v>6</v>
      </c>
      <c r="D2413" s="215">
        <v>6000</v>
      </c>
      <c r="E2413" s="215">
        <v>1500</v>
      </c>
      <c r="F2413" s="214">
        <v>9</v>
      </c>
      <c r="G2413" s="217" t="str">
        <f>IF(MID(tab_SATLISTE[[#This Row],[SAT-ID]],2,1)="x","x",LEFT(tab_SATLISTE[[#This Row],[SAT-ID]]))</f>
        <v>7</v>
      </c>
      <c r="H2413" s="679" t="s">
        <v>4294</v>
      </c>
      <c r="I2413" s="680"/>
      <c r="J2413" s="680"/>
      <c r="K2413" s="680"/>
      <c r="L2413" s="681"/>
    </row>
    <row r="2414" spans="1:12" ht="15.95" customHeight="1" x14ac:dyDescent="0.25">
      <c r="A2414" s="21" t="s">
        <v>6887</v>
      </c>
      <c r="B2414" s="209" t="s">
        <v>3631</v>
      </c>
      <c r="C2414" s="214">
        <v>19</v>
      </c>
      <c r="D2414" s="215">
        <v>19000</v>
      </c>
      <c r="E2414" s="215">
        <v>4750</v>
      </c>
      <c r="F2414" s="214">
        <v>26</v>
      </c>
      <c r="G2414" s="217" t="str">
        <f>IF(MID(tab_SATLISTE[[#This Row],[SAT-ID]],2,1)="x","x",LEFT(tab_SATLISTE[[#This Row],[SAT-ID]]))</f>
        <v>7</v>
      </c>
      <c r="H2414" s="679" t="s">
        <v>4294</v>
      </c>
      <c r="I2414" s="680"/>
      <c r="J2414" s="680"/>
      <c r="K2414" s="680"/>
      <c r="L2414" s="681"/>
    </row>
    <row r="2415" spans="1:12" ht="15.95" customHeight="1" x14ac:dyDescent="0.25">
      <c r="A2415" s="21" t="s">
        <v>6888</v>
      </c>
      <c r="B2415" s="209" t="s">
        <v>3627</v>
      </c>
      <c r="C2415" s="214">
        <v>11</v>
      </c>
      <c r="D2415" s="215">
        <v>11000</v>
      </c>
      <c r="E2415" s="215">
        <v>2750</v>
      </c>
      <c r="F2415" s="214">
        <v>16</v>
      </c>
      <c r="G2415" s="217" t="str">
        <f>IF(MID(tab_SATLISTE[[#This Row],[SAT-ID]],2,1)="x","x",LEFT(tab_SATLISTE[[#This Row],[SAT-ID]]))</f>
        <v>7</v>
      </c>
      <c r="H2415" s="679" t="s">
        <v>4294</v>
      </c>
      <c r="I2415" s="680"/>
      <c r="J2415" s="680"/>
      <c r="K2415" s="680"/>
      <c r="L2415" s="681"/>
    </row>
    <row r="2416" spans="1:12" ht="15.95" customHeight="1" x14ac:dyDescent="0.25">
      <c r="A2416" s="21" t="s">
        <v>6889</v>
      </c>
      <c r="B2416" s="209" t="s">
        <v>3542</v>
      </c>
      <c r="C2416" s="214">
        <v>8</v>
      </c>
      <c r="D2416" s="215">
        <v>8000</v>
      </c>
      <c r="E2416" s="215">
        <v>2000</v>
      </c>
      <c r="F2416" s="214">
        <v>13</v>
      </c>
      <c r="G2416" s="217" t="str">
        <f>IF(MID(tab_SATLISTE[[#This Row],[SAT-ID]],2,1)="x","x",LEFT(tab_SATLISTE[[#This Row],[SAT-ID]]))</f>
        <v>7</v>
      </c>
      <c r="H2416" s="679" t="s">
        <v>4294</v>
      </c>
      <c r="I2416" s="680"/>
      <c r="J2416" s="680"/>
      <c r="K2416" s="680"/>
      <c r="L2416" s="681"/>
    </row>
    <row r="2417" spans="1:12" ht="15.95" customHeight="1" x14ac:dyDescent="0.25">
      <c r="A2417" s="21" t="s">
        <v>6890</v>
      </c>
      <c r="B2417" s="209" t="s">
        <v>3714</v>
      </c>
      <c r="C2417" s="214">
        <v>18</v>
      </c>
      <c r="D2417" s="215">
        <v>18000</v>
      </c>
      <c r="E2417" s="215">
        <v>4500</v>
      </c>
      <c r="F2417" s="214">
        <v>27</v>
      </c>
      <c r="G2417" s="217" t="str">
        <f>IF(MID(tab_SATLISTE[[#This Row],[SAT-ID]],2,1)="x","x",LEFT(tab_SATLISTE[[#This Row],[SAT-ID]]))</f>
        <v>7</v>
      </c>
      <c r="H2417" s="679" t="s">
        <v>4294</v>
      </c>
      <c r="I2417" s="680"/>
      <c r="J2417" s="680"/>
      <c r="K2417" s="680"/>
      <c r="L2417" s="681"/>
    </row>
    <row r="2418" spans="1:12" ht="15.95" customHeight="1" x14ac:dyDescent="0.25">
      <c r="A2418" s="21" t="s">
        <v>6891</v>
      </c>
      <c r="B2418" s="209" t="s">
        <v>3715</v>
      </c>
      <c r="C2418" s="214">
        <v>14</v>
      </c>
      <c r="D2418" s="215">
        <v>14000</v>
      </c>
      <c r="E2418" s="215">
        <v>3500</v>
      </c>
      <c r="F2418" s="214">
        <v>22</v>
      </c>
      <c r="G2418" s="217" t="str">
        <f>IF(MID(tab_SATLISTE[[#This Row],[SAT-ID]],2,1)="x","x",LEFT(tab_SATLISTE[[#This Row],[SAT-ID]]))</f>
        <v>7</v>
      </c>
      <c r="H2418" s="679" t="s">
        <v>4294</v>
      </c>
      <c r="I2418" s="680"/>
      <c r="J2418" s="680"/>
      <c r="K2418" s="680"/>
      <c r="L2418" s="681"/>
    </row>
    <row r="2419" spans="1:12" ht="15.95" customHeight="1" x14ac:dyDescent="0.25">
      <c r="A2419" s="21" t="s">
        <v>6892</v>
      </c>
      <c r="B2419" s="209" t="s">
        <v>3716</v>
      </c>
      <c r="C2419" s="214">
        <v>5</v>
      </c>
      <c r="D2419" s="215">
        <v>5000</v>
      </c>
      <c r="E2419" s="215">
        <v>1250</v>
      </c>
      <c r="F2419" s="214">
        <v>7</v>
      </c>
      <c r="G2419" s="217" t="str">
        <f>IF(MID(tab_SATLISTE[[#This Row],[SAT-ID]],2,1)="x","x",LEFT(tab_SATLISTE[[#This Row],[SAT-ID]]))</f>
        <v>7</v>
      </c>
      <c r="H2419" s="679" t="s">
        <v>4294</v>
      </c>
      <c r="I2419" s="680"/>
      <c r="J2419" s="680"/>
      <c r="K2419" s="680"/>
      <c r="L2419" s="681"/>
    </row>
    <row r="2420" spans="1:12" ht="15.95" customHeight="1" x14ac:dyDescent="0.25">
      <c r="A2420" s="21" t="s">
        <v>6893</v>
      </c>
      <c r="B2420" s="209" t="s">
        <v>237</v>
      </c>
      <c r="C2420" s="214">
        <v>95</v>
      </c>
      <c r="D2420" s="215">
        <v>95000</v>
      </c>
      <c r="E2420" s="215">
        <v>23750</v>
      </c>
      <c r="F2420" s="214">
        <v>146</v>
      </c>
      <c r="G2420" s="217" t="str">
        <f>IF(MID(tab_SATLISTE[[#This Row],[SAT-ID]],2,1)="x","x",LEFT(tab_SATLISTE[[#This Row],[SAT-ID]]))</f>
        <v>7</v>
      </c>
      <c r="H2420" s="679" t="s">
        <v>4294</v>
      </c>
      <c r="I2420" s="680"/>
      <c r="J2420" s="680"/>
      <c r="K2420" s="680"/>
      <c r="L2420" s="681"/>
    </row>
    <row r="2421" spans="1:12" ht="15.95" customHeight="1" x14ac:dyDescent="0.25">
      <c r="A2421" s="21" t="s">
        <v>6894</v>
      </c>
      <c r="B2421" s="209" t="s">
        <v>3583</v>
      </c>
      <c r="C2421" s="214">
        <v>12</v>
      </c>
      <c r="D2421" s="215">
        <v>12000</v>
      </c>
      <c r="E2421" s="215">
        <v>3000</v>
      </c>
      <c r="F2421" s="214">
        <v>18</v>
      </c>
      <c r="G2421" s="217" t="str">
        <f>IF(MID(tab_SATLISTE[[#This Row],[SAT-ID]],2,1)="x","x",LEFT(tab_SATLISTE[[#This Row],[SAT-ID]]))</f>
        <v>7</v>
      </c>
      <c r="H2421" s="679" t="s">
        <v>4294</v>
      </c>
      <c r="I2421" s="680"/>
      <c r="J2421" s="680"/>
      <c r="K2421" s="680"/>
      <c r="L2421" s="681"/>
    </row>
    <row r="2422" spans="1:12" ht="15.95" customHeight="1" x14ac:dyDescent="0.25">
      <c r="A2422" s="21" t="s">
        <v>6895</v>
      </c>
      <c r="B2422" s="209" t="s">
        <v>3558</v>
      </c>
      <c r="C2422" s="214">
        <v>12</v>
      </c>
      <c r="D2422" s="215">
        <v>12000</v>
      </c>
      <c r="E2422" s="215">
        <v>3000</v>
      </c>
      <c r="F2422" s="214">
        <v>18</v>
      </c>
      <c r="G2422" s="217" t="str">
        <f>IF(MID(tab_SATLISTE[[#This Row],[SAT-ID]],2,1)="x","x",LEFT(tab_SATLISTE[[#This Row],[SAT-ID]]))</f>
        <v>7</v>
      </c>
      <c r="H2422" s="679" t="s">
        <v>4294</v>
      </c>
      <c r="I2422" s="680"/>
      <c r="J2422" s="680"/>
      <c r="K2422" s="680"/>
      <c r="L2422" s="681"/>
    </row>
    <row r="2423" spans="1:12" ht="15.95" customHeight="1" x14ac:dyDescent="0.25">
      <c r="A2423" s="21" t="s">
        <v>6896</v>
      </c>
      <c r="B2423" s="209" t="s">
        <v>3687</v>
      </c>
      <c r="C2423" s="214">
        <v>14</v>
      </c>
      <c r="D2423" s="215">
        <v>14000</v>
      </c>
      <c r="E2423" s="215">
        <v>3500</v>
      </c>
      <c r="F2423" s="214">
        <v>22</v>
      </c>
      <c r="G2423" s="217" t="str">
        <f>IF(MID(tab_SATLISTE[[#This Row],[SAT-ID]],2,1)="x","x",LEFT(tab_SATLISTE[[#This Row],[SAT-ID]]))</f>
        <v>7</v>
      </c>
      <c r="H2423" s="679" t="s">
        <v>4294</v>
      </c>
      <c r="I2423" s="680"/>
      <c r="J2423" s="680"/>
      <c r="K2423" s="680"/>
      <c r="L2423" s="681"/>
    </row>
    <row r="2424" spans="1:12" ht="15.95" customHeight="1" x14ac:dyDescent="0.25">
      <c r="A2424" s="21" t="s">
        <v>6897</v>
      </c>
      <c r="B2424" s="209" t="s">
        <v>3606</v>
      </c>
      <c r="C2424" s="214">
        <v>3</v>
      </c>
      <c r="D2424" s="215">
        <v>3000</v>
      </c>
      <c r="E2424" s="215">
        <v>750</v>
      </c>
      <c r="F2424" s="214">
        <v>5</v>
      </c>
      <c r="G2424" s="217" t="str">
        <f>IF(MID(tab_SATLISTE[[#This Row],[SAT-ID]],2,1)="x","x",LEFT(tab_SATLISTE[[#This Row],[SAT-ID]]))</f>
        <v>7</v>
      </c>
      <c r="H2424" s="679" t="s">
        <v>4294</v>
      </c>
      <c r="I2424" s="680"/>
      <c r="J2424" s="680"/>
      <c r="K2424" s="680"/>
      <c r="L2424" s="681"/>
    </row>
    <row r="2425" spans="1:12" ht="15.95" customHeight="1" x14ac:dyDescent="0.25">
      <c r="A2425" s="21" t="s">
        <v>6898</v>
      </c>
      <c r="B2425" s="209" t="s">
        <v>3584</v>
      </c>
      <c r="C2425" s="214">
        <v>3</v>
      </c>
      <c r="D2425" s="215">
        <v>3000</v>
      </c>
      <c r="E2425" s="215">
        <v>750</v>
      </c>
      <c r="F2425" s="214">
        <v>5</v>
      </c>
      <c r="G2425" s="217" t="str">
        <f>IF(MID(tab_SATLISTE[[#This Row],[SAT-ID]],2,1)="x","x",LEFT(tab_SATLISTE[[#This Row],[SAT-ID]]))</f>
        <v>7</v>
      </c>
      <c r="H2425" s="679" t="s">
        <v>4294</v>
      </c>
      <c r="I2425" s="680"/>
      <c r="J2425" s="680"/>
      <c r="K2425" s="680"/>
      <c r="L2425" s="681"/>
    </row>
    <row r="2426" spans="1:12" ht="15.95" customHeight="1" x14ac:dyDescent="0.25">
      <c r="A2426" s="21" t="s">
        <v>6899</v>
      </c>
      <c r="B2426" s="209" t="s">
        <v>3636</v>
      </c>
      <c r="C2426" s="214">
        <v>40</v>
      </c>
      <c r="D2426" s="215">
        <v>40000</v>
      </c>
      <c r="E2426" s="215">
        <v>10000</v>
      </c>
      <c r="F2426" s="214">
        <v>61</v>
      </c>
      <c r="G2426" s="217" t="str">
        <f>IF(MID(tab_SATLISTE[[#This Row],[SAT-ID]],2,1)="x","x",LEFT(tab_SATLISTE[[#This Row],[SAT-ID]]))</f>
        <v>7</v>
      </c>
      <c r="H2426" s="679" t="s">
        <v>4294</v>
      </c>
      <c r="I2426" s="680"/>
      <c r="J2426" s="680"/>
      <c r="K2426" s="680"/>
      <c r="L2426" s="681"/>
    </row>
    <row r="2427" spans="1:12" ht="15.95" customHeight="1" x14ac:dyDescent="0.25">
      <c r="A2427" s="21" t="s">
        <v>6900</v>
      </c>
      <c r="B2427" s="209" t="s">
        <v>3595</v>
      </c>
      <c r="C2427" s="214">
        <v>3</v>
      </c>
      <c r="D2427" s="215">
        <v>3000</v>
      </c>
      <c r="E2427" s="215">
        <v>750</v>
      </c>
      <c r="F2427" s="214">
        <v>4</v>
      </c>
      <c r="G2427" s="217" t="str">
        <f>IF(MID(tab_SATLISTE[[#This Row],[SAT-ID]],2,1)="x","x",LEFT(tab_SATLISTE[[#This Row],[SAT-ID]]))</f>
        <v>7</v>
      </c>
      <c r="H2427" s="679" t="s">
        <v>4294</v>
      </c>
      <c r="I2427" s="680"/>
      <c r="J2427" s="680"/>
      <c r="K2427" s="680"/>
      <c r="L2427" s="681"/>
    </row>
    <row r="2428" spans="1:12" ht="15.95" customHeight="1" x14ac:dyDescent="0.25">
      <c r="A2428" s="21" t="s">
        <v>6901</v>
      </c>
      <c r="B2428" s="209" t="s">
        <v>3599</v>
      </c>
      <c r="C2428" s="214">
        <v>5</v>
      </c>
      <c r="D2428" s="215">
        <v>5000</v>
      </c>
      <c r="E2428" s="215">
        <v>1250</v>
      </c>
      <c r="F2428" s="214">
        <v>7</v>
      </c>
      <c r="G2428" s="217" t="str">
        <f>IF(MID(tab_SATLISTE[[#This Row],[SAT-ID]],2,1)="x","x",LEFT(tab_SATLISTE[[#This Row],[SAT-ID]]))</f>
        <v>7</v>
      </c>
      <c r="H2428" s="679" t="s">
        <v>4294</v>
      </c>
      <c r="I2428" s="680"/>
      <c r="J2428" s="680"/>
      <c r="K2428" s="680"/>
      <c r="L2428" s="681"/>
    </row>
    <row r="2429" spans="1:12" ht="15.95" customHeight="1" x14ac:dyDescent="0.25">
      <c r="A2429" s="21" t="s">
        <v>6902</v>
      </c>
      <c r="B2429" s="209" t="s">
        <v>3689</v>
      </c>
      <c r="C2429" s="214">
        <v>5</v>
      </c>
      <c r="D2429" s="215">
        <v>5000</v>
      </c>
      <c r="E2429" s="215">
        <v>1250</v>
      </c>
      <c r="F2429" s="214">
        <v>7</v>
      </c>
      <c r="G2429" s="217" t="str">
        <f>IF(MID(tab_SATLISTE[[#This Row],[SAT-ID]],2,1)="x","x",LEFT(tab_SATLISTE[[#This Row],[SAT-ID]]))</f>
        <v>7</v>
      </c>
      <c r="H2429" s="679" t="s">
        <v>4294</v>
      </c>
      <c r="I2429" s="680"/>
      <c r="J2429" s="680"/>
      <c r="K2429" s="680"/>
      <c r="L2429" s="681"/>
    </row>
    <row r="2430" spans="1:12" ht="15.95" customHeight="1" x14ac:dyDescent="0.25">
      <c r="A2430" s="21" t="s">
        <v>6903</v>
      </c>
      <c r="B2430" s="209" t="s">
        <v>3628</v>
      </c>
      <c r="C2430" s="214">
        <v>6</v>
      </c>
      <c r="D2430" s="215">
        <v>6000</v>
      </c>
      <c r="E2430" s="215">
        <v>1500</v>
      </c>
      <c r="F2430" s="214">
        <v>8</v>
      </c>
      <c r="G2430" s="217" t="str">
        <f>IF(MID(tab_SATLISTE[[#This Row],[SAT-ID]],2,1)="x","x",LEFT(tab_SATLISTE[[#This Row],[SAT-ID]]))</f>
        <v>7</v>
      </c>
      <c r="H2430" s="679" t="s">
        <v>4294</v>
      </c>
      <c r="I2430" s="680"/>
      <c r="J2430" s="680"/>
      <c r="K2430" s="680"/>
      <c r="L2430" s="681"/>
    </row>
    <row r="2431" spans="1:12" ht="15.95" customHeight="1" x14ac:dyDescent="0.25">
      <c r="A2431" s="21" t="s">
        <v>6904</v>
      </c>
      <c r="B2431" s="209" t="s">
        <v>3585</v>
      </c>
      <c r="C2431" s="214">
        <v>6</v>
      </c>
      <c r="D2431" s="215">
        <v>6000</v>
      </c>
      <c r="E2431" s="215">
        <v>1500</v>
      </c>
      <c r="F2431" s="214">
        <v>9</v>
      </c>
      <c r="G2431" s="217" t="str">
        <f>IF(MID(tab_SATLISTE[[#This Row],[SAT-ID]],2,1)="x","x",LEFT(tab_SATLISTE[[#This Row],[SAT-ID]]))</f>
        <v>7</v>
      </c>
      <c r="H2431" s="679" t="s">
        <v>4294</v>
      </c>
      <c r="I2431" s="680"/>
      <c r="J2431" s="680"/>
      <c r="K2431" s="680"/>
      <c r="L2431" s="681"/>
    </row>
    <row r="2432" spans="1:12" ht="15.95" customHeight="1" x14ac:dyDescent="0.25">
      <c r="A2432" s="21" t="s">
        <v>6905</v>
      </c>
      <c r="B2432" s="209" t="s">
        <v>3523</v>
      </c>
      <c r="C2432" s="214">
        <v>10</v>
      </c>
      <c r="D2432" s="215">
        <v>10000</v>
      </c>
      <c r="E2432" s="215">
        <v>2500</v>
      </c>
      <c r="F2432" s="214">
        <v>16</v>
      </c>
      <c r="G2432" s="217" t="str">
        <f>IF(MID(tab_SATLISTE[[#This Row],[SAT-ID]],2,1)="x","x",LEFT(tab_SATLISTE[[#This Row],[SAT-ID]]))</f>
        <v>7</v>
      </c>
      <c r="H2432" s="679" t="s">
        <v>4294</v>
      </c>
      <c r="I2432" s="680"/>
      <c r="J2432" s="680"/>
      <c r="K2432" s="680"/>
      <c r="L2432" s="681"/>
    </row>
    <row r="2433" spans="1:12" ht="15.95" customHeight="1" x14ac:dyDescent="0.25">
      <c r="A2433" s="21" t="s">
        <v>6906</v>
      </c>
      <c r="B2433" s="209" t="s">
        <v>3758</v>
      </c>
      <c r="C2433" s="214">
        <v>19</v>
      </c>
      <c r="D2433" s="215">
        <v>19000</v>
      </c>
      <c r="E2433" s="215">
        <v>4750</v>
      </c>
      <c r="F2433" s="214">
        <v>29</v>
      </c>
      <c r="G2433" s="217" t="str">
        <f>IF(MID(tab_SATLISTE[[#This Row],[SAT-ID]],2,1)="x","x",LEFT(tab_SATLISTE[[#This Row],[SAT-ID]]))</f>
        <v>7</v>
      </c>
      <c r="H2433" s="679" t="s">
        <v>4294</v>
      </c>
      <c r="I2433" s="680"/>
      <c r="J2433" s="680"/>
      <c r="K2433" s="680"/>
      <c r="L2433" s="681"/>
    </row>
    <row r="2434" spans="1:12" ht="15.95" customHeight="1" x14ac:dyDescent="0.25">
      <c r="A2434" s="21" t="s">
        <v>6907</v>
      </c>
      <c r="B2434" s="209" t="s">
        <v>3654</v>
      </c>
      <c r="C2434" s="214">
        <v>4</v>
      </c>
      <c r="D2434" s="215">
        <v>4000</v>
      </c>
      <c r="E2434" s="215">
        <v>1000</v>
      </c>
      <c r="F2434" s="214">
        <v>6</v>
      </c>
      <c r="G2434" s="217" t="str">
        <f>IF(MID(tab_SATLISTE[[#This Row],[SAT-ID]],2,1)="x","x",LEFT(tab_SATLISTE[[#This Row],[SAT-ID]]))</f>
        <v>7</v>
      </c>
      <c r="H2434" s="679" t="s">
        <v>4294</v>
      </c>
      <c r="I2434" s="680"/>
      <c r="J2434" s="680"/>
      <c r="K2434" s="680"/>
      <c r="L2434" s="681"/>
    </row>
    <row r="2435" spans="1:12" ht="15.95" customHeight="1" x14ac:dyDescent="0.25">
      <c r="A2435" s="21" t="s">
        <v>6908</v>
      </c>
      <c r="B2435" s="209" t="s">
        <v>3629</v>
      </c>
      <c r="C2435" s="214">
        <v>13</v>
      </c>
      <c r="D2435" s="215">
        <v>13000</v>
      </c>
      <c r="E2435" s="215">
        <v>3250</v>
      </c>
      <c r="F2435" s="214">
        <v>20</v>
      </c>
      <c r="G2435" s="217" t="str">
        <f>IF(MID(tab_SATLISTE[[#This Row],[SAT-ID]],2,1)="x","x",LEFT(tab_SATLISTE[[#This Row],[SAT-ID]]))</f>
        <v>7</v>
      </c>
      <c r="H2435" s="679" t="s">
        <v>4294</v>
      </c>
      <c r="I2435" s="680"/>
      <c r="J2435" s="680"/>
      <c r="K2435" s="680"/>
      <c r="L2435" s="681"/>
    </row>
    <row r="2436" spans="1:12" ht="15.95" customHeight="1" x14ac:dyDescent="0.25">
      <c r="A2436" s="21" t="s">
        <v>6909</v>
      </c>
      <c r="B2436" s="209" t="s">
        <v>3586</v>
      </c>
      <c r="C2436" s="214">
        <v>5</v>
      </c>
      <c r="D2436" s="215">
        <v>5000</v>
      </c>
      <c r="E2436" s="215">
        <v>1250</v>
      </c>
      <c r="F2436" s="214">
        <v>7</v>
      </c>
      <c r="G2436" s="217" t="str">
        <f>IF(MID(tab_SATLISTE[[#This Row],[SAT-ID]],2,1)="x","x",LEFT(tab_SATLISTE[[#This Row],[SAT-ID]]))</f>
        <v>7</v>
      </c>
      <c r="H2436" s="679" t="s">
        <v>4294</v>
      </c>
      <c r="I2436" s="680"/>
      <c r="J2436" s="680"/>
      <c r="K2436" s="680"/>
      <c r="L2436" s="681"/>
    </row>
    <row r="2437" spans="1:12" ht="15.95" customHeight="1" x14ac:dyDescent="0.25">
      <c r="A2437" s="21" t="s">
        <v>6910</v>
      </c>
      <c r="B2437" s="209" t="s">
        <v>3655</v>
      </c>
      <c r="C2437" s="214">
        <v>15</v>
      </c>
      <c r="D2437" s="215">
        <v>15000</v>
      </c>
      <c r="E2437" s="215">
        <v>3750</v>
      </c>
      <c r="F2437" s="214">
        <v>23</v>
      </c>
      <c r="G2437" s="217" t="str">
        <f>IF(MID(tab_SATLISTE[[#This Row],[SAT-ID]],2,1)="x","x",LEFT(tab_SATLISTE[[#This Row],[SAT-ID]]))</f>
        <v>7</v>
      </c>
      <c r="H2437" s="679" t="s">
        <v>4294</v>
      </c>
      <c r="I2437" s="680"/>
      <c r="J2437" s="680"/>
      <c r="K2437" s="680"/>
      <c r="L2437" s="681"/>
    </row>
    <row r="2438" spans="1:12" ht="15.95" customHeight="1" x14ac:dyDescent="0.25">
      <c r="A2438" s="21" t="s">
        <v>6911</v>
      </c>
      <c r="B2438" s="209" t="s">
        <v>3641</v>
      </c>
      <c r="C2438" s="214">
        <v>18</v>
      </c>
      <c r="D2438" s="215">
        <v>18000</v>
      </c>
      <c r="E2438" s="215">
        <v>4500</v>
      </c>
      <c r="F2438" s="214">
        <v>27</v>
      </c>
      <c r="G2438" s="217" t="str">
        <f>IF(MID(tab_SATLISTE[[#This Row],[SAT-ID]],2,1)="x","x",LEFT(tab_SATLISTE[[#This Row],[SAT-ID]]))</f>
        <v>7</v>
      </c>
      <c r="H2438" s="679" t="s">
        <v>4294</v>
      </c>
      <c r="I2438" s="680"/>
      <c r="J2438" s="680"/>
      <c r="K2438" s="680"/>
      <c r="L2438" s="681"/>
    </row>
    <row r="2439" spans="1:12" ht="15.95" customHeight="1" x14ac:dyDescent="0.25">
      <c r="A2439" s="21" t="s">
        <v>6912</v>
      </c>
      <c r="B2439" s="209" t="s">
        <v>3619</v>
      </c>
      <c r="C2439" s="214">
        <v>51</v>
      </c>
      <c r="D2439" s="215">
        <v>51000</v>
      </c>
      <c r="E2439" s="215">
        <v>12750</v>
      </c>
      <c r="F2439" s="214">
        <v>78</v>
      </c>
      <c r="G2439" s="217" t="str">
        <f>IF(MID(tab_SATLISTE[[#This Row],[SAT-ID]],2,1)="x","x",LEFT(tab_SATLISTE[[#This Row],[SAT-ID]]))</f>
        <v>7</v>
      </c>
      <c r="H2439" s="679" t="s">
        <v>4294</v>
      </c>
      <c r="I2439" s="680"/>
      <c r="J2439" s="680"/>
      <c r="K2439" s="680"/>
      <c r="L2439" s="681"/>
    </row>
    <row r="2440" spans="1:12" ht="15.95" customHeight="1" x14ac:dyDescent="0.25">
      <c r="A2440" s="21" t="s">
        <v>6913</v>
      </c>
      <c r="B2440" s="209" t="s">
        <v>3767</v>
      </c>
      <c r="C2440" s="214">
        <v>11</v>
      </c>
      <c r="D2440" s="215">
        <v>11000</v>
      </c>
      <c r="E2440" s="215">
        <v>2750</v>
      </c>
      <c r="F2440" s="214">
        <v>17</v>
      </c>
      <c r="G2440" s="217" t="str">
        <f>IF(MID(tab_SATLISTE[[#This Row],[SAT-ID]],2,1)="x","x",LEFT(tab_SATLISTE[[#This Row],[SAT-ID]]))</f>
        <v>7</v>
      </c>
      <c r="H2440" s="679" t="s">
        <v>4294</v>
      </c>
      <c r="I2440" s="680"/>
      <c r="J2440" s="680"/>
      <c r="K2440" s="680"/>
      <c r="L2440" s="681"/>
    </row>
    <row r="2441" spans="1:12" ht="15.95" customHeight="1" x14ac:dyDescent="0.25">
      <c r="A2441" s="21" t="s">
        <v>6914</v>
      </c>
      <c r="B2441" s="209" t="s">
        <v>3587</v>
      </c>
      <c r="C2441" s="214">
        <v>16</v>
      </c>
      <c r="D2441" s="215">
        <v>16000</v>
      </c>
      <c r="E2441" s="215">
        <v>4000</v>
      </c>
      <c r="F2441" s="214">
        <v>22</v>
      </c>
      <c r="G2441" s="217" t="str">
        <f>IF(MID(tab_SATLISTE[[#This Row],[SAT-ID]],2,1)="x","x",LEFT(tab_SATLISTE[[#This Row],[SAT-ID]]))</f>
        <v>7</v>
      </c>
      <c r="H2441" s="679" t="s">
        <v>4294</v>
      </c>
      <c r="I2441" s="680"/>
      <c r="J2441" s="680"/>
      <c r="K2441" s="680"/>
      <c r="L2441" s="681"/>
    </row>
    <row r="2442" spans="1:12" ht="15.95" customHeight="1" x14ac:dyDescent="0.25">
      <c r="A2442" s="21" t="s">
        <v>6915</v>
      </c>
      <c r="B2442" s="209" t="s">
        <v>3688</v>
      </c>
      <c r="C2442" s="214">
        <v>18</v>
      </c>
      <c r="D2442" s="215">
        <v>18000</v>
      </c>
      <c r="E2442" s="215">
        <v>4500</v>
      </c>
      <c r="F2442" s="214">
        <v>28</v>
      </c>
      <c r="G2442" s="217" t="str">
        <f>IF(MID(tab_SATLISTE[[#This Row],[SAT-ID]],2,1)="x","x",LEFT(tab_SATLISTE[[#This Row],[SAT-ID]]))</f>
        <v>7</v>
      </c>
      <c r="H2442" s="679" t="s">
        <v>4294</v>
      </c>
      <c r="I2442" s="680"/>
      <c r="J2442" s="680"/>
      <c r="K2442" s="680"/>
      <c r="L2442" s="681"/>
    </row>
    <row r="2443" spans="1:12" ht="15.95" customHeight="1" x14ac:dyDescent="0.25">
      <c r="A2443" s="21" t="s">
        <v>6916</v>
      </c>
      <c r="B2443" s="209" t="s">
        <v>3768</v>
      </c>
      <c r="C2443" s="214">
        <v>5</v>
      </c>
      <c r="D2443" s="215">
        <v>5000</v>
      </c>
      <c r="E2443" s="215">
        <v>1250</v>
      </c>
      <c r="F2443" s="214">
        <v>8</v>
      </c>
      <c r="G2443" s="217" t="str">
        <f>IF(MID(tab_SATLISTE[[#This Row],[SAT-ID]],2,1)="x","x",LEFT(tab_SATLISTE[[#This Row],[SAT-ID]]))</f>
        <v>7</v>
      </c>
      <c r="H2443" s="679" t="s">
        <v>4294</v>
      </c>
      <c r="I2443" s="680"/>
      <c r="J2443" s="680"/>
      <c r="K2443" s="680"/>
      <c r="L2443" s="681"/>
    </row>
    <row r="2444" spans="1:12" ht="15.95" customHeight="1" x14ac:dyDescent="0.25">
      <c r="A2444" s="21" t="s">
        <v>6917</v>
      </c>
      <c r="B2444" s="209" t="s">
        <v>3601</v>
      </c>
      <c r="C2444" s="214">
        <v>21</v>
      </c>
      <c r="D2444" s="215">
        <v>21000</v>
      </c>
      <c r="E2444" s="215">
        <v>5250</v>
      </c>
      <c r="F2444" s="214">
        <v>30</v>
      </c>
      <c r="G2444" s="217" t="str">
        <f>IF(MID(tab_SATLISTE[[#This Row],[SAT-ID]],2,1)="x","x",LEFT(tab_SATLISTE[[#This Row],[SAT-ID]]))</f>
        <v>7</v>
      </c>
      <c r="H2444" s="679" t="s">
        <v>4294</v>
      </c>
      <c r="I2444" s="680"/>
      <c r="J2444" s="680"/>
      <c r="K2444" s="680"/>
      <c r="L2444" s="681"/>
    </row>
    <row r="2445" spans="1:12" ht="15.95" customHeight="1" x14ac:dyDescent="0.25">
      <c r="A2445" s="21" t="s">
        <v>6918</v>
      </c>
      <c r="B2445" s="209" t="s">
        <v>3604</v>
      </c>
      <c r="C2445" s="214">
        <v>21</v>
      </c>
      <c r="D2445" s="215">
        <v>21000</v>
      </c>
      <c r="E2445" s="215">
        <v>5250</v>
      </c>
      <c r="F2445" s="214">
        <v>29</v>
      </c>
      <c r="G2445" s="217" t="str">
        <f>IF(MID(tab_SATLISTE[[#This Row],[SAT-ID]],2,1)="x","x",LEFT(tab_SATLISTE[[#This Row],[SAT-ID]]))</f>
        <v>7</v>
      </c>
      <c r="H2445" s="679" t="s">
        <v>4294</v>
      </c>
      <c r="I2445" s="680"/>
      <c r="J2445" s="680"/>
      <c r="K2445" s="680"/>
      <c r="L2445" s="681"/>
    </row>
    <row r="2446" spans="1:12" ht="15.95" customHeight="1" x14ac:dyDescent="0.25">
      <c r="A2446" s="21" t="s">
        <v>6919</v>
      </c>
      <c r="B2446" s="209" t="s">
        <v>3588</v>
      </c>
      <c r="C2446" s="214">
        <v>5</v>
      </c>
      <c r="D2446" s="215">
        <v>5000</v>
      </c>
      <c r="E2446" s="215">
        <v>1250</v>
      </c>
      <c r="F2446" s="214">
        <v>8</v>
      </c>
      <c r="G2446" s="217" t="str">
        <f>IF(MID(tab_SATLISTE[[#This Row],[SAT-ID]],2,1)="x","x",LEFT(tab_SATLISTE[[#This Row],[SAT-ID]]))</f>
        <v>7</v>
      </c>
      <c r="H2446" s="679" t="s">
        <v>4294</v>
      </c>
      <c r="I2446" s="680"/>
      <c r="J2446" s="680"/>
      <c r="K2446" s="680"/>
      <c r="L2446" s="681"/>
    </row>
    <row r="2447" spans="1:12" ht="15.95" customHeight="1" x14ac:dyDescent="0.25">
      <c r="A2447" s="21" t="s">
        <v>6920</v>
      </c>
      <c r="B2447" s="209" t="s">
        <v>3717</v>
      </c>
      <c r="C2447" s="214">
        <v>5</v>
      </c>
      <c r="D2447" s="215">
        <v>5000</v>
      </c>
      <c r="E2447" s="215">
        <v>1250</v>
      </c>
      <c r="F2447" s="214">
        <v>8</v>
      </c>
      <c r="G2447" s="217" t="str">
        <f>IF(MID(tab_SATLISTE[[#This Row],[SAT-ID]],2,1)="x","x",LEFT(tab_SATLISTE[[#This Row],[SAT-ID]]))</f>
        <v>7</v>
      </c>
      <c r="H2447" s="679" t="s">
        <v>4294</v>
      </c>
      <c r="I2447" s="680"/>
      <c r="J2447" s="680"/>
      <c r="K2447" s="680"/>
      <c r="L2447" s="681"/>
    </row>
    <row r="2448" spans="1:12" ht="15.95" customHeight="1" x14ac:dyDescent="0.25">
      <c r="A2448" s="21" t="s">
        <v>6921</v>
      </c>
      <c r="B2448" s="209" t="s">
        <v>3718</v>
      </c>
      <c r="C2448" s="214">
        <v>4</v>
      </c>
      <c r="D2448" s="215">
        <v>4000</v>
      </c>
      <c r="E2448" s="215">
        <v>1000</v>
      </c>
      <c r="F2448" s="214">
        <v>6</v>
      </c>
      <c r="G2448" s="217" t="str">
        <f>IF(MID(tab_SATLISTE[[#This Row],[SAT-ID]],2,1)="x","x",LEFT(tab_SATLISTE[[#This Row],[SAT-ID]]))</f>
        <v>7</v>
      </c>
      <c r="H2448" s="679" t="s">
        <v>4294</v>
      </c>
      <c r="I2448" s="680"/>
      <c r="J2448" s="680"/>
      <c r="K2448" s="680"/>
      <c r="L2448" s="681"/>
    </row>
    <row r="2449" spans="1:12" ht="15.95" customHeight="1" x14ac:dyDescent="0.25">
      <c r="A2449" s="21" t="s">
        <v>6922</v>
      </c>
      <c r="B2449" s="209" t="s">
        <v>3769</v>
      </c>
      <c r="C2449" s="214">
        <v>7</v>
      </c>
      <c r="D2449" s="215">
        <v>7000</v>
      </c>
      <c r="E2449" s="215">
        <v>1750</v>
      </c>
      <c r="F2449" s="214">
        <v>11</v>
      </c>
      <c r="G2449" s="217" t="str">
        <f>IF(MID(tab_SATLISTE[[#This Row],[SAT-ID]],2,1)="x","x",LEFT(tab_SATLISTE[[#This Row],[SAT-ID]]))</f>
        <v>7</v>
      </c>
      <c r="H2449" s="679" t="s">
        <v>4294</v>
      </c>
      <c r="I2449" s="680"/>
      <c r="J2449" s="680"/>
      <c r="K2449" s="680"/>
      <c r="L2449" s="681"/>
    </row>
    <row r="2450" spans="1:12" ht="15.95" customHeight="1" x14ac:dyDescent="0.25">
      <c r="A2450" s="21" t="s">
        <v>6923</v>
      </c>
      <c r="B2450" s="209" t="s">
        <v>3770</v>
      </c>
      <c r="C2450" s="214">
        <v>3</v>
      </c>
      <c r="D2450" s="215">
        <v>3000</v>
      </c>
      <c r="E2450" s="215">
        <v>750</v>
      </c>
      <c r="F2450" s="214">
        <v>4</v>
      </c>
      <c r="G2450" s="217" t="str">
        <f>IF(MID(tab_SATLISTE[[#This Row],[SAT-ID]],2,1)="x","x",LEFT(tab_SATLISTE[[#This Row],[SAT-ID]]))</f>
        <v>7</v>
      </c>
      <c r="H2450" s="679" t="s">
        <v>4294</v>
      </c>
      <c r="I2450" s="680"/>
      <c r="J2450" s="680"/>
      <c r="K2450" s="680"/>
      <c r="L2450" s="681"/>
    </row>
    <row r="2451" spans="1:12" ht="15.95" customHeight="1" x14ac:dyDescent="0.25">
      <c r="A2451" s="21" t="s">
        <v>6924</v>
      </c>
      <c r="B2451" s="209" t="s">
        <v>3557</v>
      </c>
      <c r="C2451" s="214">
        <v>5</v>
      </c>
      <c r="D2451" s="215">
        <v>5000</v>
      </c>
      <c r="E2451" s="215">
        <v>1250</v>
      </c>
      <c r="F2451" s="214">
        <v>7</v>
      </c>
      <c r="G2451" s="217" t="str">
        <f>IF(MID(tab_SATLISTE[[#This Row],[SAT-ID]],2,1)="x","x",LEFT(tab_SATLISTE[[#This Row],[SAT-ID]]))</f>
        <v>7</v>
      </c>
      <c r="H2451" s="679" t="s">
        <v>4294</v>
      </c>
      <c r="I2451" s="680"/>
      <c r="J2451" s="680"/>
      <c r="K2451" s="680"/>
      <c r="L2451" s="681"/>
    </row>
    <row r="2452" spans="1:12" ht="15.95" customHeight="1" x14ac:dyDescent="0.25">
      <c r="A2452" s="21" t="s">
        <v>6925</v>
      </c>
      <c r="B2452" s="209" t="s">
        <v>3602</v>
      </c>
      <c r="C2452" s="214">
        <v>6</v>
      </c>
      <c r="D2452" s="215">
        <v>6000</v>
      </c>
      <c r="E2452" s="215">
        <v>1500</v>
      </c>
      <c r="F2452" s="214">
        <v>9</v>
      </c>
      <c r="G2452" s="217" t="str">
        <f>IF(MID(tab_SATLISTE[[#This Row],[SAT-ID]],2,1)="x","x",LEFT(tab_SATLISTE[[#This Row],[SAT-ID]]))</f>
        <v>7</v>
      </c>
      <c r="H2452" s="679" t="s">
        <v>4294</v>
      </c>
      <c r="I2452" s="680"/>
      <c r="J2452" s="680"/>
      <c r="K2452" s="680"/>
      <c r="L2452" s="681"/>
    </row>
    <row r="2453" spans="1:12" ht="15.95" customHeight="1" x14ac:dyDescent="0.25">
      <c r="A2453" s="21" t="s">
        <v>6926</v>
      </c>
      <c r="B2453" s="209" t="s">
        <v>3521</v>
      </c>
      <c r="C2453" s="214">
        <v>8</v>
      </c>
      <c r="D2453" s="215">
        <v>8000</v>
      </c>
      <c r="E2453" s="215">
        <v>2000</v>
      </c>
      <c r="F2453" s="214">
        <v>11</v>
      </c>
      <c r="G2453" s="217" t="str">
        <f>IF(MID(tab_SATLISTE[[#This Row],[SAT-ID]],2,1)="x","x",LEFT(tab_SATLISTE[[#This Row],[SAT-ID]]))</f>
        <v>7</v>
      </c>
      <c r="H2453" s="679" t="s">
        <v>4294</v>
      </c>
      <c r="I2453" s="680"/>
      <c r="J2453" s="680"/>
      <c r="K2453" s="680"/>
      <c r="L2453" s="681"/>
    </row>
    <row r="2454" spans="1:12" ht="15.95" customHeight="1" x14ac:dyDescent="0.25">
      <c r="A2454" s="21" t="s">
        <v>6927</v>
      </c>
      <c r="B2454" s="209" t="s">
        <v>3745</v>
      </c>
      <c r="C2454" s="214">
        <v>3</v>
      </c>
      <c r="D2454" s="215">
        <v>3000</v>
      </c>
      <c r="E2454" s="215">
        <v>750</v>
      </c>
      <c r="F2454" s="214">
        <v>5</v>
      </c>
      <c r="G2454" s="217" t="str">
        <f>IF(MID(tab_SATLISTE[[#This Row],[SAT-ID]],2,1)="x","x",LEFT(tab_SATLISTE[[#This Row],[SAT-ID]]))</f>
        <v>7</v>
      </c>
      <c r="H2454" s="679" t="s">
        <v>4294</v>
      </c>
      <c r="I2454" s="680"/>
      <c r="J2454" s="680"/>
      <c r="K2454" s="680"/>
      <c r="L2454" s="681"/>
    </row>
    <row r="2455" spans="1:12" ht="15.95" customHeight="1" x14ac:dyDescent="0.25">
      <c r="A2455" s="21" t="s">
        <v>6928</v>
      </c>
      <c r="B2455" s="209" t="s">
        <v>3539</v>
      </c>
      <c r="C2455" s="214">
        <v>4</v>
      </c>
      <c r="D2455" s="215">
        <v>4000</v>
      </c>
      <c r="E2455" s="215">
        <v>1000</v>
      </c>
      <c r="F2455" s="214">
        <v>6</v>
      </c>
      <c r="G2455" s="217" t="str">
        <f>IF(MID(tab_SATLISTE[[#This Row],[SAT-ID]],2,1)="x","x",LEFT(tab_SATLISTE[[#This Row],[SAT-ID]]))</f>
        <v>7</v>
      </c>
      <c r="H2455" s="679" t="s">
        <v>4294</v>
      </c>
      <c r="I2455" s="680"/>
      <c r="J2455" s="680"/>
      <c r="K2455" s="680"/>
      <c r="L2455" s="681"/>
    </row>
    <row r="2456" spans="1:12" ht="15.95" customHeight="1" x14ac:dyDescent="0.25">
      <c r="A2456" s="21" t="s">
        <v>6929</v>
      </c>
      <c r="B2456" s="209" t="s">
        <v>3719</v>
      </c>
      <c r="C2456" s="214">
        <v>5</v>
      </c>
      <c r="D2456" s="215">
        <v>5000</v>
      </c>
      <c r="E2456" s="215">
        <v>1250</v>
      </c>
      <c r="F2456" s="214">
        <v>7</v>
      </c>
      <c r="G2456" s="217" t="str">
        <f>IF(MID(tab_SATLISTE[[#This Row],[SAT-ID]],2,1)="x","x",LEFT(tab_SATLISTE[[#This Row],[SAT-ID]]))</f>
        <v>7</v>
      </c>
      <c r="H2456" s="679" t="s">
        <v>4294</v>
      </c>
      <c r="I2456" s="680"/>
      <c r="J2456" s="680"/>
      <c r="K2456" s="680"/>
      <c r="L2456" s="681"/>
    </row>
    <row r="2457" spans="1:12" ht="15.95" customHeight="1" x14ac:dyDescent="0.25">
      <c r="A2457" s="21" t="s">
        <v>6930</v>
      </c>
      <c r="B2457" s="209" t="s">
        <v>3630</v>
      </c>
      <c r="C2457" s="214">
        <v>5</v>
      </c>
      <c r="D2457" s="215">
        <v>5000</v>
      </c>
      <c r="E2457" s="215">
        <v>1250</v>
      </c>
      <c r="F2457" s="214">
        <v>8</v>
      </c>
      <c r="G2457" s="217" t="str">
        <f>IF(MID(tab_SATLISTE[[#This Row],[SAT-ID]],2,1)="x","x",LEFT(tab_SATLISTE[[#This Row],[SAT-ID]]))</f>
        <v>7</v>
      </c>
      <c r="H2457" s="679" t="s">
        <v>4294</v>
      </c>
      <c r="I2457" s="680"/>
      <c r="J2457" s="680"/>
      <c r="K2457" s="680"/>
      <c r="L2457" s="681"/>
    </row>
    <row r="2458" spans="1:12" ht="15.95" customHeight="1" x14ac:dyDescent="0.25">
      <c r="A2458" s="21" t="s">
        <v>6931</v>
      </c>
      <c r="B2458" s="209" t="s">
        <v>3603</v>
      </c>
      <c r="C2458" s="214">
        <v>6</v>
      </c>
      <c r="D2458" s="215">
        <v>6000</v>
      </c>
      <c r="E2458" s="215">
        <v>1500</v>
      </c>
      <c r="F2458" s="214">
        <v>8</v>
      </c>
      <c r="G2458" s="217" t="str">
        <f>IF(MID(tab_SATLISTE[[#This Row],[SAT-ID]],2,1)="x","x",LEFT(tab_SATLISTE[[#This Row],[SAT-ID]]))</f>
        <v>7</v>
      </c>
      <c r="H2458" s="679" t="s">
        <v>4294</v>
      </c>
      <c r="I2458" s="680"/>
      <c r="J2458" s="680"/>
      <c r="K2458" s="680"/>
      <c r="L2458" s="681"/>
    </row>
    <row r="2459" spans="1:12" ht="15.95" customHeight="1" x14ac:dyDescent="0.25">
      <c r="A2459" s="21" t="s">
        <v>6932</v>
      </c>
      <c r="B2459" s="209" t="s">
        <v>3589</v>
      </c>
      <c r="C2459" s="214">
        <v>22</v>
      </c>
      <c r="D2459" s="215">
        <v>22000</v>
      </c>
      <c r="E2459" s="215">
        <v>5500</v>
      </c>
      <c r="F2459" s="214">
        <v>34</v>
      </c>
      <c r="G2459" s="217" t="str">
        <f>IF(MID(tab_SATLISTE[[#This Row],[SAT-ID]],2,1)="x","x",LEFT(tab_SATLISTE[[#This Row],[SAT-ID]]))</f>
        <v>7</v>
      </c>
      <c r="H2459" s="679" t="s">
        <v>4294</v>
      </c>
      <c r="I2459" s="680"/>
      <c r="J2459" s="680"/>
      <c r="K2459" s="680"/>
      <c r="L2459" s="681"/>
    </row>
    <row r="2460" spans="1:12" ht="15.95" customHeight="1" x14ac:dyDescent="0.25">
      <c r="A2460" s="21" t="s">
        <v>6933</v>
      </c>
      <c r="B2460" s="209" t="s">
        <v>3928</v>
      </c>
      <c r="C2460" s="214">
        <v>4</v>
      </c>
      <c r="D2460" s="215">
        <v>4000</v>
      </c>
      <c r="E2460" s="215">
        <v>1000</v>
      </c>
      <c r="F2460" s="214">
        <v>5</v>
      </c>
      <c r="G2460" s="217" t="str">
        <f>IF(MID(tab_SATLISTE[[#This Row],[SAT-ID]],2,1)="x","x",LEFT(tab_SATLISTE[[#This Row],[SAT-ID]]))</f>
        <v>7</v>
      </c>
      <c r="H2460" s="679" t="s">
        <v>4294</v>
      </c>
      <c r="I2460" s="680"/>
      <c r="J2460" s="680"/>
      <c r="K2460" s="680"/>
      <c r="L2460" s="681"/>
    </row>
    <row r="2461" spans="1:12" ht="15.95" customHeight="1" x14ac:dyDescent="0.25">
      <c r="A2461" s="21" t="s">
        <v>6934</v>
      </c>
      <c r="B2461" s="209" t="s">
        <v>3956</v>
      </c>
      <c r="C2461" s="214">
        <v>7</v>
      </c>
      <c r="D2461" s="215">
        <v>7000</v>
      </c>
      <c r="E2461" s="215">
        <v>1750</v>
      </c>
      <c r="F2461" s="214">
        <v>11</v>
      </c>
      <c r="G2461" s="217" t="str">
        <f>IF(MID(tab_SATLISTE[[#This Row],[SAT-ID]],2,1)="x","x",LEFT(tab_SATLISTE[[#This Row],[SAT-ID]]))</f>
        <v>7</v>
      </c>
      <c r="H2461" s="679" t="s">
        <v>4294</v>
      </c>
      <c r="I2461" s="680"/>
      <c r="J2461" s="680"/>
      <c r="K2461" s="680"/>
      <c r="L2461" s="681"/>
    </row>
    <row r="2462" spans="1:12" ht="15.95" customHeight="1" x14ac:dyDescent="0.25">
      <c r="A2462" s="22" t="s">
        <v>6939</v>
      </c>
      <c r="B2462" s="211" t="s">
        <v>3786</v>
      </c>
      <c r="C2462" s="214">
        <v>58</v>
      </c>
      <c r="D2462" s="215">
        <v>58000</v>
      </c>
      <c r="E2462" s="215">
        <v>14500</v>
      </c>
      <c r="F2462" s="214">
        <v>90</v>
      </c>
      <c r="G2462" s="217" t="str">
        <f>IF(MID(tab_SATLISTE[[#This Row],[SAT-ID]],2,1)="x","x",LEFT(tab_SATLISTE[[#This Row],[SAT-ID]]))</f>
        <v>7</v>
      </c>
      <c r="H2462" s="679" t="s">
        <v>4294</v>
      </c>
      <c r="I2462" s="680"/>
      <c r="J2462" s="680"/>
      <c r="K2462" s="680"/>
      <c r="L2462" s="681"/>
    </row>
    <row r="2463" spans="1:12" ht="15.95" customHeight="1" x14ac:dyDescent="0.25">
      <c r="A2463" s="22" t="s">
        <v>6940</v>
      </c>
      <c r="B2463" s="211" t="s">
        <v>1429</v>
      </c>
      <c r="C2463" s="214">
        <v>5</v>
      </c>
      <c r="D2463" s="215">
        <v>5000</v>
      </c>
      <c r="E2463" s="215">
        <v>1250</v>
      </c>
      <c r="F2463" s="214">
        <v>7</v>
      </c>
      <c r="G2463" s="217" t="str">
        <f>IF(MID(tab_SATLISTE[[#This Row],[SAT-ID]],2,1)="x","x",LEFT(tab_SATLISTE[[#This Row],[SAT-ID]]))</f>
        <v>7</v>
      </c>
      <c r="H2463" s="676" t="s">
        <v>4295</v>
      </c>
      <c r="I2463" s="677"/>
      <c r="J2463" s="677"/>
      <c r="K2463" s="677"/>
      <c r="L2463" s="678"/>
    </row>
    <row r="2464" spans="1:12" ht="15.95" customHeight="1" x14ac:dyDescent="0.25">
      <c r="A2464" s="22" t="s">
        <v>6941</v>
      </c>
      <c r="B2464" s="211" t="s">
        <v>7051</v>
      </c>
      <c r="C2464" s="214">
        <v>18</v>
      </c>
      <c r="D2464" s="215">
        <v>18000</v>
      </c>
      <c r="E2464" s="215">
        <v>4500</v>
      </c>
      <c r="F2464" s="214">
        <v>28</v>
      </c>
      <c r="G2464" s="217" t="str">
        <f>IF(MID(tab_SATLISTE[[#This Row],[SAT-ID]],2,1)="x","x",LEFT(tab_SATLISTE[[#This Row],[SAT-ID]]))</f>
        <v>7</v>
      </c>
      <c r="H2464" s="676" t="s">
        <v>4295</v>
      </c>
      <c r="I2464" s="677"/>
      <c r="J2464" s="677"/>
      <c r="K2464" s="677"/>
      <c r="L2464" s="678"/>
    </row>
    <row r="2465" spans="1:12" ht="15.95" customHeight="1" x14ac:dyDescent="0.25">
      <c r="A2465" s="22" t="s">
        <v>6942</v>
      </c>
      <c r="B2465" s="211" t="s">
        <v>392</v>
      </c>
      <c r="C2465" s="214">
        <v>13</v>
      </c>
      <c r="D2465" s="215">
        <v>13000</v>
      </c>
      <c r="E2465" s="215">
        <v>3250</v>
      </c>
      <c r="F2465" s="214">
        <v>19</v>
      </c>
      <c r="G2465" s="217" t="str">
        <f>IF(MID(tab_SATLISTE[[#This Row],[SAT-ID]],2,1)="x","x",LEFT(tab_SATLISTE[[#This Row],[SAT-ID]]))</f>
        <v>7</v>
      </c>
      <c r="H2465" s="676" t="s">
        <v>4295</v>
      </c>
      <c r="I2465" s="677"/>
      <c r="J2465" s="677"/>
      <c r="K2465" s="677"/>
      <c r="L2465" s="678"/>
    </row>
    <row r="2466" spans="1:12" ht="15.95" customHeight="1" x14ac:dyDescent="0.25">
      <c r="A2466" s="22" t="s">
        <v>6943</v>
      </c>
      <c r="B2466" s="211" t="s">
        <v>110</v>
      </c>
      <c r="C2466" s="214">
        <v>68</v>
      </c>
      <c r="D2466" s="215">
        <v>68000</v>
      </c>
      <c r="E2466" s="215">
        <v>17000</v>
      </c>
      <c r="F2466" s="214">
        <v>103</v>
      </c>
      <c r="G2466" s="217" t="str">
        <f>IF(MID(tab_SATLISTE[[#This Row],[SAT-ID]],2,1)="x","x",LEFT(tab_SATLISTE[[#This Row],[SAT-ID]]))</f>
        <v>7</v>
      </c>
      <c r="H2466" s="676" t="s">
        <v>4295</v>
      </c>
      <c r="I2466" s="677"/>
      <c r="J2466" s="677"/>
      <c r="K2466" s="677"/>
      <c r="L2466" s="678"/>
    </row>
    <row r="2467" spans="1:12" ht="15.95" customHeight="1" x14ac:dyDescent="0.25">
      <c r="A2467" s="22" t="s">
        <v>6944</v>
      </c>
      <c r="B2467" s="211" t="s">
        <v>705</v>
      </c>
      <c r="C2467" s="214">
        <v>61</v>
      </c>
      <c r="D2467" s="215">
        <v>61000</v>
      </c>
      <c r="E2467" s="215">
        <v>15250</v>
      </c>
      <c r="F2467" s="214">
        <v>94</v>
      </c>
      <c r="G2467" s="217" t="str">
        <f>IF(MID(tab_SATLISTE[[#This Row],[SAT-ID]],2,1)="x","x",LEFT(tab_SATLISTE[[#This Row],[SAT-ID]]))</f>
        <v>7</v>
      </c>
      <c r="H2467" s="676" t="s">
        <v>4295</v>
      </c>
      <c r="I2467" s="677"/>
      <c r="J2467" s="677"/>
      <c r="K2467" s="677"/>
      <c r="L2467" s="678"/>
    </row>
    <row r="2468" spans="1:12" ht="15.95" customHeight="1" x14ac:dyDescent="0.25">
      <c r="A2468" s="22" t="s">
        <v>6945</v>
      </c>
      <c r="B2468" s="211" t="s">
        <v>836</v>
      </c>
      <c r="C2468" s="214">
        <v>21</v>
      </c>
      <c r="D2468" s="215">
        <v>21000</v>
      </c>
      <c r="E2468" s="215">
        <v>5250</v>
      </c>
      <c r="F2468" s="214">
        <v>33</v>
      </c>
      <c r="G2468" s="217" t="str">
        <f>IF(MID(tab_SATLISTE[[#This Row],[SAT-ID]],2,1)="x","x",LEFT(tab_SATLISTE[[#This Row],[SAT-ID]]))</f>
        <v>7</v>
      </c>
      <c r="H2468" s="676" t="s">
        <v>4295</v>
      </c>
      <c r="I2468" s="677"/>
      <c r="J2468" s="677"/>
      <c r="K2468" s="677"/>
      <c r="L2468" s="678"/>
    </row>
    <row r="2469" spans="1:12" ht="15.95" customHeight="1" x14ac:dyDescent="0.25">
      <c r="A2469" s="22" t="s">
        <v>6946</v>
      </c>
      <c r="B2469" s="211" t="s">
        <v>700</v>
      </c>
      <c r="C2469" s="214">
        <v>14</v>
      </c>
      <c r="D2469" s="215">
        <v>14000</v>
      </c>
      <c r="E2469" s="215">
        <v>3500</v>
      </c>
      <c r="F2469" s="214">
        <v>21</v>
      </c>
      <c r="G2469" s="217" t="str">
        <f>IF(MID(tab_SATLISTE[[#This Row],[SAT-ID]],2,1)="x","x",LEFT(tab_SATLISTE[[#This Row],[SAT-ID]]))</f>
        <v>7</v>
      </c>
      <c r="H2469" s="676" t="s">
        <v>4295</v>
      </c>
      <c r="I2469" s="677"/>
      <c r="J2469" s="677"/>
      <c r="K2469" s="677"/>
      <c r="L2469" s="678"/>
    </row>
    <row r="2470" spans="1:12" ht="15.95" customHeight="1" x14ac:dyDescent="0.25">
      <c r="A2470" s="22" t="s">
        <v>6947</v>
      </c>
      <c r="B2470" s="211" t="s">
        <v>1707</v>
      </c>
      <c r="C2470" s="214">
        <v>15</v>
      </c>
      <c r="D2470" s="215">
        <v>15000</v>
      </c>
      <c r="E2470" s="215">
        <v>3750</v>
      </c>
      <c r="F2470" s="214">
        <v>23</v>
      </c>
      <c r="G2470" s="217" t="str">
        <f>IF(MID(tab_SATLISTE[[#This Row],[SAT-ID]],2,1)="x","x",LEFT(tab_SATLISTE[[#This Row],[SAT-ID]]))</f>
        <v>7</v>
      </c>
      <c r="H2470" s="676" t="s">
        <v>4295</v>
      </c>
      <c r="I2470" s="677"/>
      <c r="J2470" s="677"/>
      <c r="K2470" s="677"/>
      <c r="L2470" s="678"/>
    </row>
    <row r="2471" spans="1:12" ht="15.95" customHeight="1" x14ac:dyDescent="0.25">
      <c r="A2471" s="22" t="s">
        <v>6948</v>
      </c>
      <c r="B2471" s="211" t="s">
        <v>726</v>
      </c>
      <c r="C2471" s="214">
        <v>11</v>
      </c>
      <c r="D2471" s="215">
        <v>11000</v>
      </c>
      <c r="E2471" s="215">
        <v>2750</v>
      </c>
      <c r="F2471" s="214">
        <v>17</v>
      </c>
      <c r="G2471" s="217" t="str">
        <f>IF(MID(tab_SATLISTE[[#This Row],[SAT-ID]],2,1)="x","x",LEFT(tab_SATLISTE[[#This Row],[SAT-ID]]))</f>
        <v>7</v>
      </c>
      <c r="H2471" s="676" t="s">
        <v>4295</v>
      </c>
      <c r="I2471" s="677"/>
      <c r="J2471" s="677"/>
      <c r="K2471" s="677"/>
      <c r="L2471" s="678"/>
    </row>
    <row r="2472" spans="1:12" ht="15.95" customHeight="1" x14ac:dyDescent="0.25">
      <c r="A2472" s="22" t="s">
        <v>6949</v>
      </c>
      <c r="B2472" s="211" t="s">
        <v>129</v>
      </c>
      <c r="C2472" s="214">
        <v>16</v>
      </c>
      <c r="D2472" s="215">
        <v>16000</v>
      </c>
      <c r="E2472" s="215">
        <v>4000</v>
      </c>
      <c r="F2472" s="214">
        <v>24</v>
      </c>
      <c r="G2472" s="217" t="str">
        <f>IF(MID(tab_SATLISTE[[#This Row],[SAT-ID]],2,1)="x","x",LEFT(tab_SATLISTE[[#This Row],[SAT-ID]]))</f>
        <v>7</v>
      </c>
      <c r="H2472" s="676" t="s">
        <v>4295</v>
      </c>
      <c r="I2472" s="677"/>
      <c r="J2472" s="677"/>
      <c r="K2472" s="677"/>
      <c r="L2472" s="678"/>
    </row>
    <row r="2473" spans="1:12" ht="15.95" customHeight="1" x14ac:dyDescent="0.25">
      <c r="A2473" s="22" t="s">
        <v>6950</v>
      </c>
      <c r="B2473" s="211" t="s">
        <v>731</v>
      </c>
      <c r="C2473" s="214">
        <v>112</v>
      </c>
      <c r="D2473" s="215">
        <v>112000</v>
      </c>
      <c r="E2473" s="215">
        <v>28000</v>
      </c>
      <c r="F2473" s="214">
        <v>172</v>
      </c>
      <c r="G2473" s="217" t="str">
        <f>IF(MID(tab_SATLISTE[[#This Row],[SAT-ID]],2,1)="x","x",LEFT(tab_SATLISTE[[#This Row],[SAT-ID]]))</f>
        <v>7</v>
      </c>
      <c r="H2473" s="676" t="s">
        <v>4295</v>
      </c>
      <c r="I2473" s="677"/>
      <c r="J2473" s="677"/>
      <c r="K2473" s="677"/>
      <c r="L2473" s="678"/>
    </row>
    <row r="2474" spans="1:12" ht="15.95" customHeight="1" x14ac:dyDescent="0.25">
      <c r="A2474" s="22" t="s">
        <v>6951</v>
      </c>
      <c r="B2474" s="211" t="s">
        <v>698</v>
      </c>
      <c r="C2474" s="214">
        <v>34</v>
      </c>
      <c r="D2474" s="215">
        <v>34000</v>
      </c>
      <c r="E2474" s="215">
        <v>8500</v>
      </c>
      <c r="F2474" s="214">
        <v>53</v>
      </c>
      <c r="G2474" s="217" t="str">
        <f>IF(MID(tab_SATLISTE[[#This Row],[SAT-ID]],2,1)="x","x",LEFT(tab_SATLISTE[[#This Row],[SAT-ID]]))</f>
        <v>7</v>
      </c>
      <c r="H2474" s="676" t="s">
        <v>4295</v>
      </c>
      <c r="I2474" s="677"/>
      <c r="J2474" s="677"/>
      <c r="K2474" s="677"/>
      <c r="L2474" s="678"/>
    </row>
    <row r="2475" spans="1:12" ht="15.95" customHeight="1" x14ac:dyDescent="0.25">
      <c r="A2475" s="22" t="s">
        <v>6952</v>
      </c>
      <c r="B2475" s="211" t="s">
        <v>125</v>
      </c>
      <c r="C2475" s="214">
        <v>29</v>
      </c>
      <c r="D2475" s="215">
        <v>29000</v>
      </c>
      <c r="E2475" s="215">
        <v>7250</v>
      </c>
      <c r="F2475" s="214">
        <v>44</v>
      </c>
      <c r="G2475" s="217" t="str">
        <f>IF(MID(tab_SATLISTE[[#This Row],[SAT-ID]],2,1)="x","x",LEFT(tab_SATLISTE[[#This Row],[SAT-ID]]))</f>
        <v>7</v>
      </c>
      <c r="H2475" s="676" t="s">
        <v>4295</v>
      </c>
      <c r="I2475" s="677"/>
      <c r="J2475" s="677"/>
      <c r="K2475" s="677"/>
      <c r="L2475" s="678"/>
    </row>
    <row r="2476" spans="1:12" ht="15.95" customHeight="1" x14ac:dyDescent="0.25">
      <c r="A2476" s="22" t="s">
        <v>6953</v>
      </c>
      <c r="B2476" s="211" t="s">
        <v>1817</v>
      </c>
      <c r="C2476" s="214">
        <v>6</v>
      </c>
      <c r="D2476" s="215">
        <v>6000</v>
      </c>
      <c r="E2476" s="215">
        <v>1500</v>
      </c>
      <c r="F2476" s="214">
        <v>9</v>
      </c>
      <c r="G2476" s="217" t="str">
        <f>IF(MID(tab_SATLISTE[[#This Row],[SAT-ID]],2,1)="x","x",LEFT(tab_SATLISTE[[#This Row],[SAT-ID]]))</f>
        <v>7</v>
      </c>
      <c r="H2476" s="676" t="s">
        <v>4295</v>
      </c>
      <c r="I2476" s="677"/>
      <c r="J2476" s="677"/>
      <c r="K2476" s="677"/>
      <c r="L2476" s="678"/>
    </row>
    <row r="2477" spans="1:12" ht="15.95" customHeight="1" x14ac:dyDescent="0.25">
      <c r="A2477" s="22" t="s">
        <v>6954</v>
      </c>
      <c r="B2477" s="211" t="s">
        <v>1988</v>
      </c>
      <c r="C2477" s="214">
        <v>8</v>
      </c>
      <c r="D2477" s="215">
        <v>8000</v>
      </c>
      <c r="E2477" s="215">
        <v>2000</v>
      </c>
      <c r="F2477" s="214">
        <v>12</v>
      </c>
      <c r="G2477" s="217" t="str">
        <f>IF(MID(tab_SATLISTE[[#This Row],[SAT-ID]],2,1)="x","x",LEFT(tab_SATLISTE[[#This Row],[SAT-ID]]))</f>
        <v>7</v>
      </c>
      <c r="H2477" s="676" t="s">
        <v>4295</v>
      </c>
      <c r="I2477" s="677"/>
      <c r="J2477" s="677"/>
      <c r="K2477" s="677"/>
      <c r="L2477" s="678"/>
    </row>
    <row r="2478" spans="1:12" ht="15.95" customHeight="1" x14ac:dyDescent="0.25">
      <c r="A2478" s="22" t="s">
        <v>6955</v>
      </c>
      <c r="B2478" s="211" t="s">
        <v>1474</v>
      </c>
      <c r="C2478" s="214">
        <v>19</v>
      </c>
      <c r="D2478" s="215">
        <v>19000</v>
      </c>
      <c r="E2478" s="215">
        <v>4750</v>
      </c>
      <c r="F2478" s="214">
        <v>29</v>
      </c>
      <c r="G2478" s="217" t="str">
        <f>IF(MID(tab_SATLISTE[[#This Row],[SAT-ID]],2,1)="x","x",LEFT(tab_SATLISTE[[#This Row],[SAT-ID]]))</f>
        <v>7</v>
      </c>
      <c r="H2478" s="676" t="s">
        <v>4295</v>
      </c>
      <c r="I2478" s="677"/>
      <c r="J2478" s="677"/>
      <c r="K2478" s="677"/>
      <c r="L2478" s="678"/>
    </row>
    <row r="2479" spans="1:12" ht="15.95" customHeight="1" x14ac:dyDescent="0.25">
      <c r="A2479" s="22" t="s">
        <v>6956</v>
      </c>
      <c r="B2479" s="211" t="s">
        <v>4232</v>
      </c>
      <c r="C2479" s="214">
        <v>3</v>
      </c>
      <c r="D2479" s="215">
        <v>3000</v>
      </c>
      <c r="E2479" s="215">
        <v>750</v>
      </c>
      <c r="F2479" s="214">
        <v>4</v>
      </c>
      <c r="G2479" s="217" t="str">
        <f>IF(MID(tab_SATLISTE[[#This Row],[SAT-ID]],2,1)="x","x",LEFT(tab_SATLISTE[[#This Row],[SAT-ID]]))</f>
        <v>7</v>
      </c>
      <c r="H2479" s="676" t="s">
        <v>4295</v>
      </c>
      <c r="I2479" s="677"/>
      <c r="J2479" s="677"/>
      <c r="K2479" s="677"/>
      <c r="L2479" s="678"/>
    </row>
    <row r="2480" spans="1:12" ht="15.95" customHeight="1" x14ac:dyDescent="0.25">
      <c r="A2480" s="22" t="s">
        <v>6957</v>
      </c>
      <c r="B2480" s="211" t="s">
        <v>1626</v>
      </c>
      <c r="C2480" s="214">
        <v>25</v>
      </c>
      <c r="D2480" s="215">
        <v>25000</v>
      </c>
      <c r="E2480" s="215">
        <v>6250</v>
      </c>
      <c r="F2480" s="214">
        <v>39</v>
      </c>
      <c r="G2480" s="217" t="str">
        <f>IF(MID(tab_SATLISTE[[#This Row],[SAT-ID]],2,1)="x","x",LEFT(tab_SATLISTE[[#This Row],[SAT-ID]]))</f>
        <v>7</v>
      </c>
      <c r="H2480" s="676" t="s">
        <v>4295</v>
      </c>
      <c r="I2480" s="677"/>
      <c r="J2480" s="677"/>
      <c r="K2480" s="677"/>
      <c r="L2480" s="678"/>
    </row>
    <row r="2481" spans="1:12" ht="15.95" customHeight="1" x14ac:dyDescent="0.25">
      <c r="A2481" s="22" t="s">
        <v>6958</v>
      </c>
      <c r="B2481" s="211" t="s">
        <v>1644</v>
      </c>
      <c r="C2481" s="214">
        <v>11</v>
      </c>
      <c r="D2481" s="215">
        <v>11000</v>
      </c>
      <c r="E2481" s="215">
        <v>2750</v>
      </c>
      <c r="F2481" s="214">
        <v>16</v>
      </c>
      <c r="G2481" s="217" t="str">
        <f>IF(MID(tab_SATLISTE[[#This Row],[SAT-ID]],2,1)="x","x",LEFT(tab_SATLISTE[[#This Row],[SAT-ID]]))</f>
        <v>7</v>
      </c>
      <c r="H2481" s="676" t="s">
        <v>4295</v>
      </c>
      <c r="I2481" s="677"/>
      <c r="J2481" s="677"/>
      <c r="K2481" s="677"/>
      <c r="L2481" s="678"/>
    </row>
    <row r="2482" spans="1:12" ht="15.95" customHeight="1" x14ac:dyDescent="0.25">
      <c r="A2482" s="22" t="s">
        <v>6959</v>
      </c>
      <c r="B2482" s="211" t="s">
        <v>1624</v>
      </c>
      <c r="C2482" s="214">
        <v>31</v>
      </c>
      <c r="D2482" s="215">
        <v>31000</v>
      </c>
      <c r="E2482" s="215">
        <v>7750</v>
      </c>
      <c r="F2482" s="214">
        <v>47</v>
      </c>
      <c r="G2482" s="217" t="str">
        <f>IF(MID(tab_SATLISTE[[#This Row],[SAT-ID]],2,1)="x","x",LEFT(tab_SATLISTE[[#This Row],[SAT-ID]]))</f>
        <v>7</v>
      </c>
      <c r="H2482" s="676" t="s">
        <v>4295</v>
      </c>
      <c r="I2482" s="677"/>
      <c r="J2482" s="677"/>
      <c r="K2482" s="677"/>
      <c r="L2482" s="678"/>
    </row>
    <row r="2483" spans="1:12" ht="15.95" customHeight="1" x14ac:dyDescent="0.25">
      <c r="A2483" s="22" t="s">
        <v>6960</v>
      </c>
      <c r="B2483" s="211" t="s">
        <v>813</v>
      </c>
      <c r="C2483" s="214">
        <v>9</v>
      </c>
      <c r="D2483" s="215">
        <v>9000</v>
      </c>
      <c r="E2483" s="215">
        <v>2250</v>
      </c>
      <c r="F2483" s="214">
        <v>14</v>
      </c>
      <c r="G2483" s="217" t="str">
        <f>IF(MID(tab_SATLISTE[[#This Row],[SAT-ID]],2,1)="x","x",LEFT(tab_SATLISTE[[#This Row],[SAT-ID]]))</f>
        <v>7</v>
      </c>
      <c r="H2483" s="676" t="s">
        <v>4295</v>
      </c>
      <c r="I2483" s="677"/>
      <c r="J2483" s="677"/>
      <c r="K2483" s="677"/>
      <c r="L2483" s="678"/>
    </row>
    <row r="2484" spans="1:12" ht="15.95" customHeight="1" x14ac:dyDescent="0.25">
      <c r="A2484" s="22" t="s">
        <v>6961</v>
      </c>
      <c r="B2484" s="211" t="s">
        <v>1427</v>
      </c>
      <c r="C2484" s="214">
        <v>24</v>
      </c>
      <c r="D2484" s="215">
        <v>24000</v>
      </c>
      <c r="E2484" s="215">
        <v>6000</v>
      </c>
      <c r="F2484" s="214">
        <v>37</v>
      </c>
      <c r="G2484" s="217" t="str">
        <f>IF(MID(tab_SATLISTE[[#This Row],[SAT-ID]],2,1)="x","x",LEFT(tab_SATLISTE[[#This Row],[SAT-ID]]))</f>
        <v>7</v>
      </c>
      <c r="H2484" s="676" t="s">
        <v>4295</v>
      </c>
      <c r="I2484" s="677"/>
      <c r="J2484" s="677"/>
      <c r="K2484" s="677"/>
      <c r="L2484" s="678"/>
    </row>
    <row r="2485" spans="1:12" ht="15.95" customHeight="1" x14ac:dyDescent="0.25">
      <c r="A2485" s="22" t="s">
        <v>6962</v>
      </c>
      <c r="B2485" s="211" t="s">
        <v>1401</v>
      </c>
      <c r="C2485" s="214">
        <v>34</v>
      </c>
      <c r="D2485" s="215">
        <v>34000</v>
      </c>
      <c r="E2485" s="215">
        <v>8500</v>
      </c>
      <c r="F2485" s="214">
        <v>52</v>
      </c>
      <c r="G2485" s="217" t="str">
        <f>IF(MID(tab_SATLISTE[[#This Row],[SAT-ID]],2,1)="x","x",LEFT(tab_SATLISTE[[#This Row],[SAT-ID]]))</f>
        <v>7</v>
      </c>
      <c r="H2485" s="676" t="s">
        <v>4295</v>
      </c>
      <c r="I2485" s="677"/>
      <c r="J2485" s="677"/>
      <c r="K2485" s="677"/>
      <c r="L2485" s="678"/>
    </row>
    <row r="2486" spans="1:12" ht="15.95" customHeight="1" x14ac:dyDescent="0.25">
      <c r="A2486" s="22" t="s">
        <v>6963</v>
      </c>
      <c r="B2486" s="211" t="s">
        <v>86</v>
      </c>
      <c r="C2486" s="214">
        <v>19</v>
      </c>
      <c r="D2486" s="215">
        <v>19000</v>
      </c>
      <c r="E2486" s="215">
        <v>4750</v>
      </c>
      <c r="F2486" s="214">
        <v>28</v>
      </c>
      <c r="G2486" s="217" t="str">
        <f>IF(MID(tab_SATLISTE[[#This Row],[SAT-ID]],2,1)="x","x",LEFT(tab_SATLISTE[[#This Row],[SAT-ID]]))</f>
        <v>7</v>
      </c>
      <c r="H2486" s="676" t="s">
        <v>4295</v>
      </c>
      <c r="I2486" s="677"/>
      <c r="J2486" s="677"/>
      <c r="K2486" s="677"/>
      <c r="L2486" s="678"/>
    </row>
    <row r="2487" spans="1:12" ht="15.95" customHeight="1" x14ac:dyDescent="0.25">
      <c r="A2487" s="22" t="s">
        <v>6964</v>
      </c>
      <c r="B2487" s="211" t="s">
        <v>4353</v>
      </c>
      <c r="C2487" s="214">
        <v>42</v>
      </c>
      <c r="D2487" s="215">
        <v>42000</v>
      </c>
      <c r="E2487" s="215">
        <v>10500</v>
      </c>
      <c r="F2487" s="214">
        <v>65</v>
      </c>
      <c r="G2487" s="217" t="str">
        <f>IF(MID(tab_SATLISTE[[#This Row],[SAT-ID]],2,1)="x","x",LEFT(tab_SATLISTE[[#This Row],[SAT-ID]]))</f>
        <v>7</v>
      </c>
      <c r="H2487" s="676" t="s">
        <v>4295</v>
      </c>
      <c r="I2487" s="677"/>
      <c r="J2487" s="677"/>
      <c r="K2487" s="677"/>
      <c r="L2487" s="678"/>
    </row>
    <row r="2488" spans="1:12" ht="15.95" customHeight="1" x14ac:dyDescent="0.25">
      <c r="A2488" s="22" t="s">
        <v>6965</v>
      </c>
      <c r="B2488" s="211" t="s">
        <v>363</v>
      </c>
      <c r="C2488" s="214">
        <v>8</v>
      </c>
      <c r="D2488" s="215">
        <v>8000</v>
      </c>
      <c r="E2488" s="215">
        <v>2000</v>
      </c>
      <c r="F2488" s="214">
        <v>13</v>
      </c>
      <c r="G2488" s="217" t="str">
        <f>IF(MID(tab_SATLISTE[[#This Row],[SAT-ID]],2,1)="x","x",LEFT(tab_SATLISTE[[#This Row],[SAT-ID]]))</f>
        <v>7</v>
      </c>
      <c r="H2488" s="676" t="s">
        <v>4295</v>
      </c>
      <c r="I2488" s="677"/>
      <c r="J2488" s="677"/>
      <c r="K2488" s="677"/>
      <c r="L2488" s="678"/>
    </row>
    <row r="2489" spans="1:12" ht="15.95" customHeight="1" x14ac:dyDescent="0.25">
      <c r="A2489" s="22" t="s">
        <v>6966</v>
      </c>
      <c r="B2489" s="211" t="s">
        <v>815</v>
      </c>
      <c r="C2489" s="214">
        <v>16</v>
      </c>
      <c r="D2489" s="215">
        <v>16000</v>
      </c>
      <c r="E2489" s="215">
        <v>4000</v>
      </c>
      <c r="F2489" s="214">
        <v>24</v>
      </c>
      <c r="G2489" s="217" t="str">
        <f>IF(MID(tab_SATLISTE[[#This Row],[SAT-ID]],2,1)="x","x",LEFT(tab_SATLISTE[[#This Row],[SAT-ID]]))</f>
        <v>7</v>
      </c>
      <c r="H2489" s="676" t="s">
        <v>4295</v>
      </c>
      <c r="I2489" s="677"/>
      <c r="J2489" s="677"/>
      <c r="K2489" s="677"/>
      <c r="L2489" s="678"/>
    </row>
    <row r="2490" spans="1:12" ht="15.95" customHeight="1" x14ac:dyDescent="0.25">
      <c r="A2490" s="22" t="s">
        <v>6967</v>
      </c>
      <c r="B2490" s="211" t="s">
        <v>811</v>
      </c>
      <c r="C2490" s="214">
        <v>10</v>
      </c>
      <c r="D2490" s="215">
        <v>10000</v>
      </c>
      <c r="E2490" s="215">
        <v>2500</v>
      </c>
      <c r="F2490" s="214">
        <v>16</v>
      </c>
      <c r="G2490" s="217" t="str">
        <f>IF(MID(tab_SATLISTE[[#This Row],[SAT-ID]],2,1)="x","x",LEFT(tab_SATLISTE[[#This Row],[SAT-ID]]))</f>
        <v>7</v>
      </c>
      <c r="H2490" s="676" t="s">
        <v>4295</v>
      </c>
      <c r="I2490" s="677"/>
      <c r="J2490" s="677"/>
      <c r="K2490" s="677"/>
      <c r="L2490" s="678"/>
    </row>
    <row r="2491" spans="1:12" ht="15.95" customHeight="1" x14ac:dyDescent="0.25">
      <c r="A2491" s="22" t="s">
        <v>6968</v>
      </c>
      <c r="B2491" s="211" t="s">
        <v>1995</v>
      </c>
      <c r="C2491" s="214">
        <v>12</v>
      </c>
      <c r="D2491" s="215">
        <v>12000</v>
      </c>
      <c r="E2491" s="215">
        <v>3000</v>
      </c>
      <c r="F2491" s="214">
        <v>18</v>
      </c>
      <c r="G2491" s="217" t="str">
        <f>IF(MID(tab_SATLISTE[[#This Row],[SAT-ID]],2,1)="x","x",LEFT(tab_SATLISTE[[#This Row],[SAT-ID]]))</f>
        <v>7</v>
      </c>
      <c r="H2491" s="676" t="s">
        <v>4295</v>
      </c>
      <c r="I2491" s="677"/>
      <c r="J2491" s="677"/>
      <c r="K2491" s="677"/>
      <c r="L2491" s="678"/>
    </row>
    <row r="2492" spans="1:12" ht="15.95" customHeight="1" x14ac:dyDescent="0.25">
      <c r="A2492" s="22" t="s">
        <v>6969</v>
      </c>
      <c r="B2492" s="211" t="s">
        <v>1986</v>
      </c>
      <c r="C2492" s="214">
        <v>10</v>
      </c>
      <c r="D2492" s="215">
        <v>10000</v>
      </c>
      <c r="E2492" s="215">
        <v>2500</v>
      </c>
      <c r="F2492" s="214">
        <v>15</v>
      </c>
      <c r="G2492" s="217" t="str">
        <f>IF(MID(tab_SATLISTE[[#This Row],[SAT-ID]],2,1)="x","x",LEFT(tab_SATLISTE[[#This Row],[SAT-ID]]))</f>
        <v>7</v>
      </c>
      <c r="H2492" s="676" t="s">
        <v>4295</v>
      </c>
      <c r="I2492" s="677"/>
      <c r="J2492" s="677"/>
      <c r="K2492" s="677"/>
      <c r="L2492" s="678"/>
    </row>
    <row r="2493" spans="1:12" ht="15.95" customHeight="1" x14ac:dyDescent="0.25">
      <c r="A2493" s="22" t="s">
        <v>6970</v>
      </c>
      <c r="B2493" s="211" t="s">
        <v>1114</v>
      </c>
      <c r="C2493" s="214">
        <v>13</v>
      </c>
      <c r="D2493" s="215">
        <v>13000</v>
      </c>
      <c r="E2493" s="215">
        <v>3250</v>
      </c>
      <c r="F2493" s="214">
        <v>20</v>
      </c>
      <c r="G2493" s="217" t="str">
        <f>IF(MID(tab_SATLISTE[[#This Row],[SAT-ID]],2,1)="x","x",LEFT(tab_SATLISTE[[#This Row],[SAT-ID]]))</f>
        <v>7</v>
      </c>
      <c r="H2493" s="676" t="s">
        <v>4295</v>
      </c>
      <c r="I2493" s="677"/>
      <c r="J2493" s="677"/>
      <c r="K2493" s="677"/>
      <c r="L2493" s="678"/>
    </row>
    <row r="2494" spans="1:12" ht="15.95" customHeight="1" x14ac:dyDescent="0.25">
      <c r="A2494" s="22" t="s">
        <v>6971</v>
      </c>
      <c r="B2494" s="211" t="s">
        <v>722</v>
      </c>
      <c r="C2494" s="214">
        <v>174</v>
      </c>
      <c r="D2494" s="215">
        <v>174000</v>
      </c>
      <c r="E2494" s="215">
        <v>43500</v>
      </c>
      <c r="F2494" s="214">
        <v>267</v>
      </c>
      <c r="G2494" s="217" t="str">
        <f>IF(MID(tab_SATLISTE[[#This Row],[SAT-ID]],2,1)="x","x",LEFT(tab_SATLISTE[[#This Row],[SAT-ID]]))</f>
        <v>7</v>
      </c>
      <c r="H2494" s="676" t="s">
        <v>4295</v>
      </c>
      <c r="I2494" s="677"/>
      <c r="J2494" s="677"/>
      <c r="K2494" s="677"/>
      <c r="L2494" s="678"/>
    </row>
    <row r="2495" spans="1:12" ht="15.95" customHeight="1" x14ac:dyDescent="0.25">
      <c r="A2495" s="22" t="s">
        <v>6972</v>
      </c>
      <c r="B2495" s="211" t="s">
        <v>1814</v>
      </c>
      <c r="C2495" s="214">
        <v>5</v>
      </c>
      <c r="D2495" s="215">
        <v>5000</v>
      </c>
      <c r="E2495" s="215">
        <v>1250</v>
      </c>
      <c r="F2495" s="214">
        <v>8</v>
      </c>
      <c r="G2495" s="217" t="str">
        <f>IF(MID(tab_SATLISTE[[#This Row],[SAT-ID]],2,1)="x","x",LEFT(tab_SATLISTE[[#This Row],[SAT-ID]]))</f>
        <v>7</v>
      </c>
      <c r="H2495" s="676" t="s">
        <v>4295</v>
      </c>
      <c r="I2495" s="677"/>
      <c r="J2495" s="677"/>
      <c r="K2495" s="677"/>
      <c r="L2495" s="678"/>
    </row>
    <row r="2496" spans="1:12" ht="15.95" customHeight="1" x14ac:dyDescent="0.25">
      <c r="A2496" s="22" t="s">
        <v>7052</v>
      </c>
      <c r="B2496" s="211" t="s">
        <v>7053</v>
      </c>
      <c r="C2496" s="214">
        <v>12</v>
      </c>
      <c r="D2496" s="215">
        <v>12000</v>
      </c>
      <c r="E2496" s="215">
        <v>3000</v>
      </c>
      <c r="F2496" s="214">
        <v>18</v>
      </c>
      <c r="G2496" s="217" t="str">
        <f>IF(MID(tab_SATLISTE[[#This Row],[SAT-ID]],2,1)="x","x",LEFT(tab_SATLISTE[[#This Row],[SAT-ID]]))</f>
        <v>7</v>
      </c>
      <c r="H2496" s="676" t="s">
        <v>4295</v>
      </c>
      <c r="I2496" s="677"/>
      <c r="J2496" s="677"/>
      <c r="K2496" s="677"/>
      <c r="L2496" s="678"/>
    </row>
    <row r="2497" spans="1:12" ht="15.95" customHeight="1" x14ac:dyDescent="0.25">
      <c r="A2497" s="22" t="s">
        <v>6973</v>
      </c>
      <c r="B2497" s="211" t="s">
        <v>7054</v>
      </c>
      <c r="C2497" s="214">
        <v>60</v>
      </c>
      <c r="D2497" s="215">
        <v>60000</v>
      </c>
      <c r="E2497" s="215">
        <v>15000</v>
      </c>
      <c r="F2497" s="214">
        <v>92</v>
      </c>
      <c r="G2497" s="217" t="str">
        <f>IF(MID(tab_SATLISTE[[#This Row],[SAT-ID]],2,1)="x","x",LEFT(tab_SATLISTE[[#This Row],[SAT-ID]]))</f>
        <v>7</v>
      </c>
      <c r="H2497" s="676" t="s">
        <v>4295</v>
      </c>
      <c r="I2497" s="677"/>
      <c r="J2497" s="677"/>
      <c r="K2497" s="677"/>
      <c r="L2497" s="678"/>
    </row>
    <row r="2498" spans="1:12" ht="15.95" customHeight="1" x14ac:dyDescent="0.25">
      <c r="A2498" s="22" t="s">
        <v>6974</v>
      </c>
      <c r="B2498" s="211" t="s">
        <v>712</v>
      </c>
      <c r="C2498" s="214">
        <v>21</v>
      </c>
      <c r="D2498" s="215">
        <v>21000</v>
      </c>
      <c r="E2498" s="215">
        <v>5250</v>
      </c>
      <c r="F2498" s="214">
        <v>33</v>
      </c>
      <c r="G2498" s="217" t="str">
        <f>IF(MID(tab_SATLISTE[[#This Row],[SAT-ID]],2,1)="x","x",LEFT(tab_SATLISTE[[#This Row],[SAT-ID]]))</f>
        <v>7</v>
      </c>
      <c r="H2498" s="676" t="s">
        <v>4295</v>
      </c>
      <c r="I2498" s="677"/>
      <c r="J2498" s="677"/>
      <c r="K2498" s="677"/>
      <c r="L2498" s="678"/>
    </row>
    <row r="2499" spans="1:12" ht="15.95" customHeight="1" x14ac:dyDescent="0.25">
      <c r="A2499" s="22" t="s">
        <v>6975</v>
      </c>
      <c r="B2499" s="211" t="s">
        <v>4409</v>
      </c>
      <c r="C2499" s="214">
        <v>7</v>
      </c>
      <c r="D2499" s="215">
        <v>7000</v>
      </c>
      <c r="E2499" s="215">
        <v>1750</v>
      </c>
      <c r="F2499" s="214">
        <v>11</v>
      </c>
      <c r="G2499" s="217" t="str">
        <f>IF(MID(tab_SATLISTE[[#This Row],[SAT-ID]],2,1)="x","x",LEFT(tab_SATLISTE[[#This Row],[SAT-ID]]))</f>
        <v>7</v>
      </c>
      <c r="H2499" s="676" t="s">
        <v>4295</v>
      </c>
      <c r="I2499" s="677"/>
      <c r="J2499" s="677"/>
      <c r="K2499" s="677"/>
      <c r="L2499" s="678"/>
    </row>
    <row r="2500" spans="1:12" ht="15.95" customHeight="1" x14ac:dyDescent="0.25">
      <c r="A2500" s="22" t="s">
        <v>6976</v>
      </c>
      <c r="B2500" s="211" t="s">
        <v>1025</v>
      </c>
      <c r="C2500" s="214">
        <v>22</v>
      </c>
      <c r="D2500" s="215">
        <v>22000</v>
      </c>
      <c r="E2500" s="215">
        <v>5500</v>
      </c>
      <c r="F2500" s="214">
        <v>34</v>
      </c>
      <c r="G2500" s="217" t="str">
        <f>IF(MID(tab_SATLISTE[[#This Row],[SAT-ID]],2,1)="x","x",LEFT(tab_SATLISTE[[#This Row],[SAT-ID]]))</f>
        <v>7</v>
      </c>
      <c r="H2500" s="676" t="s">
        <v>4295</v>
      </c>
      <c r="I2500" s="677"/>
      <c r="J2500" s="677"/>
      <c r="K2500" s="677"/>
      <c r="L2500" s="678"/>
    </row>
    <row r="2501" spans="1:12" ht="15.95" customHeight="1" x14ac:dyDescent="0.25">
      <c r="A2501" s="22" t="s">
        <v>6977</v>
      </c>
      <c r="B2501" s="211" t="s">
        <v>1422</v>
      </c>
      <c r="C2501" s="214">
        <v>21</v>
      </c>
      <c r="D2501" s="215">
        <v>21000</v>
      </c>
      <c r="E2501" s="215">
        <v>5250</v>
      </c>
      <c r="F2501" s="214">
        <v>33</v>
      </c>
      <c r="G2501" s="217" t="str">
        <f>IF(MID(tab_SATLISTE[[#This Row],[SAT-ID]],2,1)="x","x",LEFT(tab_SATLISTE[[#This Row],[SAT-ID]]))</f>
        <v>7</v>
      </c>
      <c r="H2501" s="676" t="s">
        <v>4295</v>
      </c>
      <c r="I2501" s="677"/>
      <c r="J2501" s="677"/>
      <c r="K2501" s="677"/>
      <c r="L2501" s="678"/>
    </row>
    <row r="2502" spans="1:12" ht="15.95" customHeight="1" x14ac:dyDescent="0.25">
      <c r="A2502" s="22" t="s">
        <v>6978</v>
      </c>
      <c r="B2502" s="211" t="s">
        <v>718</v>
      </c>
      <c r="C2502" s="214">
        <v>21</v>
      </c>
      <c r="D2502" s="215">
        <v>21000</v>
      </c>
      <c r="E2502" s="215">
        <v>5250</v>
      </c>
      <c r="F2502" s="214">
        <v>30</v>
      </c>
      <c r="G2502" s="217" t="str">
        <f>IF(MID(tab_SATLISTE[[#This Row],[SAT-ID]],2,1)="x","x",LEFT(tab_SATLISTE[[#This Row],[SAT-ID]]))</f>
        <v>7</v>
      </c>
      <c r="H2502" s="676" t="s">
        <v>4295</v>
      </c>
      <c r="I2502" s="677"/>
      <c r="J2502" s="677"/>
      <c r="K2502" s="677"/>
      <c r="L2502" s="678"/>
    </row>
    <row r="2503" spans="1:12" ht="15.95" customHeight="1" x14ac:dyDescent="0.25">
      <c r="A2503" s="22" t="s">
        <v>6979</v>
      </c>
      <c r="B2503" s="211" t="s">
        <v>1405</v>
      </c>
      <c r="C2503" s="214">
        <v>24</v>
      </c>
      <c r="D2503" s="215">
        <v>24000</v>
      </c>
      <c r="E2503" s="215">
        <v>6000</v>
      </c>
      <c r="F2503" s="214">
        <v>34</v>
      </c>
      <c r="G2503" s="217" t="str">
        <f>IF(MID(tab_SATLISTE[[#This Row],[SAT-ID]],2,1)="x","x",LEFT(tab_SATLISTE[[#This Row],[SAT-ID]]))</f>
        <v>7</v>
      </c>
      <c r="H2503" s="676" t="s">
        <v>4295</v>
      </c>
      <c r="I2503" s="677"/>
      <c r="J2503" s="677"/>
      <c r="K2503" s="677"/>
      <c r="L2503" s="678"/>
    </row>
    <row r="2504" spans="1:12" ht="15.95" customHeight="1" x14ac:dyDescent="0.25">
      <c r="A2504" s="22" t="s">
        <v>6980</v>
      </c>
      <c r="B2504" s="211" t="s">
        <v>1413</v>
      </c>
      <c r="C2504" s="214">
        <v>17</v>
      </c>
      <c r="D2504" s="215">
        <v>17000</v>
      </c>
      <c r="E2504" s="215">
        <v>4250</v>
      </c>
      <c r="F2504" s="214">
        <v>26</v>
      </c>
      <c r="G2504" s="217" t="str">
        <f>IF(MID(tab_SATLISTE[[#This Row],[SAT-ID]],2,1)="x","x",LEFT(tab_SATLISTE[[#This Row],[SAT-ID]]))</f>
        <v>7</v>
      </c>
      <c r="H2504" s="676" t="s">
        <v>4295</v>
      </c>
      <c r="I2504" s="677"/>
      <c r="J2504" s="677"/>
      <c r="K2504" s="677"/>
      <c r="L2504" s="678"/>
    </row>
    <row r="2505" spans="1:12" ht="15.95" customHeight="1" x14ac:dyDescent="0.25">
      <c r="A2505" s="22" t="s">
        <v>6981</v>
      </c>
      <c r="B2505" s="211" t="s">
        <v>1420</v>
      </c>
      <c r="C2505" s="214">
        <v>38</v>
      </c>
      <c r="D2505" s="215">
        <v>38000</v>
      </c>
      <c r="E2505" s="215">
        <v>9500</v>
      </c>
      <c r="F2505" s="214">
        <v>58</v>
      </c>
      <c r="G2505" s="217" t="str">
        <f>IF(MID(tab_SATLISTE[[#This Row],[SAT-ID]],2,1)="x","x",LEFT(tab_SATLISTE[[#This Row],[SAT-ID]]))</f>
        <v>7</v>
      </c>
      <c r="H2505" s="676" t="s">
        <v>4295</v>
      </c>
      <c r="I2505" s="677"/>
      <c r="J2505" s="677"/>
      <c r="K2505" s="677"/>
      <c r="L2505" s="678"/>
    </row>
    <row r="2506" spans="1:12" ht="15.95" customHeight="1" x14ac:dyDescent="0.25">
      <c r="A2506" s="22" t="s">
        <v>6982</v>
      </c>
      <c r="B2506" s="211" t="s">
        <v>1417</v>
      </c>
      <c r="C2506" s="214">
        <v>19</v>
      </c>
      <c r="D2506" s="215">
        <v>19000</v>
      </c>
      <c r="E2506" s="215">
        <v>4750</v>
      </c>
      <c r="F2506" s="214">
        <v>29</v>
      </c>
      <c r="G2506" s="217" t="str">
        <f>IF(MID(tab_SATLISTE[[#This Row],[SAT-ID]],2,1)="x","x",LEFT(tab_SATLISTE[[#This Row],[SAT-ID]]))</f>
        <v>7</v>
      </c>
      <c r="H2506" s="676" t="s">
        <v>4295</v>
      </c>
      <c r="I2506" s="677"/>
      <c r="J2506" s="677"/>
      <c r="K2506" s="677"/>
      <c r="L2506" s="678"/>
    </row>
    <row r="2507" spans="1:12" ht="15.95" customHeight="1" x14ac:dyDescent="0.25">
      <c r="A2507" s="22" t="s">
        <v>6983</v>
      </c>
      <c r="B2507" s="211" t="s">
        <v>1403</v>
      </c>
      <c r="C2507" s="214">
        <v>18</v>
      </c>
      <c r="D2507" s="215">
        <v>18000</v>
      </c>
      <c r="E2507" s="215">
        <v>4500</v>
      </c>
      <c r="F2507" s="214">
        <v>28</v>
      </c>
      <c r="G2507" s="217" t="str">
        <f>IF(MID(tab_SATLISTE[[#This Row],[SAT-ID]],2,1)="x","x",LEFT(tab_SATLISTE[[#This Row],[SAT-ID]]))</f>
        <v>7</v>
      </c>
      <c r="H2507" s="676" t="s">
        <v>4295</v>
      </c>
      <c r="I2507" s="677"/>
      <c r="J2507" s="677"/>
      <c r="K2507" s="677"/>
      <c r="L2507" s="678"/>
    </row>
    <row r="2508" spans="1:12" ht="15.95" customHeight="1" x14ac:dyDescent="0.25">
      <c r="A2508" s="22" t="s">
        <v>6984</v>
      </c>
      <c r="B2508" s="211" t="s">
        <v>1415</v>
      </c>
      <c r="C2508" s="214">
        <v>25</v>
      </c>
      <c r="D2508" s="215">
        <v>25000</v>
      </c>
      <c r="E2508" s="215">
        <v>6250</v>
      </c>
      <c r="F2508" s="214">
        <v>39</v>
      </c>
      <c r="G2508" s="217" t="str">
        <f>IF(MID(tab_SATLISTE[[#This Row],[SAT-ID]],2,1)="x","x",LEFT(tab_SATLISTE[[#This Row],[SAT-ID]]))</f>
        <v>7</v>
      </c>
      <c r="H2508" s="676" t="s">
        <v>4295</v>
      </c>
      <c r="I2508" s="677"/>
      <c r="J2508" s="677"/>
      <c r="K2508" s="677"/>
      <c r="L2508" s="678"/>
    </row>
    <row r="2509" spans="1:12" ht="15.95" customHeight="1" x14ac:dyDescent="0.25">
      <c r="A2509" s="22" t="s">
        <v>6985</v>
      </c>
      <c r="B2509" s="211" t="s">
        <v>2008</v>
      </c>
      <c r="C2509" s="214">
        <v>5</v>
      </c>
      <c r="D2509" s="215">
        <v>5000</v>
      </c>
      <c r="E2509" s="215">
        <v>1250</v>
      </c>
      <c r="F2509" s="214">
        <v>7</v>
      </c>
      <c r="G2509" s="217" t="str">
        <f>IF(MID(tab_SATLISTE[[#This Row],[SAT-ID]],2,1)="x","x",LEFT(tab_SATLISTE[[#This Row],[SAT-ID]]))</f>
        <v>7</v>
      </c>
      <c r="H2509" s="676" t="s">
        <v>4295</v>
      </c>
      <c r="I2509" s="677"/>
      <c r="J2509" s="677"/>
      <c r="K2509" s="677"/>
      <c r="L2509" s="678"/>
    </row>
    <row r="2510" spans="1:12" ht="15.95" customHeight="1" x14ac:dyDescent="0.25">
      <c r="A2510" s="22" t="s">
        <v>6986</v>
      </c>
      <c r="B2510" s="211" t="s">
        <v>1999</v>
      </c>
      <c r="C2510" s="214">
        <v>13</v>
      </c>
      <c r="D2510" s="215">
        <v>13000</v>
      </c>
      <c r="E2510" s="215">
        <v>3250</v>
      </c>
      <c r="F2510" s="214">
        <v>18</v>
      </c>
      <c r="G2510" s="217" t="str">
        <f>IF(MID(tab_SATLISTE[[#This Row],[SAT-ID]],2,1)="x","x",LEFT(tab_SATLISTE[[#This Row],[SAT-ID]]))</f>
        <v>7</v>
      </c>
      <c r="H2510" s="676" t="s">
        <v>4295</v>
      </c>
      <c r="I2510" s="677"/>
      <c r="J2510" s="677"/>
      <c r="K2510" s="677"/>
      <c r="L2510" s="678"/>
    </row>
    <row r="2511" spans="1:12" ht="15.95" customHeight="1" x14ac:dyDescent="0.25">
      <c r="A2511" s="22" t="s">
        <v>6987</v>
      </c>
      <c r="B2511" s="211" t="s">
        <v>2006</v>
      </c>
      <c r="C2511" s="214">
        <v>8</v>
      </c>
      <c r="D2511" s="215">
        <v>8000</v>
      </c>
      <c r="E2511" s="215">
        <v>2000</v>
      </c>
      <c r="F2511" s="214">
        <v>11</v>
      </c>
      <c r="G2511" s="217" t="str">
        <f>IF(MID(tab_SATLISTE[[#This Row],[SAT-ID]],2,1)="x","x",LEFT(tab_SATLISTE[[#This Row],[SAT-ID]]))</f>
        <v>7</v>
      </c>
      <c r="H2511" s="676" t="s">
        <v>4295</v>
      </c>
      <c r="I2511" s="677"/>
      <c r="J2511" s="677"/>
      <c r="K2511" s="677"/>
      <c r="L2511" s="678"/>
    </row>
    <row r="2512" spans="1:12" ht="15.95" customHeight="1" x14ac:dyDescent="0.25">
      <c r="A2512" s="22" t="s">
        <v>6988</v>
      </c>
      <c r="B2512" s="211" t="s">
        <v>2002</v>
      </c>
      <c r="C2512" s="214">
        <v>8</v>
      </c>
      <c r="D2512" s="215">
        <v>8000</v>
      </c>
      <c r="E2512" s="215">
        <v>2000</v>
      </c>
      <c r="F2512" s="214">
        <v>12</v>
      </c>
      <c r="G2512" s="217" t="str">
        <f>IF(MID(tab_SATLISTE[[#This Row],[SAT-ID]],2,1)="x","x",LEFT(tab_SATLISTE[[#This Row],[SAT-ID]]))</f>
        <v>7</v>
      </c>
      <c r="H2512" s="676" t="s">
        <v>4295</v>
      </c>
      <c r="I2512" s="677"/>
      <c r="J2512" s="677"/>
      <c r="K2512" s="677"/>
      <c r="L2512" s="678"/>
    </row>
    <row r="2513" spans="1:12" ht="15.95" customHeight="1" x14ac:dyDescent="0.25">
      <c r="A2513" s="22" t="s">
        <v>6989</v>
      </c>
      <c r="B2513" s="211" t="s">
        <v>1184</v>
      </c>
      <c r="C2513" s="214">
        <v>33</v>
      </c>
      <c r="D2513" s="215">
        <v>33000</v>
      </c>
      <c r="E2513" s="215">
        <v>8250</v>
      </c>
      <c r="F2513" s="214">
        <v>46</v>
      </c>
      <c r="G2513" s="217" t="str">
        <f>IF(MID(tab_SATLISTE[[#This Row],[SAT-ID]],2,1)="x","x",LEFT(tab_SATLISTE[[#This Row],[SAT-ID]]))</f>
        <v>7</v>
      </c>
      <c r="H2513" s="676" t="s">
        <v>4295</v>
      </c>
      <c r="I2513" s="677"/>
      <c r="J2513" s="677"/>
      <c r="K2513" s="677"/>
      <c r="L2513" s="678"/>
    </row>
    <row r="2514" spans="1:12" ht="15.95" customHeight="1" x14ac:dyDescent="0.25">
      <c r="A2514" s="22" t="s">
        <v>6990</v>
      </c>
      <c r="B2514" s="211" t="s">
        <v>1993</v>
      </c>
      <c r="C2514" s="214">
        <v>4</v>
      </c>
      <c r="D2514" s="215">
        <v>4000</v>
      </c>
      <c r="E2514" s="215">
        <v>1000</v>
      </c>
      <c r="F2514" s="214">
        <v>6</v>
      </c>
      <c r="G2514" s="217" t="str">
        <f>IF(MID(tab_SATLISTE[[#This Row],[SAT-ID]],2,1)="x","x",LEFT(tab_SATLISTE[[#This Row],[SAT-ID]]))</f>
        <v>7</v>
      </c>
      <c r="H2514" s="676" t="s">
        <v>4295</v>
      </c>
      <c r="I2514" s="677"/>
      <c r="J2514" s="677"/>
      <c r="K2514" s="677"/>
      <c r="L2514" s="678"/>
    </row>
    <row r="2515" spans="1:12" ht="15.95" customHeight="1" x14ac:dyDescent="0.25">
      <c r="A2515" s="22" t="s">
        <v>6991</v>
      </c>
      <c r="B2515" s="211" t="s">
        <v>2004</v>
      </c>
      <c r="C2515" s="214">
        <v>16</v>
      </c>
      <c r="D2515" s="215">
        <v>16000</v>
      </c>
      <c r="E2515" s="215">
        <v>4000</v>
      </c>
      <c r="F2515" s="214">
        <v>25</v>
      </c>
      <c r="G2515" s="217" t="str">
        <f>IF(MID(tab_SATLISTE[[#This Row],[SAT-ID]],2,1)="x","x",LEFT(tab_SATLISTE[[#This Row],[SAT-ID]]))</f>
        <v>7</v>
      </c>
      <c r="H2515" s="676" t="s">
        <v>4295</v>
      </c>
      <c r="I2515" s="677"/>
      <c r="J2515" s="677"/>
      <c r="K2515" s="677"/>
      <c r="L2515" s="678"/>
    </row>
    <row r="2516" spans="1:12" ht="15.95" customHeight="1" x14ac:dyDescent="0.25">
      <c r="A2516" s="22" t="s">
        <v>6992</v>
      </c>
      <c r="B2516" s="211" t="s">
        <v>1990</v>
      </c>
      <c r="C2516" s="214">
        <v>8</v>
      </c>
      <c r="D2516" s="215">
        <v>8000</v>
      </c>
      <c r="E2516" s="215">
        <v>2000</v>
      </c>
      <c r="F2516" s="214">
        <v>13</v>
      </c>
      <c r="G2516" s="217" t="str">
        <f>IF(MID(tab_SATLISTE[[#This Row],[SAT-ID]],2,1)="x","x",LEFT(tab_SATLISTE[[#This Row],[SAT-ID]]))</f>
        <v>7</v>
      </c>
      <c r="H2516" s="676" t="s">
        <v>4295</v>
      </c>
      <c r="I2516" s="677"/>
      <c r="J2516" s="677"/>
      <c r="K2516" s="677"/>
      <c r="L2516" s="678"/>
    </row>
    <row r="2517" spans="1:12" ht="15.95" customHeight="1" x14ac:dyDescent="0.25">
      <c r="A2517" s="22" t="s">
        <v>6993</v>
      </c>
      <c r="B2517" s="211" t="s">
        <v>3828</v>
      </c>
      <c r="C2517" s="214">
        <v>38</v>
      </c>
      <c r="D2517" s="215">
        <v>38000</v>
      </c>
      <c r="E2517" s="215">
        <v>9500</v>
      </c>
      <c r="F2517" s="214">
        <v>58</v>
      </c>
      <c r="G2517" s="217" t="str">
        <f>IF(MID(tab_SATLISTE[[#This Row],[SAT-ID]],2,1)="x","x",LEFT(tab_SATLISTE[[#This Row],[SAT-ID]]))</f>
        <v>7</v>
      </c>
      <c r="H2517" s="676" t="s">
        <v>4295</v>
      </c>
      <c r="I2517" s="677"/>
      <c r="J2517" s="677"/>
      <c r="K2517" s="677"/>
      <c r="L2517" s="678"/>
    </row>
    <row r="2518" spans="1:12" ht="15.95" customHeight="1" x14ac:dyDescent="0.25">
      <c r="A2518" s="22" t="s">
        <v>6994</v>
      </c>
      <c r="B2518" s="211" t="s">
        <v>4265</v>
      </c>
      <c r="C2518" s="214">
        <v>14</v>
      </c>
      <c r="D2518" s="215">
        <v>14000</v>
      </c>
      <c r="E2518" s="215">
        <v>3500</v>
      </c>
      <c r="F2518" s="214">
        <v>22</v>
      </c>
      <c r="G2518" s="217" t="str">
        <f>IF(MID(tab_SATLISTE[[#This Row],[SAT-ID]],2,1)="x","x",LEFT(tab_SATLISTE[[#This Row],[SAT-ID]]))</f>
        <v>7</v>
      </c>
      <c r="H2518" s="676" t="s">
        <v>4295</v>
      </c>
      <c r="I2518" s="677"/>
      <c r="J2518" s="677"/>
      <c r="K2518" s="677"/>
      <c r="L2518" s="678"/>
    </row>
    <row r="2519" spans="1:12" ht="15.95" customHeight="1" x14ac:dyDescent="0.25">
      <c r="A2519" s="22" t="s">
        <v>6995</v>
      </c>
      <c r="B2519" s="211" t="s">
        <v>4263</v>
      </c>
      <c r="C2519" s="214">
        <v>24</v>
      </c>
      <c r="D2519" s="215">
        <v>24000</v>
      </c>
      <c r="E2519" s="215">
        <v>6000</v>
      </c>
      <c r="F2519" s="214">
        <v>36</v>
      </c>
      <c r="G2519" s="217" t="str">
        <f>IF(MID(tab_SATLISTE[[#This Row],[SAT-ID]],2,1)="x","x",LEFT(tab_SATLISTE[[#This Row],[SAT-ID]]))</f>
        <v>7</v>
      </c>
      <c r="H2519" s="676" t="s">
        <v>4295</v>
      </c>
      <c r="I2519" s="677"/>
      <c r="J2519" s="677"/>
      <c r="K2519" s="677"/>
      <c r="L2519" s="678"/>
    </row>
    <row r="2520" spans="1:12" ht="15.95" customHeight="1" x14ac:dyDescent="0.25">
      <c r="A2520" s="22" t="s">
        <v>6996</v>
      </c>
      <c r="B2520" s="211" t="s">
        <v>4268</v>
      </c>
      <c r="C2520" s="214">
        <v>9</v>
      </c>
      <c r="D2520" s="215">
        <v>9000</v>
      </c>
      <c r="E2520" s="215">
        <v>2250</v>
      </c>
      <c r="F2520" s="214">
        <v>13</v>
      </c>
      <c r="G2520" s="217" t="str">
        <f>IF(MID(tab_SATLISTE[[#This Row],[SAT-ID]],2,1)="x","x",LEFT(tab_SATLISTE[[#This Row],[SAT-ID]]))</f>
        <v>7</v>
      </c>
      <c r="H2520" s="676" t="s">
        <v>4295</v>
      </c>
      <c r="I2520" s="677"/>
      <c r="J2520" s="677"/>
      <c r="K2520" s="677"/>
      <c r="L2520" s="678"/>
    </row>
    <row r="2521" spans="1:12" ht="15.95" customHeight="1" x14ac:dyDescent="0.25">
      <c r="A2521" s="22" t="s">
        <v>6997</v>
      </c>
      <c r="B2521" s="211" t="s">
        <v>987</v>
      </c>
      <c r="C2521" s="214">
        <v>54</v>
      </c>
      <c r="D2521" s="215">
        <v>54000</v>
      </c>
      <c r="E2521" s="215">
        <v>13500</v>
      </c>
      <c r="F2521" s="214">
        <v>76</v>
      </c>
      <c r="G2521" s="217" t="str">
        <f>IF(MID(tab_SATLISTE[[#This Row],[SAT-ID]],2,1)="x","x",LEFT(tab_SATLISTE[[#This Row],[SAT-ID]]))</f>
        <v>7</v>
      </c>
      <c r="H2521" s="676" t="s">
        <v>4295</v>
      </c>
      <c r="I2521" s="677"/>
      <c r="J2521" s="677"/>
      <c r="K2521" s="677"/>
      <c r="L2521" s="678"/>
    </row>
    <row r="2522" spans="1:12" ht="15.95" customHeight="1" x14ac:dyDescent="0.25">
      <c r="A2522" s="22" t="s">
        <v>6998</v>
      </c>
      <c r="B2522" s="211" t="s">
        <v>1984</v>
      </c>
      <c r="C2522" s="214">
        <v>4</v>
      </c>
      <c r="D2522" s="215">
        <v>4000</v>
      </c>
      <c r="E2522" s="215">
        <v>1000</v>
      </c>
      <c r="F2522" s="214">
        <v>6</v>
      </c>
      <c r="G2522" s="217" t="str">
        <f>IF(MID(tab_SATLISTE[[#This Row],[SAT-ID]],2,1)="x","x",LEFT(tab_SATLISTE[[#This Row],[SAT-ID]]))</f>
        <v>7</v>
      </c>
      <c r="H2522" s="676" t="s">
        <v>4295</v>
      </c>
      <c r="I2522" s="677"/>
      <c r="J2522" s="677"/>
      <c r="K2522" s="677"/>
      <c r="L2522" s="678"/>
    </row>
    <row r="2523" spans="1:12" ht="15.95" customHeight="1" x14ac:dyDescent="0.25">
      <c r="A2523" s="22" t="s">
        <v>6999</v>
      </c>
      <c r="B2523" s="211" t="s">
        <v>123</v>
      </c>
      <c r="C2523" s="214">
        <v>828</v>
      </c>
      <c r="D2523" s="215">
        <v>828000</v>
      </c>
      <c r="E2523" s="215">
        <v>207000</v>
      </c>
      <c r="F2523" s="214">
        <v>1246</v>
      </c>
      <c r="G2523" s="217" t="str">
        <f>IF(MID(tab_SATLISTE[[#This Row],[SAT-ID]],2,1)="x","x",LEFT(tab_SATLISTE[[#This Row],[SAT-ID]]))</f>
        <v>7</v>
      </c>
      <c r="H2523" s="676" t="s">
        <v>4295</v>
      </c>
      <c r="I2523" s="677"/>
      <c r="J2523" s="677"/>
      <c r="K2523" s="677"/>
      <c r="L2523" s="678"/>
    </row>
    <row r="2524" spans="1:12" ht="15.95" customHeight="1" x14ac:dyDescent="0.25">
      <c r="A2524" s="22" t="s">
        <v>7000</v>
      </c>
      <c r="B2524" s="211" t="s">
        <v>1406</v>
      </c>
      <c r="C2524" s="214">
        <v>20</v>
      </c>
      <c r="D2524" s="215">
        <v>20000</v>
      </c>
      <c r="E2524" s="215">
        <v>5000</v>
      </c>
      <c r="F2524" s="214">
        <v>30</v>
      </c>
      <c r="G2524" s="217" t="str">
        <f>IF(MID(tab_SATLISTE[[#This Row],[SAT-ID]],2,1)="x","x",LEFT(tab_SATLISTE[[#This Row],[SAT-ID]]))</f>
        <v>7</v>
      </c>
      <c r="H2524" s="676" t="s">
        <v>4295</v>
      </c>
      <c r="I2524" s="677"/>
      <c r="J2524" s="677"/>
      <c r="K2524" s="677"/>
      <c r="L2524" s="678"/>
    </row>
    <row r="2525" spans="1:12" ht="15.95" customHeight="1" x14ac:dyDescent="0.25">
      <c r="A2525" s="22" t="s">
        <v>7001</v>
      </c>
      <c r="B2525" s="211" t="s">
        <v>1409</v>
      </c>
      <c r="C2525" s="214">
        <v>28</v>
      </c>
      <c r="D2525" s="215">
        <v>28000</v>
      </c>
      <c r="E2525" s="215">
        <v>7000</v>
      </c>
      <c r="F2525" s="214">
        <v>43</v>
      </c>
      <c r="G2525" s="217" t="str">
        <f>IF(MID(tab_SATLISTE[[#This Row],[SAT-ID]],2,1)="x","x",LEFT(tab_SATLISTE[[#This Row],[SAT-ID]]))</f>
        <v>7</v>
      </c>
      <c r="H2525" s="676" t="s">
        <v>4295</v>
      </c>
      <c r="I2525" s="677"/>
      <c r="J2525" s="677"/>
      <c r="K2525" s="677"/>
      <c r="L2525" s="678"/>
    </row>
    <row r="2526" spans="1:12" ht="15.95" customHeight="1" x14ac:dyDescent="0.25">
      <c r="A2526" s="22" t="s">
        <v>7002</v>
      </c>
      <c r="B2526" s="211" t="s">
        <v>710</v>
      </c>
      <c r="C2526" s="214">
        <v>6</v>
      </c>
      <c r="D2526" s="215">
        <v>6000</v>
      </c>
      <c r="E2526" s="215">
        <v>1500</v>
      </c>
      <c r="F2526" s="214">
        <v>10</v>
      </c>
      <c r="G2526" s="217" t="str">
        <f>IF(MID(tab_SATLISTE[[#This Row],[SAT-ID]],2,1)="x","x",LEFT(tab_SATLISTE[[#This Row],[SAT-ID]]))</f>
        <v>7</v>
      </c>
      <c r="H2526" s="676" t="s">
        <v>4295</v>
      </c>
      <c r="I2526" s="677"/>
      <c r="J2526" s="677"/>
      <c r="K2526" s="677"/>
      <c r="L2526" s="678"/>
    </row>
    <row r="2527" spans="1:12" ht="15.95" customHeight="1" x14ac:dyDescent="0.25">
      <c r="A2527" s="22" t="s">
        <v>7003</v>
      </c>
      <c r="B2527" s="211" t="s">
        <v>1983</v>
      </c>
      <c r="C2527" s="214">
        <v>3</v>
      </c>
      <c r="D2527" s="215">
        <v>3000</v>
      </c>
      <c r="E2527" s="215">
        <v>750</v>
      </c>
      <c r="F2527" s="214">
        <v>4</v>
      </c>
      <c r="G2527" s="217" t="str">
        <f>IF(MID(tab_SATLISTE[[#This Row],[SAT-ID]],2,1)="x","x",LEFT(tab_SATLISTE[[#This Row],[SAT-ID]]))</f>
        <v>7</v>
      </c>
      <c r="H2527" s="676" t="s">
        <v>4295</v>
      </c>
      <c r="I2527" s="677"/>
      <c r="J2527" s="677"/>
      <c r="K2527" s="677"/>
      <c r="L2527" s="678"/>
    </row>
    <row r="2528" spans="1:12" ht="15.95" customHeight="1" x14ac:dyDescent="0.25">
      <c r="A2528" s="22" t="s">
        <v>7004</v>
      </c>
      <c r="B2528" s="211" t="s">
        <v>695</v>
      </c>
      <c r="C2528" s="214">
        <v>49</v>
      </c>
      <c r="D2528" s="215">
        <v>49000</v>
      </c>
      <c r="E2528" s="215">
        <v>12250</v>
      </c>
      <c r="F2528" s="214">
        <v>76</v>
      </c>
      <c r="G2528" s="217" t="str">
        <f>IF(MID(tab_SATLISTE[[#This Row],[SAT-ID]],2,1)="x","x",LEFT(tab_SATLISTE[[#This Row],[SAT-ID]]))</f>
        <v>7</v>
      </c>
      <c r="H2528" s="676" t="s">
        <v>4295</v>
      </c>
      <c r="I2528" s="677"/>
      <c r="J2528" s="677"/>
      <c r="K2528" s="677"/>
      <c r="L2528" s="678"/>
    </row>
    <row r="2529" spans="1:12" ht="15.95" customHeight="1" x14ac:dyDescent="0.25">
      <c r="A2529" s="22" t="s">
        <v>7005</v>
      </c>
      <c r="B2529" s="211" t="s">
        <v>1997</v>
      </c>
      <c r="C2529" s="214">
        <v>7</v>
      </c>
      <c r="D2529" s="215">
        <v>7000</v>
      </c>
      <c r="E2529" s="215">
        <v>1750</v>
      </c>
      <c r="F2529" s="214">
        <v>11</v>
      </c>
      <c r="G2529" s="217" t="str">
        <f>IF(MID(tab_SATLISTE[[#This Row],[SAT-ID]],2,1)="x","x",LEFT(tab_SATLISTE[[#This Row],[SAT-ID]]))</f>
        <v>7</v>
      </c>
      <c r="H2529" s="676" t="s">
        <v>4295</v>
      </c>
      <c r="I2529" s="677"/>
      <c r="J2529" s="677"/>
      <c r="K2529" s="677"/>
      <c r="L2529" s="678"/>
    </row>
    <row r="2530" spans="1:12" ht="15.95" customHeight="1" x14ac:dyDescent="0.25">
      <c r="A2530" s="22" t="s">
        <v>7006</v>
      </c>
      <c r="B2530" s="211" t="s">
        <v>455</v>
      </c>
      <c r="C2530" s="214">
        <v>8</v>
      </c>
      <c r="D2530" s="215">
        <v>8000</v>
      </c>
      <c r="E2530" s="215">
        <v>2000</v>
      </c>
      <c r="F2530" s="214">
        <v>12</v>
      </c>
      <c r="G2530" s="217" t="str">
        <f>IF(MID(tab_SATLISTE[[#This Row],[SAT-ID]],2,1)="x","x",LEFT(tab_SATLISTE[[#This Row],[SAT-ID]]))</f>
        <v>7</v>
      </c>
      <c r="H2530" s="676" t="s">
        <v>4295</v>
      </c>
      <c r="I2530" s="677"/>
      <c r="J2530" s="677"/>
      <c r="K2530" s="677"/>
      <c r="L2530" s="678"/>
    </row>
    <row r="2531" spans="1:12" ht="15.95" customHeight="1" x14ac:dyDescent="0.25">
      <c r="A2531" s="22" t="s">
        <v>7007</v>
      </c>
      <c r="B2531" s="211" t="s">
        <v>3853</v>
      </c>
      <c r="C2531" s="214">
        <v>16</v>
      </c>
      <c r="D2531" s="215">
        <v>16000</v>
      </c>
      <c r="E2531" s="215">
        <v>4000</v>
      </c>
      <c r="F2531" s="214">
        <v>24</v>
      </c>
      <c r="G2531" s="217" t="str">
        <f>IF(MID(tab_SATLISTE[[#This Row],[SAT-ID]],2,1)="x","x",LEFT(tab_SATLISTE[[#This Row],[SAT-ID]]))</f>
        <v>7</v>
      </c>
      <c r="H2531" s="676" t="s">
        <v>4295</v>
      </c>
      <c r="I2531" s="677"/>
      <c r="J2531" s="677"/>
      <c r="K2531" s="677"/>
      <c r="L2531" s="678"/>
    </row>
    <row r="2532" spans="1:12" ht="15.95" customHeight="1" x14ac:dyDescent="0.25">
      <c r="A2532" s="249" t="s">
        <v>4954</v>
      </c>
      <c r="B2532" s="250" t="s">
        <v>4354</v>
      </c>
      <c r="C2532" s="218">
        <v>43</v>
      </c>
      <c r="D2532" s="215">
        <v>43000</v>
      </c>
      <c r="E2532" s="215">
        <v>0</v>
      </c>
      <c r="F2532" s="218">
        <v>66</v>
      </c>
      <c r="G2532" s="219" t="str">
        <f>IF(MID(tab_SATLISTE[[#This Row],[SAT-ID]],2,1)="x","x",LEFT(tab_SATLISTE[[#This Row],[SAT-ID]]))</f>
        <v>x</v>
      </c>
      <c r="H2532" s="676" t="s">
        <v>4295</v>
      </c>
      <c r="I2532" s="677"/>
      <c r="J2532" s="677"/>
      <c r="K2532" s="677"/>
      <c r="L2532" s="678"/>
    </row>
    <row r="2533" spans="1:12" ht="15.95" customHeight="1" x14ac:dyDescent="0.25">
      <c r="A2533" s="249" t="s">
        <v>6937</v>
      </c>
      <c r="B2533" s="250" t="s">
        <v>4374</v>
      </c>
      <c r="C2533" s="218">
        <v>27</v>
      </c>
      <c r="D2533" s="220">
        <v>27000</v>
      </c>
      <c r="E2533" s="215">
        <v>0</v>
      </c>
      <c r="F2533" s="218">
        <v>42</v>
      </c>
      <c r="G2533" s="219" t="str">
        <f>IF(MID(tab_SATLISTE[[#This Row],[SAT-ID]],2,1)="x","x",LEFT(tab_SATLISTE[[#This Row],[SAT-ID]]))</f>
        <v>x</v>
      </c>
      <c r="H2533" s="682" t="s">
        <v>7055</v>
      </c>
      <c r="I2533" s="683"/>
      <c r="J2533" s="683"/>
      <c r="K2533" s="683"/>
      <c r="L2533" s="684"/>
    </row>
    <row r="2534" spans="1:12" ht="15.95" customHeight="1" x14ac:dyDescent="0.25">
      <c r="A2534" s="249" t="s">
        <v>6576</v>
      </c>
      <c r="B2534" s="250" t="s">
        <v>4371</v>
      </c>
      <c r="C2534" s="218">
        <v>25</v>
      </c>
      <c r="D2534" s="220">
        <v>25000</v>
      </c>
      <c r="E2534" s="215">
        <v>0</v>
      </c>
      <c r="F2534" s="218">
        <v>35</v>
      </c>
      <c r="G2534" s="219" t="str">
        <f>IF(MID(tab_SATLISTE[[#This Row],[SAT-ID]],2,1)="x","x",LEFT(tab_SATLISTE[[#This Row],[SAT-ID]]))</f>
        <v>x</v>
      </c>
      <c r="H2534" s="682" t="s">
        <v>7055</v>
      </c>
      <c r="I2534" s="683"/>
      <c r="J2534" s="683"/>
      <c r="K2534" s="683"/>
      <c r="L2534" s="684"/>
    </row>
    <row r="2535" spans="1:12" ht="15.95" customHeight="1" x14ac:dyDescent="0.25">
      <c r="A2535" s="249" t="s">
        <v>5459</v>
      </c>
      <c r="B2535" s="250" t="s">
        <v>4361</v>
      </c>
      <c r="C2535" s="218">
        <v>47</v>
      </c>
      <c r="D2535" s="220">
        <v>47000</v>
      </c>
      <c r="E2535" s="215">
        <v>0</v>
      </c>
      <c r="F2535" s="218">
        <v>73</v>
      </c>
      <c r="G2535" s="219" t="str">
        <f>IF(MID(tab_SATLISTE[[#This Row],[SAT-ID]],2,1)="x","x",LEFT(tab_SATLISTE[[#This Row],[SAT-ID]]))</f>
        <v>x</v>
      </c>
      <c r="H2535" s="682" t="s">
        <v>7055</v>
      </c>
      <c r="I2535" s="683"/>
      <c r="J2535" s="683"/>
      <c r="K2535" s="683"/>
      <c r="L2535" s="684"/>
    </row>
    <row r="2536" spans="1:12" ht="15.95" customHeight="1" x14ac:dyDescent="0.25">
      <c r="A2536" s="249" t="s">
        <v>4956</v>
      </c>
      <c r="B2536" s="250" t="s">
        <v>4356</v>
      </c>
      <c r="C2536" s="218">
        <v>4</v>
      </c>
      <c r="D2536" s="220">
        <v>4000</v>
      </c>
      <c r="E2536" s="215">
        <v>0</v>
      </c>
      <c r="F2536" s="218">
        <v>6</v>
      </c>
      <c r="G2536" s="219" t="str">
        <f>IF(MID(tab_SATLISTE[[#This Row],[SAT-ID]],2,1)="x","x",LEFT(tab_SATLISTE[[#This Row],[SAT-ID]]))</f>
        <v>x</v>
      </c>
      <c r="H2536" s="682" t="s">
        <v>7055</v>
      </c>
      <c r="I2536" s="683"/>
      <c r="J2536" s="683"/>
      <c r="K2536" s="683"/>
      <c r="L2536" s="684"/>
    </row>
    <row r="2537" spans="1:12" ht="15.75" customHeight="1" x14ac:dyDescent="0.25">
      <c r="A2537" s="249" t="s">
        <v>4957</v>
      </c>
      <c r="B2537" s="250" t="s">
        <v>4357</v>
      </c>
      <c r="C2537" s="218">
        <v>15</v>
      </c>
      <c r="D2537" s="220">
        <v>15000</v>
      </c>
      <c r="E2537" s="215">
        <v>0</v>
      </c>
      <c r="F2537" s="218">
        <v>23</v>
      </c>
      <c r="G2537" s="219" t="str">
        <f>IF(MID(tab_SATLISTE[[#This Row],[SAT-ID]],2,1)="x","x",LEFT(tab_SATLISTE[[#This Row],[SAT-ID]]))</f>
        <v>x</v>
      </c>
      <c r="H2537" s="682" t="s">
        <v>7055</v>
      </c>
      <c r="I2537" s="683"/>
      <c r="J2537" s="683"/>
      <c r="K2537" s="683"/>
      <c r="L2537" s="684"/>
    </row>
    <row r="2538" spans="1:12" ht="15.75" x14ac:dyDescent="0.25">
      <c r="A2538" s="249" t="s">
        <v>6001</v>
      </c>
      <c r="B2538" s="250" t="s">
        <v>4367</v>
      </c>
      <c r="C2538" s="218">
        <v>1</v>
      </c>
      <c r="D2538" s="220">
        <v>1000</v>
      </c>
      <c r="E2538" s="215">
        <v>0</v>
      </c>
      <c r="F2538" s="218">
        <v>2</v>
      </c>
      <c r="G2538" s="219" t="str">
        <f>IF(MID(tab_SATLISTE[[#This Row],[SAT-ID]],2,1)="x","x",LEFT(tab_SATLISTE[[#This Row],[SAT-ID]]))</f>
        <v>x</v>
      </c>
      <c r="H2538" s="682" t="s">
        <v>7055</v>
      </c>
      <c r="I2538" s="683"/>
      <c r="J2538" s="683"/>
      <c r="K2538" s="683"/>
      <c r="L2538" s="684"/>
    </row>
    <row r="2539" spans="1:12" ht="15.75" x14ac:dyDescent="0.25">
      <c r="A2539" s="249" t="s">
        <v>4958</v>
      </c>
      <c r="B2539" s="250" t="s">
        <v>4358</v>
      </c>
      <c r="C2539" s="218">
        <v>59</v>
      </c>
      <c r="D2539" s="220">
        <v>59000</v>
      </c>
      <c r="E2539" s="215">
        <v>0</v>
      </c>
      <c r="F2539" s="218">
        <v>91</v>
      </c>
      <c r="G2539" s="219" t="str">
        <f>IF(MID(tab_SATLISTE[[#This Row],[SAT-ID]],2,1)="x","x",LEFT(tab_SATLISTE[[#This Row],[SAT-ID]]))</f>
        <v>x</v>
      </c>
      <c r="H2539" s="682" t="s">
        <v>7055</v>
      </c>
      <c r="I2539" s="683"/>
      <c r="J2539" s="683"/>
      <c r="K2539" s="683"/>
      <c r="L2539" s="684"/>
    </row>
    <row r="2540" spans="1:12" ht="15.75" x14ac:dyDescent="0.25">
      <c r="A2540" s="249" t="s">
        <v>6935</v>
      </c>
      <c r="B2540" s="250" t="s">
        <v>4372</v>
      </c>
      <c r="C2540" s="218">
        <v>44</v>
      </c>
      <c r="D2540" s="220">
        <v>44000</v>
      </c>
      <c r="E2540" s="215">
        <v>0</v>
      </c>
      <c r="F2540" s="218">
        <v>68</v>
      </c>
      <c r="G2540" s="219" t="str">
        <f>IF(MID(tab_SATLISTE[[#This Row],[SAT-ID]],2,1)="x","x",LEFT(tab_SATLISTE[[#This Row],[SAT-ID]]))</f>
        <v>x</v>
      </c>
      <c r="H2540" s="682" t="s">
        <v>7055</v>
      </c>
      <c r="I2540" s="683"/>
      <c r="J2540" s="683"/>
      <c r="K2540" s="683"/>
      <c r="L2540" s="684"/>
    </row>
    <row r="2541" spans="1:12" ht="15.75" x14ac:dyDescent="0.25">
      <c r="A2541" s="249" t="s">
        <v>6936</v>
      </c>
      <c r="B2541" s="250" t="s">
        <v>4373</v>
      </c>
      <c r="C2541" s="218">
        <v>53</v>
      </c>
      <c r="D2541" s="220">
        <v>53000</v>
      </c>
      <c r="E2541" s="215">
        <v>0</v>
      </c>
      <c r="F2541" s="218">
        <v>82</v>
      </c>
      <c r="G2541" s="219" t="str">
        <f>IF(MID(tab_SATLISTE[[#This Row],[SAT-ID]],2,1)="x","x",LEFT(tab_SATLISTE[[#This Row],[SAT-ID]]))</f>
        <v>x</v>
      </c>
      <c r="H2541" s="682" t="s">
        <v>7055</v>
      </c>
      <c r="I2541" s="683"/>
      <c r="J2541" s="683"/>
      <c r="K2541" s="683"/>
      <c r="L2541" s="684"/>
    </row>
    <row r="2542" spans="1:12" ht="15.75" x14ac:dyDescent="0.25">
      <c r="A2542" s="249" t="s">
        <v>6000</v>
      </c>
      <c r="B2542" s="250" t="s">
        <v>4366</v>
      </c>
      <c r="C2542" s="218">
        <v>44</v>
      </c>
      <c r="D2542" s="220">
        <v>44000</v>
      </c>
      <c r="E2542" s="215">
        <v>0</v>
      </c>
      <c r="F2542" s="218">
        <v>61</v>
      </c>
      <c r="G2542" s="219" t="str">
        <f>IF(MID(tab_SATLISTE[[#This Row],[SAT-ID]],2,1)="x","x",LEFT(tab_SATLISTE[[#This Row],[SAT-ID]]))</f>
        <v>x</v>
      </c>
      <c r="H2542" s="682" t="s">
        <v>7055</v>
      </c>
      <c r="I2542" s="683"/>
      <c r="J2542" s="683"/>
      <c r="K2542" s="683"/>
      <c r="L2542" s="684"/>
    </row>
    <row r="2543" spans="1:12" ht="15.75" x14ac:dyDescent="0.25">
      <c r="A2543" s="249" t="s">
        <v>5460</v>
      </c>
      <c r="B2543" s="250" t="s">
        <v>4362</v>
      </c>
      <c r="C2543" s="218">
        <v>50</v>
      </c>
      <c r="D2543" s="220">
        <v>50000</v>
      </c>
      <c r="E2543" s="215">
        <v>0</v>
      </c>
      <c r="F2543" s="218">
        <v>70</v>
      </c>
      <c r="G2543" s="219" t="str">
        <f>IF(MID(tab_SATLISTE[[#This Row],[SAT-ID]],2,1)="x","x",LEFT(tab_SATLISTE[[#This Row],[SAT-ID]]))</f>
        <v>x</v>
      </c>
      <c r="H2543" s="682" t="s">
        <v>7055</v>
      </c>
      <c r="I2543" s="683"/>
      <c r="J2543" s="683"/>
      <c r="K2543" s="683"/>
      <c r="L2543" s="684"/>
    </row>
    <row r="2544" spans="1:12" ht="15.75" x14ac:dyDescent="0.25">
      <c r="A2544" s="249" t="s">
        <v>4955</v>
      </c>
      <c r="B2544" s="250" t="s">
        <v>4355</v>
      </c>
      <c r="C2544" s="218">
        <v>107</v>
      </c>
      <c r="D2544" s="220">
        <v>107000</v>
      </c>
      <c r="E2544" s="215">
        <v>0</v>
      </c>
      <c r="F2544" s="218">
        <v>164</v>
      </c>
      <c r="G2544" s="219" t="str">
        <f>IF(MID(tab_SATLISTE[[#This Row],[SAT-ID]],2,1)="x","x",LEFT(tab_SATLISTE[[#This Row],[SAT-ID]]))</f>
        <v>x</v>
      </c>
      <c r="H2544" s="682" t="s">
        <v>7055</v>
      </c>
      <c r="I2544" s="683"/>
      <c r="J2544" s="683"/>
      <c r="K2544" s="683"/>
      <c r="L2544" s="684"/>
    </row>
    <row r="2545" spans="1:12" ht="15.75" x14ac:dyDescent="0.25">
      <c r="A2545" s="249" t="s">
        <v>5999</v>
      </c>
      <c r="B2545" s="250" t="s">
        <v>4365</v>
      </c>
      <c r="C2545" s="218">
        <v>78</v>
      </c>
      <c r="D2545" s="220">
        <v>78000</v>
      </c>
      <c r="E2545" s="215">
        <v>0</v>
      </c>
      <c r="F2545" s="218">
        <v>109</v>
      </c>
      <c r="G2545" s="219" t="str">
        <f>IF(MID(tab_SATLISTE[[#This Row],[SAT-ID]],2,1)="x","x",LEFT(tab_SATLISTE[[#This Row],[SAT-ID]]))</f>
        <v>x</v>
      </c>
      <c r="H2545" s="682" t="s">
        <v>7055</v>
      </c>
      <c r="I2545" s="683"/>
      <c r="J2545" s="683"/>
      <c r="K2545" s="683"/>
      <c r="L2545" s="684"/>
    </row>
    <row r="2546" spans="1:12" ht="15.75" x14ac:dyDescent="0.25">
      <c r="A2546" s="249" t="s">
        <v>6575</v>
      </c>
      <c r="B2546" s="250" t="s">
        <v>4370</v>
      </c>
      <c r="C2546" s="218">
        <v>61</v>
      </c>
      <c r="D2546" s="220">
        <v>61000</v>
      </c>
      <c r="E2546" s="215">
        <v>0</v>
      </c>
      <c r="F2546" s="218">
        <v>94</v>
      </c>
      <c r="G2546" s="219" t="str">
        <f>IF(MID(tab_SATLISTE[[#This Row],[SAT-ID]],2,1)="x","x",LEFT(tab_SATLISTE[[#This Row],[SAT-ID]]))</f>
        <v>x</v>
      </c>
      <c r="H2546" s="682" t="s">
        <v>7055</v>
      </c>
      <c r="I2546" s="683"/>
      <c r="J2546" s="683"/>
      <c r="K2546" s="683"/>
      <c r="L2546" s="684"/>
    </row>
    <row r="2547" spans="1:12" ht="15.75" x14ac:dyDescent="0.25">
      <c r="A2547" s="249" t="s">
        <v>4959</v>
      </c>
      <c r="B2547" s="250" t="s">
        <v>4359</v>
      </c>
      <c r="C2547" s="218">
        <v>48</v>
      </c>
      <c r="D2547" s="220">
        <v>48000</v>
      </c>
      <c r="E2547" s="215">
        <v>0</v>
      </c>
      <c r="F2547" s="218">
        <v>74</v>
      </c>
      <c r="G2547" s="219" t="str">
        <f>IF(MID(tab_SATLISTE[[#This Row],[SAT-ID]],2,1)="x","x",LEFT(tab_SATLISTE[[#This Row],[SAT-ID]]))</f>
        <v>x</v>
      </c>
      <c r="H2547" s="682" t="s">
        <v>7055</v>
      </c>
      <c r="I2547" s="683"/>
      <c r="J2547" s="683"/>
      <c r="K2547" s="683"/>
      <c r="L2547" s="684"/>
    </row>
    <row r="2548" spans="1:12" ht="15.75" x14ac:dyDescent="0.25">
      <c r="A2548" s="249" t="s">
        <v>5746</v>
      </c>
      <c r="B2548" s="250" t="s">
        <v>4363</v>
      </c>
      <c r="C2548" s="218">
        <v>48</v>
      </c>
      <c r="D2548" s="220">
        <v>48000</v>
      </c>
      <c r="E2548" s="215">
        <v>0</v>
      </c>
      <c r="F2548" s="218">
        <v>67</v>
      </c>
      <c r="G2548" s="219" t="str">
        <f>IF(MID(tab_SATLISTE[[#This Row],[SAT-ID]],2,1)="x","x",LEFT(tab_SATLISTE[[#This Row],[SAT-ID]]))</f>
        <v>x</v>
      </c>
      <c r="H2548" s="682" t="s">
        <v>7055</v>
      </c>
      <c r="I2548" s="683"/>
      <c r="J2548" s="683"/>
      <c r="K2548" s="683"/>
      <c r="L2548" s="684"/>
    </row>
    <row r="2549" spans="1:12" ht="15.75" x14ac:dyDescent="0.25">
      <c r="A2549" s="249" t="s">
        <v>4960</v>
      </c>
      <c r="B2549" s="250" t="s">
        <v>4360</v>
      </c>
      <c r="C2549" s="218">
        <v>44</v>
      </c>
      <c r="D2549" s="220">
        <v>44000</v>
      </c>
      <c r="E2549" s="215">
        <v>0</v>
      </c>
      <c r="F2549" s="218">
        <v>68</v>
      </c>
      <c r="G2549" s="219" t="str">
        <f>IF(MID(tab_SATLISTE[[#This Row],[SAT-ID]],2,1)="x","x",LEFT(tab_SATLISTE[[#This Row],[SAT-ID]]))</f>
        <v>x</v>
      </c>
      <c r="H2549" s="682" t="s">
        <v>7055</v>
      </c>
      <c r="I2549" s="683"/>
      <c r="J2549" s="683"/>
      <c r="K2549" s="683"/>
      <c r="L2549" s="684"/>
    </row>
    <row r="2550" spans="1:12" ht="15.75" x14ac:dyDescent="0.25">
      <c r="A2550" s="249" t="s">
        <v>6938</v>
      </c>
      <c r="B2550" s="250" t="s">
        <v>4443</v>
      </c>
      <c r="C2550" s="218">
        <v>20</v>
      </c>
      <c r="D2550" s="220">
        <v>20000</v>
      </c>
      <c r="E2550" s="215">
        <v>0</v>
      </c>
      <c r="F2550" s="218">
        <v>30</v>
      </c>
      <c r="G2550" s="219" t="str">
        <f>IF(MID(tab_SATLISTE[[#This Row],[SAT-ID]],2,1)="x","x",LEFT(tab_SATLISTE[[#This Row],[SAT-ID]]))</f>
        <v>x</v>
      </c>
      <c r="H2550" s="682" t="s">
        <v>7055</v>
      </c>
      <c r="I2550" s="683"/>
      <c r="J2550" s="683"/>
      <c r="K2550" s="683"/>
      <c r="L2550" s="684"/>
    </row>
    <row r="2551" spans="1:12" ht="15.75" x14ac:dyDescent="0.25">
      <c r="A2551" s="249" t="s">
        <v>4961</v>
      </c>
      <c r="B2551" s="250" t="s">
        <v>4437</v>
      </c>
      <c r="C2551" s="218">
        <v>20</v>
      </c>
      <c r="D2551" s="220">
        <v>20000</v>
      </c>
      <c r="E2551" s="215">
        <v>0</v>
      </c>
      <c r="F2551" s="218">
        <v>31</v>
      </c>
      <c r="G2551" s="219" t="str">
        <f>IF(MID(tab_SATLISTE[[#This Row],[SAT-ID]],2,1)="x","x",LEFT(tab_SATLISTE[[#This Row],[SAT-ID]]))</f>
        <v>x</v>
      </c>
      <c r="H2551" s="682" t="s">
        <v>7055</v>
      </c>
      <c r="I2551" s="683"/>
      <c r="J2551" s="683"/>
      <c r="K2551" s="683"/>
      <c r="L2551" s="684"/>
    </row>
    <row r="2552" spans="1:12" ht="15.75" x14ac:dyDescent="0.25">
      <c r="A2552" s="249" t="s">
        <v>6251</v>
      </c>
      <c r="B2552" s="250" t="s">
        <v>4441</v>
      </c>
      <c r="C2552" s="218">
        <v>29</v>
      </c>
      <c r="D2552" s="220">
        <v>29000</v>
      </c>
      <c r="E2552" s="215">
        <v>0</v>
      </c>
      <c r="F2552" s="218">
        <v>41</v>
      </c>
      <c r="G2552" s="219" t="str">
        <f>IF(MID(tab_SATLISTE[[#This Row],[SAT-ID]],2,1)="x","x",LEFT(tab_SATLISTE[[#This Row],[SAT-ID]]))</f>
        <v>x</v>
      </c>
      <c r="H2552" s="682" t="s">
        <v>7055</v>
      </c>
      <c r="I2552" s="683"/>
      <c r="J2552" s="683"/>
      <c r="K2552" s="683"/>
      <c r="L2552" s="684"/>
    </row>
    <row r="2553" spans="1:12" ht="15.75" x14ac:dyDescent="0.25">
      <c r="A2553" s="249" t="s">
        <v>6252</v>
      </c>
      <c r="B2553" s="250" t="s">
        <v>4442</v>
      </c>
      <c r="C2553" s="218">
        <v>16</v>
      </c>
      <c r="D2553" s="220">
        <v>16000</v>
      </c>
      <c r="E2553" s="215">
        <v>0</v>
      </c>
      <c r="F2553" s="218">
        <v>22</v>
      </c>
      <c r="G2553" s="219" t="str">
        <f>IF(MID(tab_SATLISTE[[#This Row],[SAT-ID]],2,1)="x","x",LEFT(tab_SATLISTE[[#This Row],[SAT-ID]]))</f>
        <v>x</v>
      </c>
      <c r="H2553" s="682" t="s">
        <v>7055</v>
      </c>
      <c r="I2553" s="683"/>
      <c r="J2553" s="683"/>
      <c r="K2553" s="683"/>
      <c r="L2553" s="684"/>
    </row>
    <row r="2554" spans="1:12" ht="15.75" x14ac:dyDescent="0.25">
      <c r="A2554" s="249" t="s">
        <v>6002</v>
      </c>
      <c r="B2554" s="250" t="s">
        <v>4439</v>
      </c>
      <c r="C2554" s="218">
        <v>26</v>
      </c>
      <c r="D2554" s="220">
        <v>26000</v>
      </c>
      <c r="E2554" s="215">
        <v>0</v>
      </c>
      <c r="F2554" s="218">
        <v>36</v>
      </c>
      <c r="G2554" s="219" t="str">
        <f>IF(MID(tab_SATLISTE[[#This Row],[SAT-ID]],2,1)="x","x",LEFT(tab_SATLISTE[[#This Row],[SAT-ID]]))</f>
        <v>x</v>
      </c>
      <c r="H2554" s="682" t="s">
        <v>7055</v>
      </c>
      <c r="I2554" s="683"/>
      <c r="J2554" s="683"/>
      <c r="K2554" s="683"/>
      <c r="L2554" s="684"/>
    </row>
    <row r="2555" spans="1:12" ht="15.75" x14ac:dyDescent="0.25">
      <c r="A2555" s="249" t="s">
        <v>6003</v>
      </c>
      <c r="B2555" s="250" t="s">
        <v>4440</v>
      </c>
      <c r="C2555" s="218">
        <v>14</v>
      </c>
      <c r="D2555" s="220">
        <v>14000</v>
      </c>
      <c r="E2555" s="215">
        <v>0</v>
      </c>
      <c r="F2555" s="218">
        <v>20</v>
      </c>
      <c r="G2555" s="219" t="str">
        <f>IF(MID(tab_SATLISTE[[#This Row],[SAT-ID]],2,1)="x","x",LEFT(tab_SATLISTE[[#This Row],[SAT-ID]]))</f>
        <v>x</v>
      </c>
      <c r="H2555" s="682" t="s">
        <v>7055</v>
      </c>
      <c r="I2555" s="683"/>
      <c r="J2555" s="683"/>
      <c r="K2555" s="683"/>
      <c r="L2555" s="684"/>
    </row>
    <row r="2556" spans="1:12" ht="15.75" x14ac:dyDescent="0.25">
      <c r="A2556" s="249" t="s">
        <v>4962</v>
      </c>
      <c r="B2556" s="250" t="s">
        <v>4438</v>
      </c>
      <c r="C2556" s="218">
        <v>16</v>
      </c>
      <c r="D2556" s="220">
        <v>16000</v>
      </c>
      <c r="E2556" s="215">
        <v>0</v>
      </c>
      <c r="F2556" s="218">
        <v>25</v>
      </c>
      <c r="G2556" s="219" t="str">
        <f>IF(MID(tab_SATLISTE[[#This Row],[SAT-ID]],2,1)="x","x",LEFT(tab_SATLISTE[[#This Row],[SAT-ID]]))</f>
        <v>x</v>
      </c>
      <c r="H2556" s="682" t="s">
        <v>7055</v>
      </c>
      <c r="I2556" s="683"/>
      <c r="J2556" s="683"/>
      <c r="K2556" s="683"/>
      <c r="L2556" s="684"/>
    </row>
    <row r="2557" spans="1:12" ht="15.75" x14ac:dyDescent="0.25">
      <c r="A2557" s="249" t="s">
        <v>4454</v>
      </c>
      <c r="B2557" s="250" t="s">
        <v>4453</v>
      </c>
      <c r="C2557" s="218">
        <v>79</v>
      </c>
      <c r="D2557" s="220">
        <v>79000</v>
      </c>
      <c r="E2557" s="215">
        <v>0</v>
      </c>
      <c r="F2557" s="218">
        <v>110</v>
      </c>
      <c r="G2557" s="219" t="str">
        <f>IF(MID(tab_SATLISTE[[#This Row],[SAT-ID]],2,1)="x","x",LEFT(tab_SATLISTE[[#This Row],[SAT-ID]]))</f>
        <v>x</v>
      </c>
      <c r="H2557" s="682" t="s">
        <v>7055</v>
      </c>
      <c r="I2557" s="683"/>
      <c r="J2557" s="683"/>
      <c r="K2557" s="683"/>
      <c r="L2557" s="684"/>
    </row>
    <row r="2558" spans="1:12" ht="15.75" x14ac:dyDescent="0.25">
      <c r="A2558" s="249" t="s">
        <v>6004</v>
      </c>
      <c r="B2558" s="250" t="s">
        <v>24154</v>
      </c>
      <c r="C2558" s="218">
        <v>9</v>
      </c>
      <c r="D2558" s="220">
        <v>9000</v>
      </c>
      <c r="E2558" s="215">
        <v>0</v>
      </c>
      <c r="F2558" s="218">
        <v>13</v>
      </c>
      <c r="G2558" s="219" t="str">
        <f>IF(MID(tab_SATLISTE[[#This Row],[SAT-ID]],2,1)="x","x",LEFT(tab_SATLISTE[[#This Row],[SAT-ID]]))</f>
        <v>x</v>
      </c>
      <c r="H2558" s="682" t="s">
        <v>7055</v>
      </c>
      <c r="I2558" s="683"/>
      <c r="J2558" s="683"/>
      <c r="K2558" s="683"/>
      <c r="L2558" s="684"/>
    </row>
    <row r="2559" spans="1:12" ht="15.75" x14ac:dyDescent="0.25">
      <c r="A2559" s="249" t="s">
        <v>4963</v>
      </c>
      <c r="B2559" s="250" t="s">
        <v>4452</v>
      </c>
      <c r="C2559" s="218">
        <v>30</v>
      </c>
      <c r="D2559" s="220">
        <v>30000</v>
      </c>
      <c r="E2559" s="215">
        <v>0</v>
      </c>
      <c r="F2559" s="218">
        <v>46</v>
      </c>
      <c r="G2559" s="219" t="str">
        <f>IF(MID(tab_SATLISTE[[#This Row],[SAT-ID]],2,1)="x","x",LEFT(tab_SATLISTE[[#This Row],[SAT-ID]]))</f>
        <v>x</v>
      </c>
      <c r="H2559" s="682" t="s">
        <v>7055</v>
      </c>
      <c r="I2559" s="683"/>
      <c r="J2559" s="683"/>
      <c r="K2559" s="683"/>
      <c r="L2559" s="684"/>
    </row>
    <row r="2560" spans="1:12" ht="15.75" x14ac:dyDescent="0.25">
      <c r="A2560" s="249" t="s">
        <v>6250</v>
      </c>
      <c r="B2560" s="250" t="s">
        <v>4368</v>
      </c>
      <c r="C2560" s="218">
        <v>118</v>
      </c>
      <c r="D2560" s="220">
        <v>118000</v>
      </c>
      <c r="E2560" s="215">
        <v>0</v>
      </c>
      <c r="F2560" s="218">
        <v>182</v>
      </c>
      <c r="G2560" s="219" t="str">
        <f>IF(MID(tab_SATLISTE[[#This Row],[SAT-ID]],2,1)="x","x",LEFT(tab_SATLISTE[[#This Row],[SAT-ID]]))</f>
        <v>x</v>
      </c>
      <c r="H2560" s="682" t="s">
        <v>7055</v>
      </c>
      <c r="I2560" s="683"/>
      <c r="J2560" s="683"/>
      <c r="K2560" s="683"/>
      <c r="L2560" s="684"/>
    </row>
    <row r="2561" spans="1:12" ht="15.75" x14ac:dyDescent="0.25">
      <c r="A2561" s="249" t="s">
        <v>5747</v>
      </c>
      <c r="B2561" s="250" t="s">
        <v>4364</v>
      </c>
      <c r="C2561" s="218">
        <v>25</v>
      </c>
      <c r="D2561" s="220">
        <v>25000</v>
      </c>
      <c r="E2561" s="215">
        <v>0</v>
      </c>
      <c r="F2561" s="218">
        <v>39</v>
      </c>
      <c r="G2561" s="219" t="str">
        <f>IF(MID(tab_SATLISTE[[#This Row],[SAT-ID]],2,1)="x","x",LEFT(tab_SATLISTE[[#This Row],[SAT-ID]]))</f>
        <v>x</v>
      </c>
      <c r="H2561" s="682" t="s">
        <v>7055</v>
      </c>
      <c r="I2561" s="683"/>
      <c r="J2561" s="683"/>
      <c r="K2561" s="683"/>
      <c r="L2561" s="684"/>
    </row>
    <row r="2562" spans="1:12" ht="15.75" x14ac:dyDescent="0.25">
      <c r="A2562" s="330" t="s">
        <v>6574</v>
      </c>
      <c r="B2562" s="328" t="s">
        <v>4369</v>
      </c>
      <c r="C2562" s="218">
        <v>112</v>
      </c>
      <c r="D2562" s="220">
        <v>112000</v>
      </c>
      <c r="E2562" s="220">
        <v>0</v>
      </c>
      <c r="F2562" s="218">
        <v>172</v>
      </c>
      <c r="G2562" s="329" t="str">
        <f>IF(MID(tab_SATLISTE[[#This Row],[SAT-ID]],2,1)="x","x",LEFT(tab_SATLISTE[[#This Row],[SAT-ID]]))</f>
        <v>x</v>
      </c>
      <c r="H2562" s="682" t="s">
        <v>7055</v>
      </c>
      <c r="I2562" s="683"/>
      <c r="J2562" s="683"/>
      <c r="K2562" s="683"/>
      <c r="L2562" s="684"/>
    </row>
    <row r="2563" spans="1:12" ht="15.75" customHeight="1" x14ac:dyDescent="0.25">
      <c r="A2563" s="686" t="s">
        <v>24203</v>
      </c>
      <c r="B2563" s="687" t="s">
        <v>24208</v>
      </c>
      <c r="C2563" s="218">
        <v>0</v>
      </c>
      <c r="D2563" s="215">
        <v>0</v>
      </c>
      <c r="E2563" s="215">
        <f>0.25*tab_SATLISTE[[#This Row],[Sonderbudget]]</f>
        <v>0</v>
      </c>
      <c r="F2563" s="218">
        <v>0</v>
      </c>
      <c r="G2563" s="685" t="str">
        <f>IF(MID(tab_SATLISTE[[#This Row],[SAT-ID]],2,1)="x","x",LEFT(tab_SATLISTE[[#This Row],[SAT-ID]]))</f>
        <v>1</v>
      </c>
    </row>
    <row r="2564" spans="1:12" x14ac:dyDescent="0.25">
      <c r="A2564" s="688" t="s">
        <v>11250</v>
      </c>
      <c r="B2564" s="687" t="s">
        <v>24209</v>
      </c>
      <c r="C2564" s="218">
        <v>0</v>
      </c>
      <c r="D2564" s="220">
        <v>0</v>
      </c>
      <c r="E2564" s="220">
        <f>0.25*tab_SATLISTE[[#This Row],[Sonderbudget]]</f>
        <v>0</v>
      </c>
      <c r="F2564" s="218">
        <v>0</v>
      </c>
      <c r="G2564" s="329" t="str">
        <f>IF(MID(tab_SATLISTE[[#This Row],[SAT-ID]],2,1)="x","x",LEFT(tab_SATLISTE[[#This Row],[SAT-ID]]))</f>
        <v>1</v>
      </c>
    </row>
    <row r="2565" spans="1:12" x14ac:dyDescent="0.25">
      <c r="A2565" s="686" t="s">
        <v>24204</v>
      </c>
      <c r="B2565" s="687" t="s">
        <v>24210</v>
      </c>
      <c r="C2565" s="218">
        <v>0</v>
      </c>
      <c r="D2565" s="215">
        <v>0</v>
      </c>
      <c r="E2565" s="215">
        <f>0.25*tab_SATLISTE[[#This Row],[Sonderbudget]]</f>
        <v>0</v>
      </c>
      <c r="F2565" s="218">
        <v>0</v>
      </c>
      <c r="G2565" s="685" t="str">
        <f>IF(MID(tab_SATLISTE[[#This Row],[SAT-ID]],2,1)="x","x",LEFT(tab_SATLISTE[[#This Row],[SAT-ID]]))</f>
        <v>1</v>
      </c>
    </row>
    <row r="2566" spans="1:12" x14ac:dyDescent="0.25">
      <c r="A2566" s="686" t="s">
        <v>14321</v>
      </c>
      <c r="B2566" s="687" t="s">
        <v>24211</v>
      </c>
      <c r="C2566" s="218">
        <v>0</v>
      </c>
      <c r="D2566" s="215">
        <v>0</v>
      </c>
      <c r="E2566" s="215">
        <f>0.25*tab_SATLISTE[[#This Row],[Sonderbudget]]</f>
        <v>0</v>
      </c>
      <c r="F2566" s="218">
        <v>0</v>
      </c>
      <c r="G2566" s="685" t="str">
        <f>IF(MID(tab_SATLISTE[[#This Row],[SAT-ID]],2,1)="x","x",LEFT(tab_SATLISTE[[#This Row],[SAT-ID]]))</f>
        <v>2</v>
      </c>
    </row>
    <row r="2567" spans="1:12" x14ac:dyDescent="0.25">
      <c r="A2567" s="686" t="s">
        <v>24205</v>
      </c>
      <c r="B2567" s="687" t="s">
        <v>24212</v>
      </c>
      <c r="C2567" s="218">
        <v>0</v>
      </c>
      <c r="D2567" s="215">
        <v>0</v>
      </c>
      <c r="E2567" s="215">
        <f>0.25*tab_SATLISTE[[#This Row],[Sonderbudget]]</f>
        <v>0</v>
      </c>
      <c r="F2567" s="218">
        <v>0</v>
      </c>
      <c r="G2567" s="685" t="str">
        <f>IF(MID(tab_SATLISTE[[#This Row],[SAT-ID]],2,1)="x","x",LEFT(tab_SATLISTE[[#This Row],[SAT-ID]]))</f>
        <v>4</v>
      </c>
    </row>
    <row r="2568" spans="1:12" x14ac:dyDescent="0.25">
      <c r="A2568" s="686" t="s">
        <v>24206</v>
      </c>
      <c r="B2568" s="687" t="s">
        <v>24213</v>
      </c>
      <c r="C2568" s="218">
        <v>0</v>
      </c>
      <c r="D2568" s="215">
        <v>0</v>
      </c>
      <c r="E2568" s="215">
        <f>0.25*tab_SATLISTE[[#This Row],[Sonderbudget]]</f>
        <v>0</v>
      </c>
      <c r="F2568" s="218">
        <v>0</v>
      </c>
      <c r="G2568" s="685" t="str">
        <f>IF(MID(tab_SATLISTE[[#This Row],[SAT-ID]],2,1)="x","x",LEFT(tab_SATLISTE[[#This Row],[SAT-ID]]))</f>
        <v>4</v>
      </c>
    </row>
    <row r="2569" spans="1:12" x14ac:dyDescent="0.25">
      <c r="A2569" s="686" t="s">
        <v>20019</v>
      </c>
      <c r="B2569" s="687" t="s">
        <v>24214</v>
      </c>
      <c r="C2569" s="218">
        <v>0</v>
      </c>
      <c r="D2569" s="215">
        <v>0</v>
      </c>
      <c r="E2569" s="215">
        <f>0.25*tab_SATLISTE[[#This Row],[Sonderbudget]]</f>
        <v>0</v>
      </c>
      <c r="F2569" s="218">
        <v>0</v>
      </c>
      <c r="G2569" s="685" t="str">
        <f>IF(MID(tab_SATLISTE[[#This Row],[SAT-ID]],2,1)="x","x",LEFT(tab_SATLISTE[[#This Row],[SAT-ID]]))</f>
        <v>5</v>
      </c>
    </row>
    <row r="2570" spans="1:12" x14ac:dyDescent="0.25">
      <c r="A2570" s="686" t="s">
        <v>24207</v>
      </c>
      <c r="B2570" s="687" t="s">
        <v>24215</v>
      </c>
      <c r="C2570" s="218">
        <v>0</v>
      </c>
      <c r="D2570" s="215">
        <v>0</v>
      </c>
      <c r="E2570" s="215">
        <f>0.25*tab_SATLISTE[[#This Row],[Sonderbudget]]</f>
        <v>0</v>
      </c>
      <c r="F2570" s="218">
        <v>0</v>
      </c>
      <c r="G2570" s="685" t="str">
        <f>IF(MID(tab_SATLISTE[[#This Row],[SAT-ID]],2,1)="x","x",LEFT(tab_SATLISTE[[#This Row],[SAT-ID]]))</f>
        <v>6</v>
      </c>
    </row>
  </sheetData>
  <sheetProtection password="FD79" sheet="1" objects="1" scenarios="1"/>
  <mergeCells count="2560">
    <mergeCell ref="H2550:L2550"/>
    <mergeCell ref="H2551:L2551"/>
    <mergeCell ref="H2552:L2552"/>
    <mergeCell ref="H2553:L2553"/>
    <mergeCell ref="H2554:L2554"/>
    <mergeCell ref="H2555:L2555"/>
    <mergeCell ref="H2556:L2556"/>
    <mergeCell ref="H2557:L2557"/>
    <mergeCell ref="H2558:L2558"/>
    <mergeCell ref="H2559:L2559"/>
    <mergeCell ref="H2560:L2560"/>
    <mergeCell ref="H2561:L2561"/>
    <mergeCell ref="H2562:L2562"/>
    <mergeCell ref="H2532:L2532"/>
    <mergeCell ref="H2534:L2534"/>
    <mergeCell ref="H2535:L2535"/>
    <mergeCell ref="H2536:L2536"/>
    <mergeCell ref="H2537:L2537"/>
    <mergeCell ref="H2538:L2538"/>
    <mergeCell ref="H2539:L2539"/>
    <mergeCell ref="H2540:L2540"/>
    <mergeCell ref="H2541:L2541"/>
    <mergeCell ref="H2542:L2542"/>
    <mergeCell ref="H2543:L2543"/>
    <mergeCell ref="H2544:L2544"/>
    <mergeCell ref="H2545:L2545"/>
    <mergeCell ref="H2546:L2546"/>
    <mergeCell ref="H2547:L2547"/>
    <mergeCell ref="H2548:L2548"/>
    <mergeCell ref="H2549:L2549"/>
    <mergeCell ref="H2533:L2533"/>
    <mergeCell ref="H670:L670"/>
    <mergeCell ref="H2527:L2527"/>
    <mergeCell ref="H2528:L2528"/>
    <mergeCell ref="H2529:L2529"/>
    <mergeCell ref="H2530:L2530"/>
    <mergeCell ref="H2522:L2522"/>
    <mergeCell ref="H2523:L2523"/>
    <mergeCell ref="H2524:L2524"/>
    <mergeCell ref="H2525:L2525"/>
    <mergeCell ref="H2526:L2526"/>
    <mergeCell ref="H2517:L2517"/>
    <mergeCell ref="H2518:L2518"/>
    <mergeCell ref="H2519:L2519"/>
    <mergeCell ref="H2520:L2520"/>
    <mergeCell ref="H2521:L2521"/>
    <mergeCell ref="H2512:L2512"/>
    <mergeCell ref="H2513:L2513"/>
    <mergeCell ref="H2514:L2514"/>
    <mergeCell ref="H2515:L2515"/>
    <mergeCell ref="H2516:L2516"/>
    <mergeCell ref="H2507:L2507"/>
    <mergeCell ref="H2508:L2508"/>
    <mergeCell ref="H2509:L2509"/>
    <mergeCell ref="H2510:L2510"/>
    <mergeCell ref="H2511:L2511"/>
    <mergeCell ref="H2502:L2502"/>
    <mergeCell ref="H2503:L2503"/>
    <mergeCell ref="H2504:L2504"/>
    <mergeCell ref="H2505:L2505"/>
    <mergeCell ref="H2506:L2506"/>
    <mergeCell ref="H2497:L2497"/>
    <mergeCell ref="H2498:L2498"/>
    <mergeCell ref="H2499:L2499"/>
    <mergeCell ref="H2500:L2500"/>
    <mergeCell ref="H2501:L2501"/>
    <mergeCell ref="H2492:L2492"/>
    <mergeCell ref="H2493:L2493"/>
    <mergeCell ref="H2494:L2494"/>
    <mergeCell ref="H2495:L2495"/>
    <mergeCell ref="H2496:L2496"/>
    <mergeCell ref="H2488:L2488"/>
    <mergeCell ref="H2489:L2489"/>
    <mergeCell ref="H2490:L2490"/>
    <mergeCell ref="H2491:L2491"/>
    <mergeCell ref="H2483:L2483"/>
    <mergeCell ref="H2484:L2484"/>
    <mergeCell ref="H2485:L2485"/>
    <mergeCell ref="H2486:L2486"/>
    <mergeCell ref="H2487:L2487"/>
    <mergeCell ref="H2478:L2478"/>
    <mergeCell ref="H2479:L2479"/>
    <mergeCell ref="H2480:L2480"/>
    <mergeCell ref="H2481:L2481"/>
    <mergeCell ref="H2482:L2482"/>
    <mergeCell ref="H2473:L2473"/>
    <mergeCell ref="H2474:L2474"/>
    <mergeCell ref="H2475:L2475"/>
    <mergeCell ref="H2476:L2476"/>
    <mergeCell ref="H2477:L2477"/>
    <mergeCell ref="H2468:L2468"/>
    <mergeCell ref="H2469:L2469"/>
    <mergeCell ref="H2470:L2470"/>
    <mergeCell ref="H2471:L2471"/>
    <mergeCell ref="H2472:L2472"/>
    <mergeCell ref="H2463:L2463"/>
    <mergeCell ref="H2464:L2464"/>
    <mergeCell ref="H2465:L2465"/>
    <mergeCell ref="H2466:L2466"/>
    <mergeCell ref="H2467:L2467"/>
    <mergeCell ref="H2459:L2459"/>
    <mergeCell ref="H2460:L2460"/>
    <mergeCell ref="H2461:L2461"/>
    <mergeCell ref="H2462:L2462"/>
    <mergeCell ref="H2454:L2454"/>
    <mergeCell ref="H2455:L2455"/>
    <mergeCell ref="H2456:L2456"/>
    <mergeCell ref="H2457:L2457"/>
    <mergeCell ref="H2458:L2458"/>
    <mergeCell ref="H2449:L2449"/>
    <mergeCell ref="H2450:L2450"/>
    <mergeCell ref="H2451:L2451"/>
    <mergeCell ref="H2452:L2452"/>
    <mergeCell ref="H2453:L2453"/>
    <mergeCell ref="H2444:L2444"/>
    <mergeCell ref="H2445:L2445"/>
    <mergeCell ref="H2446:L2446"/>
    <mergeCell ref="H2447:L2447"/>
    <mergeCell ref="H2448:L2448"/>
    <mergeCell ref="H2439:L2439"/>
    <mergeCell ref="H2440:L2440"/>
    <mergeCell ref="H2441:L2441"/>
    <mergeCell ref="H2442:L2442"/>
    <mergeCell ref="H2443:L2443"/>
    <mergeCell ref="H2434:L2434"/>
    <mergeCell ref="H2435:L2435"/>
    <mergeCell ref="H2436:L2436"/>
    <mergeCell ref="H2437:L2437"/>
    <mergeCell ref="H2438:L2438"/>
    <mergeCell ref="H2429:L2429"/>
    <mergeCell ref="H2430:L2430"/>
    <mergeCell ref="H2431:L2431"/>
    <mergeCell ref="H2432:L2432"/>
    <mergeCell ref="H2433:L2433"/>
    <mergeCell ref="H2424:L2424"/>
    <mergeCell ref="H2425:L2425"/>
    <mergeCell ref="H2426:L2426"/>
    <mergeCell ref="H2427:L2427"/>
    <mergeCell ref="H2428:L2428"/>
    <mergeCell ref="H2419:L2419"/>
    <mergeCell ref="H2420:L2420"/>
    <mergeCell ref="H2421:L2421"/>
    <mergeCell ref="H2422:L2422"/>
    <mergeCell ref="H2423:L2423"/>
    <mergeCell ref="H2414:L2414"/>
    <mergeCell ref="H2415:L2415"/>
    <mergeCell ref="H2416:L2416"/>
    <mergeCell ref="H2417:L2417"/>
    <mergeCell ref="H2418:L2418"/>
    <mergeCell ref="H2409:L2409"/>
    <mergeCell ref="H2410:L2410"/>
    <mergeCell ref="H2411:L2411"/>
    <mergeCell ref="H2412:L2412"/>
    <mergeCell ref="H2413:L2413"/>
    <mergeCell ref="H2404:L2404"/>
    <mergeCell ref="H2405:L2405"/>
    <mergeCell ref="H2406:L2406"/>
    <mergeCell ref="H2407:L2407"/>
    <mergeCell ref="H2408:L2408"/>
    <mergeCell ref="H2399:L2399"/>
    <mergeCell ref="H2400:L2400"/>
    <mergeCell ref="H2401:L2401"/>
    <mergeCell ref="H2402:L2402"/>
    <mergeCell ref="H2403:L2403"/>
    <mergeCell ref="H2394:L2394"/>
    <mergeCell ref="H2395:L2395"/>
    <mergeCell ref="H2396:L2396"/>
    <mergeCell ref="H2397:L2397"/>
    <mergeCell ref="H2398:L2398"/>
    <mergeCell ref="H2389:L2389"/>
    <mergeCell ref="H2390:L2390"/>
    <mergeCell ref="H2391:L2391"/>
    <mergeCell ref="H2392:L2392"/>
    <mergeCell ref="H2393:L2393"/>
    <mergeCell ref="H2384:L2384"/>
    <mergeCell ref="H2385:L2385"/>
    <mergeCell ref="H2386:L2386"/>
    <mergeCell ref="H2387:L2387"/>
    <mergeCell ref="H2388:L2388"/>
    <mergeCell ref="H2379:L2379"/>
    <mergeCell ref="H2380:L2380"/>
    <mergeCell ref="H2381:L2381"/>
    <mergeCell ref="H2382:L2382"/>
    <mergeCell ref="H2383:L2383"/>
    <mergeCell ref="H2374:L2374"/>
    <mergeCell ref="H2375:L2375"/>
    <mergeCell ref="H2376:L2376"/>
    <mergeCell ref="H2377:L2377"/>
    <mergeCell ref="H2378:L2378"/>
    <mergeCell ref="H2369:L2369"/>
    <mergeCell ref="H2370:L2370"/>
    <mergeCell ref="H2371:L2371"/>
    <mergeCell ref="H2372:L2372"/>
    <mergeCell ref="H2373:L2373"/>
    <mergeCell ref="H2364:L2364"/>
    <mergeCell ref="H2365:L2365"/>
    <mergeCell ref="H2366:L2366"/>
    <mergeCell ref="H2367:L2367"/>
    <mergeCell ref="H2368:L2368"/>
    <mergeCell ref="H2359:L2359"/>
    <mergeCell ref="H2360:L2360"/>
    <mergeCell ref="H2361:L2361"/>
    <mergeCell ref="H2362:L2362"/>
    <mergeCell ref="H2363:L2363"/>
    <mergeCell ref="H2354:L2354"/>
    <mergeCell ref="H2355:L2355"/>
    <mergeCell ref="H2356:L2356"/>
    <mergeCell ref="H2357:L2357"/>
    <mergeCell ref="H2358:L2358"/>
    <mergeCell ref="H2349:L2349"/>
    <mergeCell ref="H2350:L2350"/>
    <mergeCell ref="H2351:L2351"/>
    <mergeCell ref="H2352:L2352"/>
    <mergeCell ref="H2353:L2353"/>
    <mergeCell ref="H2344:L2344"/>
    <mergeCell ref="H2345:L2345"/>
    <mergeCell ref="H2346:L2346"/>
    <mergeCell ref="H2347:L2347"/>
    <mergeCell ref="H2348:L2348"/>
    <mergeCell ref="H2339:L2339"/>
    <mergeCell ref="H2340:L2340"/>
    <mergeCell ref="H2341:L2341"/>
    <mergeCell ref="H2342:L2342"/>
    <mergeCell ref="H2343:L2343"/>
    <mergeCell ref="H2334:L2334"/>
    <mergeCell ref="H2335:L2335"/>
    <mergeCell ref="H2336:L2336"/>
    <mergeCell ref="H2337:L2337"/>
    <mergeCell ref="H2338:L2338"/>
    <mergeCell ref="H2329:L2329"/>
    <mergeCell ref="H2330:L2330"/>
    <mergeCell ref="H2331:L2331"/>
    <mergeCell ref="H2332:L2332"/>
    <mergeCell ref="H2333:L2333"/>
    <mergeCell ref="H2324:L2324"/>
    <mergeCell ref="H2325:L2325"/>
    <mergeCell ref="H2326:L2326"/>
    <mergeCell ref="H2327:L2327"/>
    <mergeCell ref="H2328:L2328"/>
    <mergeCell ref="H2319:L2319"/>
    <mergeCell ref="H2320:L2320"/>
    <mergeCell ref="H2321:L2321"/>
    <mergeCell ref="H2322:L2322"/>
    <mergeCell ref="H2323:L2323"/>
    <mergeCell ref="H2314:L2314"/>
    <mergeCell ref="H2315:L2315"/>
    <mergeCell ref="H2316:L2316"/>
    <mergeCell ref="H2317:L2317"/>
    <mergeCell ref="H2318:L2318"/>
    <mergeCell ref="H2309:L2309"/>
    <mergeCell ref="H2310:L2310"/>
    <mergeCell ref="H2311:L2311"/>
    <mergeCell ref="H2312:L2312"/>
    <mergeCell ref="H2313:L2313"/>
    <mergeCell ref="H2304:L2304"/>
    <mergeCell ref="H2305:L2305"/>
    <mergeCell ref="H2306:L2306"/>
    <mergeCell ref="H2307:L2307"/>
    <mergeCell ref="H2308:L2308"/>
    <mergeCell ref="H2299:L2299"/>
    <mergeCell ref="H2300:L2300"/>
    <mergeCell ref="H2301:L2301"/>
    <mergeCell ref="H2302:L2302"/>
    <mergeCell ref="H2303:L2303"/>
    <mergeCell ref="H2294:L2294"/>
    <mergeCell ref="H2295:L2295"/>
    <mergeCell ref="H2296:L2296"/>
    <mergeCell ref="H2297:L2297"/>
    <mergeCell ref="H2298:L2298"/>
    <mergeCell ref="H2289:L2289"/>
    <mergeCell ref="H2290:L2290"/>
    <mergeCell ref="H2291:L2291"/>
    <mergeCell ref="H2292:L2292"/>
    <mergeCell ref="H2293:L2293"/>
    <mergeCell ref="H2284:L2284"/>
    <mergeCell ref="H2285:L2285"/>
    <mergeCell ref="H2286:L2286"/>
    <mergeCell ref="H2287:L2287"/>
    <mergeCell ref="H2288:L2288"/>
    <mergeCell ref="H2279:L2279"/>
    <mergeCell ref="H2280:L2280"/>
    <mergeCell ref="H2281:L2281"/>
    <mergeCell ref="H2282:L2282"/>
    <mergeCell ref="H2283:L2283"/>
    <mergeCell ref="H2274:L2274"/>
    <mergeCell ref="H2275:L2275"/>
    <mergeCell ref="H2276:L2276"/>
    <mergeCell ref="H2277:L2277"/>
    <mergeCell ref="H2278:L2278"/>
    <mergeCell ref="H2269:L2269"/>
    <mergeCell ref="H2270:L2270"/>
    <mergeCell ref="H2271:L2271"/>
    <mergeCell ref="H2272:L2272"/>
    <mergeCell ref="H2273:L2273"/>
    <mergeCell ref="H2264:L2264"/>
    <mergeCell ref="H2265:L2265"/>
    <mergeCell ref="H2266:L2266"/>
    <mergeCell ref="H2267:L2267"/>
    <mergeCell ref="H2268:L2268"/>
    <mergeCell ref="H2259:L2259"/>
    <mergeCell ref="H2260:L2260"/>
    <mergeCell ref="H2261:L2261"/>
    <mergeCell ref="H2262:L2262"/>
    <mergeCell ref="H2263:L2263"/>
    <mergeCell ref="H2254:L2254"/>
    <mergeCell ref="H2255:L2255"/>
    <mergeCell ref="H2256:L2256"/>
    <mergeCell ref="H2257:L2257"/>
    <mergeCell ref="H2258:L2258"/>
    <mergeCell ref="H2249:L2249"/>
    <mergeCell ref="H2250:L2250"/>
    <mergeCell ref="H2251:L2251"/>
    <mergeCell ref="H2252:L2252"/>
    <mergeCell ref="H2253:L2253"/>
    <mergeCell ref="H2244:L2244"/>
    <mergeCell ref="H2245:L2245"/>
    <mergeCell ref="H2246:L2246"/>
    <mergeCell ref="H2247:L2247"/>
    <mergeCell ref="H2248:L2248"/>
    <mergeCell ref="H2239:L2239"/>
    <mergeCell ref="H2240:L2240"/>
    <mergeCell ref="H2241:L2241"/>
    <mergeCell ref="H2242:L2242"/>
    <mergeCell ref="H2243:L2243"/>
    <mergeCell ref="H2234:L2234"/>
    <mergeCell ref="H2235:L2235"/>
    <mergeCell ref="H2236:L2236"/>
    <mergeCell ref="H2237:L2237"/>
    <mergeCell ref="H2238:L2238"/>
    <mergeCell ref="H2229:L2229"/>
    <mergeCell ref="H2230:L2230"/>
    <mergeCell ref="H2231:L2231"/>
    <mergeCell ref="H2232:L2232"/>
    <mergeCell ref="H2233:L2233"/>
    <mergeCell ref="H2224:L2224"/>
    <mergeCell ref="H2225:L2225"/>
    <mergeCell ref="H2226:L2226"/>
    <mergeCell ref="H2227:L2227"/>
    <mergeCell ref="H2228:L2228"/>
    <mergeCell ref="H2219:L2219"/>
    <mergeCell ref="H2220:L2220"/>
    <mergeCell ref="H2221:L2221"/>
    <mergeCell ref="H2222:L2222"/>
    <mergeCell ref="H2223:L2223"/>
    <mergeCell ref="H2214:L2214"/>
    <mergeCell ref="H2215:L2215"/>
    <mergeCell ref="H2216:L2216"/>
    <mergeCell ref="H2217:L2217"/>
    <mergeCell ref="H2218:L2218"/>
    <mergeCell ref="H2209:L2209"/>
    <mergeCell ref="H2210:L2210"/>
    <mergeCell ref="H2211:L2211"/>
    <mergeCell ref="H2212:L2212"/>
    <mergeCell ref="H2213:L2213"/>
    <mergeCell ref="H2204:L2204"/>
    <mergeCell ref="H2205:L2205"/>
    <mergeCell ref="H2206:L2206"/>
    <mergeCell ref="H2207:L2207"/>
    <mergeCell ref="H2208:L2208"/>
    <mergeCell ref="H2199:L2199"/>
    <mergeCell ref="H2200:L2200"/>
    <mergeCell ref="H2201:L2201"/>
    <mergeCell ref="H2202:L2202"/>
    <mergeCell ref="H2203:L2203"/>
    <mergeCell ref="H2194:L2194"/>
    <mergeCell ref="H2195:L2195"/>
    <mergeCell ref="H2196:L2196"/>
    <mergeCell ref="H2197:L2197"/>
    <mergeCell ref="H2198:L2198"/>
    <mergeCell ref="H2189:L2189"/>
    <mergeCell ref="H2190:L2190"/>
    <mergeCell ref="H2191:L2191"/>
    <mergeCell ref="H2192:L2192"/>
    <mergeCell ref="H2193:L2193"/>
    <mergeCell ref="H2184:L2184"/>
    <mergeCell ref="H2185:L2185"/>
    <mergeCell ref="H2186:L2186"/>
    <mergeCell ref="H2187:L2187"/>
    <mergeCell ref="H2188:L2188"/>
    <mergeCell ref="H2179:L2179"/>
    <mergeCell ref="H2180:L2180"/>
    <mergeCell ref="H2181:L2181"/>
    <mergeCell ref="H2182:L2182"/>
    <mergeCell ref="H2183:L2183"/>
    <mergeCell ref="H2174:L2174"/>
    <mergeCell ref="H2175:L2175"/>
    <mergeCell ref="H2176:L2176"/>
    <mergeCell ref="H2177:L2177"/>
    <mergeCell ref="H2178:L2178"/>
    <mergeCell ref="H2170:L2170"/>
    <mergeCell ref="H2171:L2171"/>
    <mergeCell ref="H2172:L2172"/>
    <mergeCell ref="H2173:L2173"/>
    <mergeCell ref="H2165:L2165"/>
    <mergeCell ref="H2166:L2166"/>
    <mergeCell ref="H2167:L2167"/>
    <mergeCell ref="H2168:L2168"/>
    <mergeCell ref="H2169:L2169"/>
    <mergeCell ref="H2160:L2160"/>
    <mergeCell ref="H2161:L2161"/>
    <mergeCell ref="H2162:L2162"/>
    <mergeCell ref="H2163:L2163"/>
    <mergeCell ref="H2164:L2164"/>
    <mergeCell ref="H2155:L2155"/>
    <mergeCell ref="H2156:L2156"/>
    <mergeCell ref="H2157:L2157"/>
    <mergeCell ref="H2158:L2158"/>
    <mergeCell ref="H2159:L2159"/>
    <mergeCell ref="H2150:L2150"/>
    <mergeCell ref="H2151:L2151"/>
    <mergeCell ref="H2152:L2152"/>
    <mergeCell ref="H2153:L2153"/>
    <mergeCell ref="H2154:L2154"/>
    <mergeCell ref="H2145:L2145"/>
    <mergeCell ref="H2146:L2146"/>
    <mergeCell ref="H2147:L2147"/>
    <mergeCell ref="H2148:L2148"/>
    <mergeCell ref="H2149:L2149"/>
    <mergeCell ref="H2140:L2140"/>
    <mergeCell ref="H2141:L2141"/>
    <mergeCell ref="H2142:L2142"/>
    <mergeCell ref="H2143:L2143"/>
    <mergeCell ref="H2144:L2144"/>
    <mergeCell ref="H2135:L2135"/>
    <mergeCell ref="H2136:L2136"/>
    <mergeCell ref="H2137:L2137"/>
    <mergeCell ref="H2138:L2138"/>
    <mergeCell ref="H2139:L2139"/>
    <mergeCell ref="H2130:L2130"/>
    <mergeCell ref="H2131:L2131"/>
    <mergeCell ref="H2132:L2132"/>
    <mergeCell ref="H2133:L2133"/>
    <mergeCell ref="H2134:L2134"/>
    <mergeCell ref="H2125:L2125"/>
    <mergeCell ref="H2126:L2126"/>
    <mergeCell ref="H2127:L2127"/>
    <mergeCell ref="H2128:L2128"/>
    <mergeCell ref="H2129:L2129"/>
    <mergeCell ref="H2120:L2120"/>
    <mergeCell ref="H2121:L2121"/>
    <mergeCell ref="H2122:L2122"/>
    <mergeCell ref="H2123:L2123"/>
    <mergeCell ref="H2124:L2124"/>
    <mergeCell ref="H2115:L2115"/>
    <mergeCell ref="H2116:L2116"/>
    <mergeCell ref="H2117:L2117"/>
    <mergeCell ref="H2118:L2118"/>
    <mergeCell ref="H2119:L2119"/>
    <mergeCell ref="H2110:L2110"/>
    <mergeCell ref="H2111:L2111"/>
    <mergeCell ref="H2112:L2112"/>
    <mergeCell ref="H2113:L2113"/>
    <mergeCell ref="H2114:L2114"/>
    <mergeCell ref="H2105:L2105"/>
    <mergeCell ref="H2106:L2106"/>
    <mergeCell ref="H2107:L2107"/>
    <mergeCell ref="H2108:L2108"/>
    <mergeCell ref="H2109:L2109"/>
    <mergeCell ref="H2101:L2101"/>
    <mergeCell ref="H2102:L2102"/>
    <mergeCell ref="H2103:L2103"/>
    <mergeCell ref="H2104:L2104"/>
    <mergeCell ref="H2096:L2096"/>
    <mergeCell ref="H2097:L2097"/>
    <mergeCell ref="H2098:L2098"/>
    <mergeCell ref="H2099:L2099"/>
    <mergeCell ref="H2100:L2100"/>
    <mergeCell ref="H2091:L2091"/>
    <mergeCell ref="H2092:L2092"/>
    <mergeCell ref="H2093:L2093"/>
    <mergeCell ref="H2094:L2094"/>
    <mergeCell ref="H2095:L2095"/>
    <mergeCell ref="H2086:L2086"/>
    <mergeCell ref="H2087:L2087"/>
    <mergeCell ref="H2088:L2088"/>
    <mergeCell ref="H2089:L2089"/>
    <mergeCell ref="H2090:L2090"/>
    <mergeCell ref="H2081:L2081"/>
    <mergeCell ref="H2082:L2082"/>
    <mergeCell ref="H2083:L2083"/>
    <mergeCell ref="H2084:L2084"/>
    <mergeCell ref="H2085:L2085"/>
    <mergeCell ref="H2075:L2075"/>
    <mergeCell ref="H2076:L2076"/>
    <mergeCell ref="H2077:L2077"/>
    <mergeCell ref="H2078:L2078"/>
    <mergeCell ref="H2080:L2080"/>
    <mergeCell ref="H2070:L2070"/>
    <mergeCell ref="H2071:L2071"/>
    <mergeCell ref="H2072:L2072"/>
    <mergeCell ref="H2073:L2073"/>
    <mergeCell ref="H2074:L2074"/>
    <mergeCell ref="H2065:L2065"/>
    <mergeCell ref="H2066:L2066"/>
    <mergeCell ref="H2067:L2067"/>
    <mergeCell ref="H2068:L2068"/>
    <mergeCell ref="H2069:L2069"/>
    <mergeCell ref="H2079:L2079"/>
    <mergeCell ref="H2060:L2060"/>
    <mergeCell ref="H2061:L2061"/>
    <mergeCell ref="H2062:L2062"/>
    <mergeCell ref="H2063:L2063"/>
    <mergeCell ref="H2064:L2064"/>
    <mergeCell ref="H2055:L2055"/>
    <mergeCell ref="H2056:L2056"/>
    <mergeCell ref="H2057:L2057"/>
    <mergeCell ref="H2058:L2058"/>
    <mergeCell ref="H2059:L2059"/>
    <mergeCell ref="H2050:L2050"/>
    <mergeCell ref="H2051:L2051"/>
    <mergeCell ref="H2052:L2052"/>
    <mergeCell ref="H2053:L2053"/>
    <mergeCell ref="H2054:L2054"/>
    <mergeCell ref="H2045:L2045"/>
    <mergeCell ref="H2046:L2046"/>
    <mergeCell ref="H2047:L2047"/>
    <mergeCell ref="H2048:L2048"/>
    <mergeCell ref="H2049:L2049"/>
    <mergeCell ref="H2040:L2040"/>
    <mergeCell ref="H2041:L2041"/>
    <mergeCell ref="H2042:L2042"/>
    <mergeCell ref="H2043:L2043"/>
    <mergeCell ref="H2044:L2044"/>
    <mergeCell ref="H2035:L2035"/>
    <mergeCell ref="H2036:L2036"/>
    <mergeCell ref="H2037:L2037"/>
    <mergeCell ref="H2038:L2038"/>
    <mergeCell ref="H2039:L2039"/>
    <mergeCell ref="H2030:L2030"/>
    <mergeCell ref="H2031:L2031"/>
    <mergeCell ref="H2032:L2032"/>
    <mergeCell ref="H2033:L2033"/>
    <mergeCell ref="H2034:L2034"/>
    <mergeCell ref="H2025:L2025"/>
    <mergeCell ref="H2026:L2026"/>
    <mergeCell ref="H2027:L2027"/>
    <mergeCell ref="H2028:L2028"/>
    <mergeCell ref="H2029:L2029"/>
    <mergeCell ref="H2020:L2020"/>
    <mergeCell ref="H2021:L2021"/>
    <mergeCell ref="H2022:L2022"/>
    <mergeCell ref="H2023:L2023"/>
    <mergeCell ref="H2024:L2024"/>
    <mergeCell ref="H2015:L2015"/>
    <mergeCell ref="H2016:L2016"/>
    <mergeCell ref="H2017:L2017"/>
    <mergeCell ref="H2018:L2018"/>
    <mergeCell ref="H2019:L2019"/>
    <mergeCell ref="H2010:L2010"/>
    <mergeCell ref="H2011:L2011"/>
    <mergeCell ref="H2012:L2012"/>
    <mergeCell ref="H2013:L2013"/>
    <mergeCell ref="H2014:L2014"/>
    <mergeCell ref="H2005:L2005"/>
    <mergeCell ref="H2006:L2006"/>
    <mergeCell ref="H2007:L2007"/>
    <mergeCell ref="H2008:L2008"/>
    <mergeCell ref="H2009:L2009"/>
    <mergeCell ref="H2000:L2000"/>
    <mergeCell ref="H2001:L2001"/>
    <mergeCell ref="H2002:L2002"/>
    <mergeCell ref="H2003:L2003"/>
    <mergeCell ref="H2004:L2004"/>
    <mergeCell ref="H1995:L1995"/>
    <mergeCell ref="H1996:L1996"/>
    <mergeCell ref="H1997:L1997"/>
    <mergeCell ref="H1998:L1998"/>
    <mergeCell ref="H1999:L1999"/>
    <mergeCell ref="H1991:L1991"/>
    <mergeCell ref="H1992:L1992"/>
    <mergeCell ref="H1993:L1993"/>
    <mergeCell ref="H1994:L1994"/>
    <mergeCell ref="H1986:L1986"/>
    <mergeCell ref="H1987:L1987"/>
    <mergeCell ref="H1988:L1988"/>
    <mergeCell ref="H1989:L1989"/>
    <mergeCell ref="H1990:L1990"/>
    <mergeCell ref="H1981:L1981"/>
    <mergeCell ref="H1982:L1982"/>
    <mergeCell ref="H1983:L1983"/>
    <mergeCell ref="H1984:L1984"/>
    <mergeCell ref="H1985:L1985"/>
    <mergeCell ref="H1976:L1976"/>
    <mergeCell ref="H1977:L1977"/>
    <mergeCell ref="H1978:L1978"/>
    <mergeCell ref="H1979:L1979"/>
    <mergeCell ref="H1980:L1980"/>
    <mergeCell ref="H1971:L1971"/>
    <mergeCell ref="H1972:L1972"/>
    <mergeCell ref="H1973:L1973"/>
    <mergeCell ref="H1974:L1974"/>
    <mergeCell ref="H1975:L1975"/>
    <mergeCell ref="H1966:L1966"/>
    <mergeCell ref="H1967:L1967"/>
    <mergeCell ref="H1968:L1968"/>
    <mergeCell ref="H1969:L1969"/>
    <mergeCell ref="H1970:L1970"/>
    <mergeCell ref="H1961:L1961"/>
    <mergeCell ref="H1962:L1962"/>
    <mergeCell ref="H1963:L1963"/>
    <mergeCell ref="H1964:L1964"/>
    <mergeCell ref="H1965:L1965"/>
    <mergeCell ref="H1956:L1956"/>
    <mergeCell ref="H1957:L1957"/>
    <mergeCell ref="H1958:L1958"/>
    <mergeCell ref="H1959:L1959"/>
    <mergeCell ref="H1960:L1960"/>
    <mergeCell ref="H1951:L1951"/>
    <mergeCell ref="H1952:L1952"/>
    <mergeCell ref="H1953:L1953"/>
    <mergeCell ref="H1954:L1954"/>
    <mergeCell ref="H1955:L1955"/>
    <mergeCell ref="H1946:L1946"/>
    <mergeCell ref="H1947:L1947"/>
    <mergeCell ref="H1948:L1948"/>
    <mergeCell ref="H1949:L1949"/>
    <mergeCell ref="H1950:L1950"/>
    <mergeCell ref="H1941:L1941"/>
    <mergeCell ref="H1942:L1942"/>
    <mergeCell ref="H1943:L1943"/>
    <mergeCell ref="H1944:L1944"/>
    <mergeCell ref="H1945:L1945"/>
    <mergeCell ref="H1936:L1936"/>
    <mergeCell ref="H1937:L1937"/>
    <mergeCell ref="H1938:L1938"/>
    <mergeCell ref="H1939:L1939"/>
    <mergeCell ref="H1940:L1940"/>
    <mergeCell ref="H1931:L1931"/>
    <mergeCell ref="H1932:L1932"/>
    <mergeCell ref="H1933:L1933"/>
    <mergeCell ref="H1934:L1934"/>
    <mergeCell ref="H1935:L1935"/>
    <mergeCell ref="H1926:L1926"/>
    <mergeCell ref="H1927:L1927"/>
    <mergeCell ref="H1928:L1928"/>
    <mergeCell ref="H1929:L1929"/>
    <mergeCell ref="H1930:L1930"/>
    <mergeCell ref="H1921:L1921"/>
    <mergeCell ref="H1922:L1922"/>
    <mergeCell ref="H1923:L1923"/>
    <mergeCell ref="H1924:L1924"/>
    <mergeCell ref="H1925:L1925"/>
    <mergeCell ref="H1916:L1916"/>
    <mergeCell ref="H1917:L1917"/>
    <mergeCell ref="H1918:L1918"/>
    <mergeCell ref="H1919:L1919"/>
    <mergeCell ref="H1920:L1920"/>
    <mergeCell ref="H1911:L1911"/>
    <mergeCell ref="H1912:L1912"/>
    <mergeCell ref="H1913:L1913"/>
    <mergeCell ref="H1914:L1914"/>
    <mergeCell ref="H1915:L1915"/>
    <mergeCell ref="H1906:L1906"/>
    <mergeCell ref="H1907:L1907"/>
    <mergeCell ref="H1908:L1908"/>
    <mergeCell ref="H1909:L1909"/>
    <mergeCell ref="H1910:L1910"/>
    <mergeCell ref="H1901:L1901"/>
    <mergeCell ref="H1902:L1902"/>
    <mergeCell ref="H1903:L1903"/>
    <mergeCell ref="H1904:L1904"/>
    <mergeCell ref="H1905:L1905"/>
    <mergeCell ref="H1896:L1896"/>
    <mergeCell ref="H1897:L1897"/>
    <mergeCell ref="H1898:L1898"/>
    <mergeCell ref="H1899:L1899"/>
    <mergeCell ref="H1900:L1900"/>
    <mergeCell ref="H1891:L1891"/>
    <mergeCell ref="H1892:L1892"/>
    <mergeCell ref="H1893:L1893"/>
    <mergeCell ref="H1894:L1894"/>
    <mergeCell ref="H1895:L1895"/>
    <mergeCell ref="H1886:L1886"/>
    <mergeCell ref="H1887:L1887"/>
    <mergeCell ref="H1888:L1888"/>
    <mergeCell ref="H1889:L1889"/>
    <mergeCell ref="H1890:L1890"/>
    <mergeCell ref="H1881:L1881"/>
    <mergeCell ref="H1882:L1882"/>
    <mergeCell ref="H1883:L1883"/>
    <mergeCell ref="H1884:L1884"/>
    <mergeCell ref="H1885:L1885"/>
    <mergeCell ref="H1876:L1876"/>
    <mergeCell ref="H1877:L1877"/>
    <mergeCell ref="H1878:L1878"/>
    <mergeCell ref="H1879:L1879"/>
    <mergeCell ref="H1880:L1880"/>
    <mergeCell ref="H1871:L1871"/>
    <mergeCell ref="H1872:L1872"/>
    <mergeCell ref="H1873:L1873"/>
    <mergeCell ref="H1874:L1874"/>
    <mergeCell ref="H1875:L1875"/>
    <mergeCell ref="H1866:L1866"/>
    <mergeCell ref="H1867:L1867"/>
    <mergeCell ref="H1868:L1868"/>
    <mergeCell ref="H1869:L1869"/>
    <mergeCell ref="H1870:L1870"/>
    <mergeCell ref="H1861:L1861"/>
    <mergeCell ref="H1862:L1862"/>
    <mergeCell ref="H1863:L1863"/>
    <mergeCell ref="H1864:L1864"/>
    <mergeCell ref="H1865:L1865"/>
    <mergeCell ref="H1856:L1856"/>
    <mergeCell ref="H1857:L1857"/>
    <mergeCell ref="H1858:L1858"/>
    <mergeCell ref="H1859:L1859"/>
    <mergeCell ref="H1860:L1860"/>
    <mergeCell ref="H1851:L1851"/>
    <mergeCell ref="H1852:L1852"/>
    <mergeCell ref="H1853:L1853"/>
    <mergeCell ref="H1854:L1854"/>
    <mergeCell ref="H1855:L1855"/>
    <mergeCell ref="H1846:L1846"/>
    <mergeCell ref="H1847:L1847"/>
    <mergeCell ref="H1848:L1848"/>
    <mergeCell ref="H1849:L1849"/>
    <mergeCell ref="H1850:L1850"/>
    <mergeCell ref="H1841:L1841"/>
    <mergeCell ref="H1842:L1842"/>
    <mergeCell ref="H1843:L1843"/>
    <mergeCell ref="H1844:L1844"/>
    <mergeCell ref="H1845:L1845"/>
    <mergeCell ref="H1836:L1836"/>
    <mergeCell ref="H1837:L1837"/>
    <mergeCell ref="H1838:L1838"/>
    <mergeCell ref="H1839:L1839"/>
    <mergeCell ref="H1840:L1840"/>
    <mergeCell ref="H1831:L1831"/>
    <mergeCell ref="H1832:L1832"/>
    <mergeCell ref="H1833:L1833"/>
    <mergeCell ref="H1834:L1834"/>
    <mergeCell ref="H1835:L1835"/>
    <mergeCell ref="H1826:L1826"/>
    <mergeCell ref="H1827:L1827"/>
    <mergeCell ref="H1828:L1828"/>
    <mergeCell ref="H1829:L1829"/>
    <mergeCell ref="H1830:L1830"/>
    <mergeCell ref="H1821:L1821"/>
    <mergeCell ref="H1822:L1822"/>
    <mergeCell ref="H1823:L1823"/>
    <mergeCell ref="H1824:L1824"/>
    <mergeCell ref="H1825:L1825"/>
    <mergeCell ref="H1816:L1816"/>
    <mergeCell ref="H1817:L1817"/>
    <mergeCell ref="H1818:L1818"/>
    <mergeCell ref="H1819:L1819"/>
    <mergeCell ref="H1820:L1820"/>
    <mergeCell ref="H1811:L1811"/>
    <mergeCell ref="H1812:L1812"/>
    <mergeCell ref="H1813:L1813"/>
    <mergeCell ref="H1814:L1814"/>
    <mergeCell ref="H1815:L1815"/>
    <mergeCell ref="H1806:L1806"/>
    <mergeCell ref="H1807:L1807"/>
    <mergeCell ref="H1808:L1808"/>
    <mergeCell ref="H1809:L1809"/>
    <mergeCell ref="H1810:L1810"/>
    <mergeCell ref="H1801:L1801"/>
    <mergeCell ref="H1802:L1802"/>
    <mergeCell ref="H1803:L1803"/>
    <mergeCell ref="H1804:L1804"/>
    <mergeCell ref="H1805:L1805"/>
    <mergeCell ref="H1796:L1796"/>
    <mergeCell ref="H1797:L1797"/>
    <mergeCell ref="H1798:L1798"/>
    <mergeCell ref="H1799:L1799"/>
    <mergeCell ref="H1800:L1800"/>
    <mergeCell ref="H1791:L1791"/>
    <mergeCell ref="H1792:L1792"/>
    <mergeCell ref="H1793:L1793"/>
    <mergeCell ref="H1794:L1794"/>
    <mergeCell ref="H1795:L1795"/>
    <mergeCell ref="H1786:L1786"/>
    <mergeCell ref="H1787:L1787"/>
    <mergeCell ref="H1788:L1788"/>
    <mergeCell ref="H1789:L1789"/>
    <mergeCell ref="H1790:L1790"/>
    <mergeCell ref="H1781:L1781"/>
    <mergeCell ref="H1782:L1782"/>
    <mergeCell ref="H1783:L1783"/>
    <mergeCell ref="H1784:L1784"/>
    <mergeCell ref="H1785:L1785"/>
    <mergeCell ref="H1776:L1776"/>
    <mergeCell ref="H1777:L1777"/>
    <mergeCell ref="H1778:L1778"/>
    <mergeCell ref="H1779:L1779"/>
    <mergeCell ref="H1780:L1780"/>
    <mergeCell ref="H1771:L1771"/>
    <mergeCell ref="H1772:L1772"/>
    <mergeCell ref="H1773:L1773"/>
    <mergeCell ref="H1774:L1774"/>
    <mergeCell ref="H1775:L1775"/>
    <mergeCell ref="H1766:L1766"/>
    <mergeCell ref="H1767:L1767"/>
    <mergeCell ref="H1768:L1768"/>
    <mergeCell ref="H1769:L1769"/>
    <mergeCell ref="H1770:L1770"/>
    <mergeCell ref="H1761:L1761"/>
    <mergeCell ref="H1762:L1762"/>
    <mergeCell ref="H1763:L1763"/>
    <mergeCell ref="H1764:L1764"/>
    <mergeCell ref="H1765:L1765"/>
    <mergeCell ref="H1756:L1756"/>
    <mergeCell ref="H1757:L1757"/>
    <mergeCell ref="H1758:L1758"/>
    <mergeCell ref="H1759:L1759"/>
    <mergeCell ref="H1760:L1760"/>
    <mergeCell ref="H1751:L1751"/>
    <mergeCell ref="H1752:L1752"/>
    <mergeCell ref="H1753:L1753"/>
    <mergeCell ref="H1754:L1754"/>
    <mergeCell ref="H1755:L1755"/>
    <mergeCell ref="H1746:L1746"/>
    <mergeCell ref="H1747:L1747"/>
    <mergeCell ref="H1748:L1748"/>
    <mergeCell ref="H1749:L1749"/>
    <mergeCell ref="H1750:L1750"/>
    <mergeCell ref="H1741:L1741"/>
    <mergeCell ref="H1742:L1742"/>
    <mergeCell ref="H1743:L1743"/>
    <mergeCell ref="H1744:L1744"/>
    <mergeCell ref="H1745:L1745"/>
    <mergeCell ref="H1736:L1736"/>
    <mergeCell ref="H1737:L1737"/>
    <mergeCell ref="H1738:L1738"/>
    <mergeCell ref="H1739:L1739"/>
    <mergeCell ref="H1740:L1740"/>
    <mergeCell ref="H1731:L1731"/>
    <mergeCell ref="H1732:L1732"/>
    <mergeCell ref="H1733:L1733"/>
    <mergeCell ref="H1734:L1734"/>
    <mergeCell ref="H1735:L1735"/>
    <mergeCell ref="H1726:L1726"/>
    <mergeCell ref="H1727:L1727"/>
    <mergeCell ref="H1728:L1728"/>
    <mergeCell ref="H1729:L1729"/>
    <mergeCell ref="H1730:L1730"/>
    <mergeCell ref="H1721:L1721"/>
    <mergeCell ref="H1722:L1722"/>
    <mergeCell ref="H1723:L1723"/>
    <mergeCell ref="H1724:L1724"/>
    <mergeCell ref="H1725:L1725"/>
    <mergeCell ref="H1716:L1716"/>
    <mergeCell ref="H1717:L1717"/>
    <mergeCell ref="H1718:L1718"/>
    <mergeCell ref="H1719:L1719"/>
    <mergeCell ref="H1720:L1720"/>
    <mergeCell ref="H1711:L1711"/>
    <mergeCell ref="H1712:L1712"/>
    <mergeCell ref="H1713:L1713"/>
    <mergeCell ref="H1714:L1714"/>
    <mergeCell ref="H1715:L1715"/>
    <mergeCell ref="H1706:L1706"/>
    <mergeCell ref="H1707:L1707"/>
    <mergeCell ref="H1708:L1708"/>
    <mergeCell ref="H1709:L1709"/>
    <mergeCell ref="H1710:L1710"/>
    <mergeCell ref="H1701:L1701"/>
    <mergeCell ref="H1702:L1702"/>
    <mergeCell ref="H1703:L1703"/>
    <mergeCell ref="H1704:L1704"/>
    <mergeCell ref="H1705:L1705"/>
    <mergeCell ref="H1696:L1696"/>
    <mergeCell ref="H1697:L1697"/>
    <mergeCell ref="H1698:L1698"/>
    <mergeCell ref="H1699:L1699"/>
    <mergeCell ref="H1700:L1700"/>
    <mergeCell ref="H1691:L1691"/>
    <mergeCell ref="H1692:L1692"/>
    <mergeCell ref="H1693:L1693"/>
    <mergeCell ref="H1694:L1694"/>
    <mergeCell ref="H1695:L1695"/>
    <mergeCell ref="H1686:L1686"/>
    <mergeCell ref="H1687:L1687"/>
    <mergeCell ref="H1688:L1688"/>
    <mergeCell ref="H1689:L1689"/>
    <mergeCell ref="H1690:L1690"/>
    <mergeCell ref="H1681:L1681"/>
    <mergeCell ref="H1682:L1682"/>
    <mergeCell ref="H1683:L1683"/>
    <mergeCell ref="H1684:L1684"/>
    <mergeCell ref="H1685:L1685"/>
    <mergeCell ref="H1676:L1676"/>
    <mergeCell ref="H1677:L1677"/>
    <mergeCell ref="H1678:L1678"/>
    <mergeCell ref="H1679:L1679"/>
    <mergeCell ref="H1680:L1680"/>
    <mergeCell ref="H1671:L1671"/>
    <mergeCell ref="H1672:L1672"/>
    <mergeCell ref="H1673:L1673"/>
    <mergeCell ref="H1674:L1674"/>
    <mergeCell ref="H1675:L1675"/>
    <mergeCell ref="H1666:L1666"/>
    <mergeCell ref="H1667:L1667"/>
    <mergeCell ref="H1668:L1668"/>
    <mergeCell ref="H1669:L1669"/>
    <mergeCell ref="H1670:L1670"/>
    <mergeCell ref="H1661:L1661"/>
    <mergeCell ref="H1662:L1662"/>
    <mergeCell ref="H1663:L1663"/>
    <mergeCell ref="H1664:L1664"/>
    <mergeCell ref="H1665:L1665"/>
    <mergeCell ref="H1656:L1656"/>
    <mergeCell ref="H1657:L1657"/>
    <mergeCell ref="H1658:L1658"/>
    <mergeCell ref="H1659:L1659"/>
    <mergeCell ref="H1660:L1660"/>
    <mergeCell ref="H1651:L1651"/>
    <mergeCell ref="H1652:L1652"/>
    <mergeCell ref="H1653:L1653"/>
    <mergeCell ref="H1654:L1654"/>
    <mergeCell ref="H1655:L1655"/>
    <mergeCell ref="H1646:L1646"/>
    <mergeCell ref="H1647:L1647"/>
    <mergeCell ref="H1648:L1648"/>
    <mergeCell ref="H1649:L1649"/>
    <mergeCell ref="H1650:L1650"/>
    <mergeCell ref="H1641:L1641"/>
    <mergeCell ref="H1642:L1642"/>
    <mergeCell ref="H1643:L1643"/>
    <mergeCell ref="H1644:L1644"/>
    <mergeCell ref="H1645:L1645"/>
    <mergeCell ref="H1636:L1636"/>
    <mergeCell ref="H1637:L1637"/>
    <mergeCell ref="H1638:L1638"/>
    <mergeCell ref="H1639:L1639"/>
    <mergeCell ref="H1640:L1640"/>
    <mergeCell ref="H1631:L1631"/>
    <mergeCell ref="H1632:L1632"/>
    <mergeCell ref="H1633:L1633"/>
    <mergeCell ref="H1634:L1634"/>
    <mergeCell ref="H1635:L1635"/>
    <mergeCell ref="H1626:L1626"/>
    <mergeCell ref="H1627:L1627"/>
    <mergeCell ref="H1628:L1628"/>
    <mergeCell ref="H1629:L1629"/>
    <mergeCell ref="H1630:L1630"/>
    <mergeCell ref="H1621:L1621"/>
    <mergeCell ref="H1622:L1622"/>
    <mergeCell ref="H1623:L1623"/>
    <mergeCell ref="H1624:L1624"/>
    <mergeCell ref="H1625:L1625"/>
    <mergeCell ref="H1616:L1616"/>
    <mergeCell ref="H1617:L1617"/>
    <mergeCell ref="H1618:L1618"/>
    <mergeCell ref="H1619:L1619"/>
    <mergeCell ref="H1620:L1620"/>
    <mergeCell ref="H1611:L1611"/>
    <mergeCell ref="H1612:L1612"/>
    <mergeCell ref="H1613:L1613"/>
    <mergeCell ref="H1614:L1614"/>
    <mergeCell ref="H1615:L1615"/>
    <mergeCell ref="H1606:L1606"/>
    <mergeCell ref="H1607:L1607"/>
    <mergeCell ref="H1608:L1608"/>
    <mergeCell ref="H1609:L1609"/>
    <mergeCell ref="H1610:L1610"/>
    <mergeCell ref="H1600:L1600"/>
    <mergeCell ref="H1602:L1602"/>
    <mergeCell ref="H1603:L1603"/>
    <mergeCell ref="H1604:L1604"/>
    <mergeCell ref="H1605:L1605"/>
    <mergeCell ref="H1595:L1595"/>
    <mergeCell ref="H1596:L1596"/>
    <mergeCell ref="H1597:L1597"/>
    <mergeCell ref="H1598:L1598"/>
    <mergeCell ref="H1599:L1599"/>
    <mergeCell ref="H1601:L1601"/>
    <mergeCell ref="H1590:L1590"/>
    <mergeCell ref="H1591:L1591"/>
    <mergeCell ref="H1592:L1592"/>
    <mergeCell ref="H1593:L1593"/>
    <mergeCell ref="H1594:L1594"/>
    <mergeCell ref="H1585:L1585"/>
    <mergeCell ref="H1586:L1586"/>
    <mergeCell ref="H1587:L1587"/>
    <mergeCell ref="H1588:L1588"/>
    <mergeCell ref="H1589:L1589"/>
    <mergeCell ref="H1580:L1580"/>
    <mergeCell ref="H1581:L1581"/>
    <mergeCell ref="H1582:L1582"/>
    <mergeCell ref="H1583:L1583"/>
    <mergeCell ref="H1584:L1584"/>
    <mergeCell ref="H1575:L1575"/>
    <mergeCell ref="H1576:L1576"/>
    <mergeCell ref="H1577:L1577"/>
    <mergeCell ref="H1578:L1578"/>
    <mergeCell ref="H1579:L1579"/>
    <mergeCell ref="H1570:L1570"/>
    <mergeCell ref="H1571:L1571"/>
    <mergeCell ref="H1572:L1572"/>
    <mergeCell ref="H1573:L1573"/>
    <mergeCell ref="H1574:L1574"/>
    <mergeCell ref="H1565:L1565"/>
    <mergeCell ref="H1566:L1566"/>
    <mergeCell ref="H1567:L1567"/>
    <mergeCell ref="H1568:L1568"/>
    <mergeCell ref="H1569:L1569"/>
    <mergeCell ref="H1560:L1560"/>
    <mergeCell ref="H1561:L1561"/>
    <mergeCell ref="H1562:L1562"/>
    <mergeCell ref="H1563:L1563"/>
    <mergeCell ref="H1564:L1564"/>
    <mergeCell ref="H1555:L1555"/>
    <mergeCell ref="H1556:L1556"/>
    <mergeCell ref="H1557:L1557"/>
    <mergeCell ref="H1558:L1558"/>
    <mergeCell ref="H1559:L1559"/>
    <mergeCell ref="H1553:L1553"/>
    <mergeCell ref="H1554:L1554"/>
    <mergeCell ref="H1548:L1548"/>
    <mergeCell ref="H1549:L1549"/>
    <mergeCell ref="H1550:L1550"/>
    <mergeCell ref="H1551:L1551"/>
    <mergeCell ref="H1552:L1552"/>
    <mergeCell ref="H1543:L1543"/>
    <mergeCell ref="H1544:L1544"/>
    <mergeCell ref="H1545:L1545"/>
    <mergeCell ref="H1546:L1546"/>
    <mergeCell ref="H1547:L1547"/>
    <mergeCell ref="H1538:L1538"/>
    <mergeCell ref="H1539:L1539"/>
    <mergeCell ref="H1540:L1540"/>
    <mergeCell ref="H1541:L1541"/>
    <mergeCell ref="H1542:L1542"/>
    <mergeCell ref="H1535:L1535"/>
    <mergeCell ref="H1536:L1536"/>
    <mergeCell ref="H1537:L1537"/>
    <mergeCell ref="H1530:L1530"/>
    <mergeCell ref="H1531:L1531"/>
    <mergeCell ref="H1532:L1532"/>
    <mergeCell ref="H1533:L1533"/>
    <mergeCell ref="H1534:L1534"/>
    <mergeCell ref="H1525:L1525"/>
    <mergeCell ref="H1526:L1526"/>
    <mergeCell ref="H1527:L1527"/>
    <mergeCell ref="H1528:L1528"/>
    <mergeCell ref="H1529:L1529"/>
    <mergeCell ref="H1520:L1520"/>
    <mergeCell ref="H1521:L1521"/>
    <mergeCell ref="H1522:L1522"/>
    <mergeCell ref="H1523:L1523"/>
    <mergeCell ref="H1524:L1524"/>
    <mergeCell ref="H1515:L1515"/>
    <mergeCell ref="H1516:L1516"/>
    <mergeCell ref="H1517:L1517"/>
    <mergeCell ref="H1518:L1518"/>
    <mergeCell ref="H1519:L1519"/>
    <mergeCell ref="H1510:L1510"/>
    <mergeCell ref="H1511:L1511"/>
    <mergeCell ref="H1512:L1512"/>
    <mergeCell ref="H1513:L1513"/>
    <mergeCell ref="H1514:L1514"/>
    <mergeCell ref="H1505:L1505"/>
    <mergeCell ref="H1506:L1506"/>
    <mergeCell ref="H1507:L1507"/>
    <mergeCell ref="H1508:L1508"/>
    <mergeCell ref="H1509:L1509"/>
    <mergeCell ref="H1500:L1500"/>
    <mergeCell ref="H1501:L1501"/>
    <mergeCell ref="H1502:L1502"/>
    <mergeCell ref="H1503:L1503"/>
    <mergeCell ref="H1504:L1504"/>
    <mergeCell ref="H1495:L1495"/>
    <mergeCell ref="H1496:L1496"/>
    <mergeCell ref="H1497:L1497"/>
    <mergeCell ref="H1498:L1498"/>
    <mergeCell ref="H1499:L1499"/>
    <mergeCell ref="H1490:L1490"/>
    <mergeCell ref="H1491:L1491"/>
    <mergeCell ref="H1492:L1492"/>
    <mergeCell ref="H1493:L1493"/>
    <mergeCell ref="H1494:L1494"/>
    <mergeCell ref="H1485:L1485"/>
    <mergeCell ref="H1486:L1486"/>
    <mergeCell ref="H1487:L1487"/>
    <mergeCell ref="H1488:L1488"/>
    <mergeCell ref="H1489:L1489"/>
    <mergeCell ref="H1480:L1480"/>
    <mergeCell ref="H1481:L1481"/>
    <mergeCell ref="H1482:L1482"/>
    <mergeCell ref="H1483:L1483"/>
    <mergeCell ref="H1484:L1484"/>
    <mergeCell ref="H1475:L1475"/>
    <mergeCell ref="H1476:L1476"/>
    <mergeCell ref="H1477:L1477"/>
    <mergeCell ref="H1478:L1478"/>
    <mergeCell ref="H1479:L1479"/>
    <mergeCell ref="H1470:L1470"/>
    <mergeCell ref="H1471:L1471"/>
    <mergeCell ref="H1472:L1472"/>
    <mergeCell ref="H1473:L1473"/>
    <mergeCell ref="H1474:L1474"/>
    <mergeCell ref="H1465:L1465"/>
    <mergeCell ref="H1466:L1466"/>
    <mergeCell ref="H1467:L1467"/>
    <mergeCell ref="H1468:L1468"/>
    <mergeCell ref="H1469:L1469"/>
    <mergeCell ref="H1460:L1460"/>
    <mergeCell ref="H1461:L1461"/>
    <mergeCell ref="H1462:L1462"/>
    <mergeCell ref="H1463:L1463"/>
    <mergeCell ref="H1464:L1464"/>
    <mergeCell ref="H1455:L1455"/>
    <mergeCell ref="H1456:L1456"/>
    <mergeCell ref="H1457:L1457"/>
    <mergeCell ref="H1458:L1458"/>
    <mergeCell ref="H1459:L1459"/>
    <mergeCell ref="H1450:L1450"/>
    <mergeCell ref="H1451:L1451"/>
    <mergeCell ref="H1452:L1452"/>
    <mergeCell ref="H1453:L1453"/>
    <mergeCell ref="H1454:L1454"/>
    <mergeCell ref="H1445:L1445"/>
    <mergeCell ref="H1446:L1446"/>
    <mergeCell ref="H1447:L1447"/>
    <mergeCell ref="H1448:L1448"/>
    <mergeCell ref="H1449:L1449"/>
    <mergeCell ref="H1440:L1440"/>
    <mergeCell ref="H1441:L1441"/>
    <mergeCell ref="H1442:L1442"/>
    <mergeCell ref="H1443:L1443"/>
    <mergeCell ref="H1444:L1444"/>
    <mergeCell ref="H1435:L1435"/>
    <mergeCell ref="H1436:L1436"/>
    <mergeCell ref="H1437:L1437"/>
    <mergeCell ref="H1438:L1438"/>
    <mergeCell ref="H1439:L1439"/>
    <mergeCell ref="H1430:L1430"/>
    <mergeCell ref="H1431:L1431"/>
    <mergeCell ref="H1432:L1432"/>
    <mergeCell ref="H1433:L1433"/>
    <mergeCell ref="H1434:L1434"/>
    <mergeCell ref="H1425:L1425"/>
    <mergeCell ref="H1426:L1426"/>
    <mergeCell ref="H1427:L1427"/>
    <mergeCell ref="H1428:L1428"/>
    <mergeCell ref="H1429:L1429"/>
    <mergeCell ref="H1421:L1421"/>
    <mergeCell ref="H1422:L1422"/>
    <mergeCell ref="H1423:L1423"/>
    <mergeCell ref="H1424:L1424"/>
    <mergeCell ref="H1416:L1416"/>
    <mergeCell ref="H1417:L1417"/>
    <mergeCell ref="H1418:L1418"/>
    <mergeCell ref="H1419:L1419"/>
    <mergeCell ref="H1420:L1420"/>
    <mergeCell ref="H1411:L1411"/>
    <mergeCell ref="H1412:L1412"/>
    <mergeCell ref="H1413:L1413"/>
    <mergeCell ref="H1414:L1414"/>
    <mergeCell ref="H1415:L1415"/>
    <mergeCell ref="H1406:L1406"/>
    <mergeCell ref="H1407:L1407"/>
    <mergeCell ref="H1408:L1408"/>
    <mergeCell ref="H1409:L1409"/>
    <mergeCell ref="H1410:L1410"/>
    <mergeCell ref="H1401:L1401"/>
    <mergeCell ref="H1402:L1402"/>
    <mergeCell ref="H1403:L1403"/>
    <mergeCell ref="H1404:L1404"/>
    <mergeCell ref="H1405:L1405"/>
    <mergeCell ref="H1396:L1396"/>
    <mergeCell ref="H1397:L1397"/>
    <mergeCell ref="H1398:L1398"/>
    <mergeCell ref="H1399:L1399"/>
    <mergeCell ref="H1400:L1400"/>
    <mergeCell ref="H1391:L1391"/>
    <mergeCell ref="H1392:L1392"/>
    <mergeCell ref="H1393:L1393"/>
    <mergeCell ref="H1394:L1394"/>
    <mergeCell ref="H1395:L1395"/>
    <mergeCell ref="H1386:L1386"/>
    <mergeCell ref="H1387:L1387"/>
    <mergeCell ref="H1388:L1388"/>
    <mergeCell ref="H1389:L1389"/>
    <mergeCell ref="H1390:L1390"/>
    <mergeCell ref="H1381:L1381"/>
    <mergeCell ref="H1382:L1382"/>
    <mergeCell ref="H1383:L1383"/>
    <mergeCell ref="H1384:L1384"/>
    <mergeCell ref="H1385:L1385"/>
    <mergeCell ref="H1377:L1377"/>
    <mergeCell ref="H1378:L1378"/>
    <mergeCell ref="H1379:L1379"/>
    <mergeCell ref="H1380:L1380"/>
    <mergeCell ref="H1371:L1371"/>
    <mergeCell ref="H1372:L1372"/>
    <mergeCell ref="H1373:L1373"/>
    <mergeCell ref="H1374:L1374"/>
    <mergeCell ref="H1375:L1375"/>
    <mergeCell ref="H1366:L1366"/>
    <mergeCell ref="H1367:L1367"/>
    <mergeCell ref="H1368:L1368"/>
    <mergeCell ref="H1369:L1369"/>
    <mergeCell ref="H1370:L1370"/>
    <mergeCell ref="H1361:L1361"/>
    <mergeCell ref="H1362:L1362"/>
    <mergeCell ref="H1363:L1363"/>
    <mergeCell ref="H1364:L1364"/>
    <mergeCell ref="H1365:L1365"/>
    <mergeCell ref="H1360:L1360"/>
    <mergeCell ref="H1351:L1351"/>
    <mergeCell ref="H1352:L1352"/>
    <mergeCell ref="H1353:L1353"/>
    <mergeCell ref="H1354:L1354"/>
    <mergeCell ref="H1355:L1355"/>
    <mergeCell ref="H1346:L1346"/>
    <mergeCell ref="H1347:L1347"/>
    <mergeCell ref="H1348:L1348"/>
    <mergeCell ref="H1349:L1349"/>
    <mergeCell ref="H1350:L1350"/>
    <mergeCell ref="H1332:L1332"/>
    <mergeCell ref="H1333:L1333"/>
    <mergeCell ref="H1334:L1334"/>
    <mergeCell ref="H1335:L1335"/>
    <mergeCell ref="H1336:L1336"/>
    <mergeCell ref="H1376:L1376"/>
    <mergeCell ref="H1324:L1324"/>
    <mergeCell ref="H1325:L1325"/>
    <mergeCell ref="H1326:L1326"/>
    <mergeCell ref="H1317:L1317"/>
    <mergeCell ref="H1318:L1318"/>
    <mergeCell ref="H1319:L1319"/>
    <mergeCell ref="H1320:L1320"/>
    <mergeCell ref="H1321:L1321"/>
    <mergeCell ref="H1312:L1312"/>
    <mergeCell ref="H1313:L1313"/>
    <mergeCell ref="H1314:L1314"/>
    <mergeCell ref="H1315:L1315"/>
    <mergeCell ref="H1316:L1316"/>
    <mergeCell ref="H1356:L1356"/>
    <mergeCell ref="H1357:L1357"/>
    <mergeCell ref="H1358:L1358"/>
    <mergeCell ref="H1359:L1359"/>
    <mergeCell ref="H1337:L1337"/>
    <mergeCell ref="H1338:L1338"/>
    <mergeCell ref="H1339:L1339"/>
    <mergeCell ref="H1340:L1340"/>
    <mergeCell ref="H1341:L1341"/>
    <mergeCell ref="H1342:L1342"/>
    <mergeCell ref="H1343:L1343"/>
    <mergeCell ref="H1344:L1344"/>
    <mergeCell ref="H1345:L1345"/>
    <mergeCell ref="H1283:L1283"/>
    <mergeCell ref="H1284:L1284"/>
    <mergeCell ref="H1285:L1285"/>
    <mergeCell ref="H1286:L1286"/>
    <mergeCell ref="H1287:L1287"/>
    <mergeCell ref="H1278:L1278"/>
    <mergeCell ref="H1279:L1279"/>
    <mergeCell ref="H1280:L1280"/>
    <mergeCell ref="H1281:L1281"/>
    <mergeCell ref="H1282:L1282"/>
    <mergeCell ref="H1273:L1273"/>
    <mergeCell ref="H1274:L1274"/>
    <mergeCell ref="H1275:L1275"/>
    <mergeCell ref="H1276:L1276"/>
    <mergeCell ref="H1277:L1277"/>
    <mergeCell ref="H1307:L1307"/>
    <mergeCell ref="H1308:L1308"/>
    <mergeCell ref="H1302:L1302"/>
    <mergeCell ref="H1303:L1303"/>
    <mergeCell ref="H1304:L1304"/>
    <mergeCell ref="H1305:L1305"/>
    <mergeCell ref="H1306:L1306"/>
    <mergeCell ref="H1297:L1297"/>
    <mergeCell ref="H1298:L1298"/>
    <mergeCell ref="H1299:L1299"/>
    <mergeCell ref="H1300:L1300"/>
    <mergeCell ref="H1301:L1301"/>
    <mergeCell ref="H1293:L1293"/>
    <mergeCell ref="H1294:L1294"/>
    <mergeCell ref="H1295:L1295"/>
    <mergeCell ref="H1296:L1296"/>
    <mergeCell ref="H1288:L1288"/>
    <mergeCell ref="H1268:L1268"/>
    <mergeCell ref="H1269:L1269"/>
    <mergeCell ref="H1270:L1270"/>
    <mergeCell ref="H1271:L1271"/>
    <mergeCell ref="H1272:L1272"/>
    <mergeCell ref="H1263:L1263"/>
    <mergeCell ref="H1264:L1264"/>
    <mergeCell ref="H1265:L1265"/>
    <mergeCell ref="H1266:L1266"/>
    <mergeCell ref="H1267:L1267"/>
    <mergeCell ref="H1258:L1258"/>
    <mergeCell ref="H1259:L1259"/>
    <mergeCell ref="H1260:L1260"/>
    <mergeCell ref="H1261:L1261"/>
    <mergeCell ref="H1262:L1262"/>
    <mergeCell ref="H1253:L1253"/>
    <mergeCell ref="H1254:L1254"/>
    <mergeCell ref="H1255:L1255"/>
    <mergeCell ref="H1256:L1256"/>
    <mergeCell ref="H1257:L1257"/>
    <mergeCell ref="H1248:L1248"/>
    <mergeCell ref="H1249:L1249"/>
    <mergeCell ref="H1250:L1250"/>
    <mergeCell ref="H1251:L1251"/>
    <mergeCell ref="H1252:L1252"/>
    <mergeCell ref="H1243:L1243"/>
    <mergeCell ref="H1244:L1244"/>
    <mergeCell ref="H1245:L1245"/>
    <mergeCell ref="H1246:L1246"/>
    <mergeCell ref="H1247:L1247"/>
    <mergeCell ref="H1238:L1238"/>
    <mergeCell ref="H1239:L1239"/>
    <mergeCell ref="H1240:L1240"/>
    <mergeCell ref="H1241:L1241"/>
    <mergeCell ref="H1242:L1242"/>
    <mergeCell ref="H1233:L1233"/>
    <mergeCell ref="H1234:L1234"/>
    <mergeCell ref="H1235:L1235"/>
    <mergeCell ref="H1236:L1236"/>
    <mergeCell ref="H1237:L1237"/>
    <mergeCell ref="H1228:L1228"/>
    <mergeCell ref="H1229:L1229"/>
    <mergeCell ref="H1230:L1230"/>
    <mergeCell ref="H1231:L1231"/>
    <mergeCell ref="H1232:L1232"/>
    <mergeCell ref="H1223:L1223"/>
    <mergeCell ref="H1224:L1224"/>
    <mergeCell ref="H1225:L1225"/>
    <mergeCell ref="H1226:L1226"/>
    <mergeCell ref="H1227:L1227"/>
    <mergeCell ref="H1218:L1218"/>
    <mergeCell ref="H1219:L1219"/>
    <mergeCell ref="H1220:L1220"/>
    <mergeCell ref="H1221:L1221"/>
    <mergeCell ref="H1222:L1222"/>
    <mergeCell ref="H1213:L1213"/>
    <mergeCell ref="H1214:L1214"/>
    <mergeCell ref="H1215:L1215"/>
    <mergeCell ref="H1216:L1216"/>
    <mergeCell ref="H1217:L1217"/>
    <mergeCell ref="H1208:L1208"/>
    <mergeCell ref="H1209:L1209"/>
    <mergeCell ref="H1210:L1210"/>
    <mergeCell ref="H1211:L1211"/>
    <mergeCell ref="H1212:L1212"/>
    <mergeCell ref="H1203:L1203"/>
    <mergeCell ref="H1204:L1204"/>
    <mergeCell ref="H1205:L1205"/>
    <mergeCell ref="H1206:L1206"/>
    <mergeCell ref="H1207:L1207"/>
    <mergeCell ref="H1198:L1198"/>
    <mergeCell ref="H1199:L1199"/>
    <mergeCell ref="H1200:L1200"/>
    <mergeCell ref="H1201:L1201"/>
    <mergeCell ref="H1202:L1202"/>
    <mergeCell ref="H1193:L1193"/>
    <mergeCell ref="H1194:L1194"/>
    <mergeCell ref="H1195:L1195"/>
    <mergeCell ref="H1196:L1196"/>
    <mergeCell ref="H1197:L1197"/>
    <mergeCell ref="H1188:L1188"/>
    <mergeCell ref="H1189:L1189"/>
    <mergeCell ref="H1190:L1190"/>
    <mergeCell ref="H1191:L1191"/>
    <mergeCell ref="H1192:L1192"/>
    <mergeCell ref="H1183:L1183"/>
    <mergeCell ref="H1184:L1184"/>
    <mergeCell ref="H1185:L1185"/>
    <mergeCell ref="H1186:L1186"/>
    <mergeCell ref="H1187:L1187"/>
    <mergeCell ref="H1178:L1178"/>
    <mergeCell ref="H1179:L1179"/>
    <mergeCell ref="H1180:L1180"/>
    <mergeCell ref="H1181:L1181"/>
    <mergeCell ref="H1182:L1182"/>
    <mergeCell ref="H1173:L1173"/>
    <mergeCell ref="H1174:L1174"/>
    <mergeCell ref="H1175:L1175"/>
    <mergeCell ref="H1176:L1176"/>
    <mergeCell ref="H1177:L1177"/>
    <mergeCell ref="H1168:L1168"/>
    <mergeCell ref="H1169:L1169"/>
    <mergeCell ref="H1170:L1170"/>
    <mergeCell ref="H1171:L1171"/>
    <mergeCell ref="H1172:L1172"/>
    <mergeCell ref="H1163:L1163"/>
    <mergeCell ref="H1164:L1164"/>
    <mergeCell ref="H1165:L1165"/>
    <mergeCell ref="H1166:L1166"/>
    <mergeCell ref="H1167:L1167"/>
    <mergeCell ref="H1158:L1158"/>
    <mergeCell ref="H1159:L1159"/>
    <mergeCell ref="H1160:L1160"/>
    <mergeCell ref="H1161:L1161"/>
    <mergeCell ref="H1162:L1162"/>
    <mergeCell ref="H1153:L1153"/>
    <mergeCell ref="H1154:L1154"/>
    <mergeCell ref="H1155:L1155"/>
    <mergeCell ref="H1156:L1156"/>
    <mergeCell ref="H1157:L1157"/>
    <mergeCell ref="H1147:L1147"/>
    <mergeCell ref="H1148:L1148"/>
    <mergeCell ref="H1149:L1149"/>
    <mergeCell ref="H1150:L1150"/>
    <mergeCell ref="H1152:L1152"/>
    <mergeCell ref="H1142:L1142"/>
    <mergeCell ref="H1143:L1143"/>
    <mergeCell ref="H1144:L1144"/>
    <mergeCell ref="H1145:L1145"/>
    <mergeCell ref="H1146:L1146"/>
    <mergeCell ref="H1137:L1137"/>
    <mergeCell ref="H1138:L1138"/>
    <mergeCell ref="H1139:L1139"/>
    <mergeCell ref="H1140:L1140"/>
    <mergeCell ref="H1141:L1141"/>
    <mergeCell ref="H1132:L1132"/>
    <mergeCell ref="H1133:L1133"/>
    <mergeCell ref="H1134:L1134"/>
    <mergeCell ref="H1135:L1135"/>
    <mergeCell ref="H1136:L1136"/>
    <mergeCell ref="H1151:L1151"/>
    <mergeCell ref="H1127:L1127"/>
    <mergeCell ref="H1128:L1128"/>
    <mergeCell ref="H1129:L1129"/>
    <mergeCell ref="H1130:L1130"/>
    <mergeCell ref="H1131:L1131"/>
    <mergeCell ref="H1122:L1122"/>
    <mergeCell ref="H1123:L1123"/>
    <mergeCell ref="H1124:L1124"/>
    <mergeCell ref="H1125:L1125"/>
    <mergeCell ref="H1126:L1126"/>
    <mergeCell ref="H1117:L1117"/>
    <mergeCell ref="H1118:L1118"/>
    <mergeCell ref="H1119:L1119"/>
    <mergeCell ref="H1120:L1120"/>
    <mergeCell ref="H1121:L1121"/>
    <mergeCell ref="H1112:L1112"/>
    <mergeCell ref="H1113:L1113"/>
    <mergeCell ref="H1114:L1114"/>
    <mergeCell ref="H1115:L1115"/>
    <mergeCell ref="H1116:L1116"/>
    <mergeCell ref="H1107:L1107"/>
    <mergeCell ref="H1108:L1108"/>
    <mergeCell ref="H1109:L1109"/>
    <mergeCell ref="H1110:L1110"/>
    <mergeCell ref="H1111:L1111"/>
    <mergeCell ref="H1102:L1102"/>
    <mergeCell ref="H1103:L1103"/>
    <mergeCell ref="H1104:L1104"/>
    <mergeCell ref="H1105:L1105"/>
    <mergeCell ref="H1106:L1106"/>
    <mergeCell ref="H1097:L1097"/>
    <mergeCell ref="H1098:L1098"/>
    <mergeCell ref="H1099:L1099"/>
    <mergeCell ref="H1100:L1100"/>
    <mergeCell ref="H1101:L1101"/>
    <mergeCell ref="H1092:L1092"/>
    <mergeCell ref="H1093:L1093"/>
    <mergeCell ref="H1094:L1094"/>
    <mergeCell ref="H1095:L1095"/>
    <mergeCell ref="H1096:L1096"/>
    <mergeCell ref="H1087:L1087"/>
    <mergeCell ref="H1088:L1088"/>
    <mergeCell ref="H1089:L1089"/>
    <mergeCell ref="H1090:L1090"/>
    <mergeCell ref="H1091:L1091"/>
    <mergeCell ref="H1082:L1082"/>
    <mergeCell ref="H1083:L1083"/>
    <mergeCell ref="H1084:L1084"/>
    <mergeCell ref="H1085:L1085"/>
    <mergeCell ref="H1086:L1086"/>
    <mergeCell ref="H1077:L1077"/>
    <mergeCell ref="H1078:L1078"/>
    <mergeCell ref="H1079:L1079"/>
    <mergeCell ref="H1080:L1080"/>
    <mergeCell ref="H1081:L1081"/>
    <mergeCell ref="H1072:L1072"/>
    <mergeCell ref="H1073:L1073"/>
    <mergeCell ref="H1074:L1074"/>
    <mergeCell ref="H1075:L1075"/>
    <mergeCell ref="H1076:L1076"/>
    <mergeCell ref="H1067:L1067"/>
    <mergeCell ref="H1068:L1068"/>
    <mergeCell ref="H1069:L1069"/>
    <mergeCell ref="H1070:L1070"/>
    <mergeCell ref="H1071:L1071"/>
    <mergeCell ref="H1060:L1060"/>
    <mergeCell ref="H1061:L1061"/>
    <mergeCell ref="H1062:L1062"/>
    <mergeCell ref="H1063:L1063"/>
    <mergeCell ref="H1066:L1066"/>
    <mergeCell ref="H1055:L1055"/>
    <mergeCell ref="H1056:L1056"/>
    <mergeCell ref="H1057:L1057"/>
    <mergeCell ref="H1058:L1058"/>
    <mergeCell ref="H1059:L1059"/>
    <mergeCell ref="H1050:L1050"/>
    <mergeCell ref="H1051:L1051"/>
    <mergeCell ref="H1052:L1052"/>
    <mergeCell ref="H1053:L1053"/>
    <mergeCell ref="H1054:L1054"/>
    <mergeCell ref="H1064:L1064"/>
    <mergeCell ref="H1065:L1065"/>
    <mergeCell ref="H1045:L1045"/>
    <mergeCell ref="H1046:L1046"/>
    <mergeCell ref="H1047:L1047"/>
    <mergeCell ref="H1048:L1048"/>
    <mergeCell ref="H1049:L1049"/>
    <mergeCell ref="H1040:L1040"/>
    <mergeCell ref="H1041:L1041"/>
    <mergeCell ref="H1042:L1042"/>
    <mergeCell ref="H1043:L1043"/>
    <mergeCell ref="H1044:L1044"/>
    <mergeCell ref="H1035:L1035"/>
    <mergeCell ref="H1036:L1036"/>
    <mergeCell ref="H1037:L1037"/>
    <mergeCell ref="H1038:L1038"/>
    <mergeCell ref="H1039:L1039"/>
    <mergeCell ref="H1030:L1030"/>
    <mergeCell ref="H1031:L1031"/>
    <mergeCell ref="H1032:L1032"/>
    <mergeCell ref="H1033:L1033"/>
    <mergeCell ref="H1034:L1034"/>
    <mergeCell ref="H1025:L1025"/>
    <mergeCell ref="H1026:L1026"/>
    <mergeCell ref="H1027:L1027"/>
    <mergeCell ref="H1028:L1028"/>
    <mergeCell ref="H1029:L1029"/>
    <mergeCell ref="H1020:L1020"/>
    <mergeCell ref="H1021:L1021"/>
    <mergeCell ref="H1022:L1022"/>
    <mergeCell ref="H1023:L1023"/>
    <mergeCell ref="H1024:L1024"/>
    <mergeCell ref="H1015:L1015"/>
    <mergeCell ref="H1016:L1016"/>
    <mergeCell ref="H1017:L1017"/>
    <mergeCell ref="H1018:L1018"/>
    <mergeCell ref="H1019:L1019"/>
    <mergeCell ref="H1010:L1010"/>
    <mergeCell ref="H1011:L1011"/>
    <mergeCell ref="H1012:L1012"/>
    <mergeCell ref="H1013:L1013"/>
    <mergeCell ref="H1014:L1014"/>
    <mergeCell ref="H1005:L1005"/>
    <mergeCell ref="H1006:L1006"/>
    <mergeCell ref="H1007:L1007"/>
    <mergeCell ref="H1008:L1008"/>
    <mergeCell ref="H1009:L1009"/>
    <mergeCell ref="H1000:L1000"/>
    <mergeCell ref="H1001:L1001"/>
    <mergeCell ref="H1002:L1002"/>
    <mergeCell ref="H1003:L1003"/>
    <mergeCell ref="H1004:L1004"/>
    <mergeCell ref="H995:L995"/>
    <mergeCell ref="H996:L996"/>
    <mergeCell ref="H997:L997"/>
    <mergeCell ref="H998:L998"/>
    <mergeCell ref="H999:L999"/>
    <mergeCell ref="H990:L990"/>
    <mergeCell ref="H991:L991"/>
    <mergeCell ref="H992:L992"/>
    <mergeCell ref="H993:L993"/>
    <mergeCell ref="H994:L994"/>
    <mergeCell ref="H985:L985"/>
    <mergeCell ref="H986:L986"/>
    <mergeCell ref="H987:L987"/>
    <mergeCell ref="H988:L988"/>
    <mergeCell ref="H989:L989"/>
    <mergeCell ref="H980:L980"/>
    <mergeCell ref="H981:L981"/>
    <mergeCell ref="H982:L982"/>
    <mergeCell ref="H983:L983"/>
    <mergeCell ref="H984:L984"/>
    <mergeCell ref="H975:L975"/>
    <mergeCell ref="H976:L976"/>
    <mergeCell ref="H977:L977"/>
    <mergeCell ref="H978:L978"/>
    <mergeCell ref="H979:L979"/>
    <mergeCell ref="H970:L970"/>
    <mergeCell ref="H971:L971"/>
    <mergeCell ref="H972:L972"/>
    <mergeCell ref="H973:L973"/>
    <mergeCell ref="H974:L974"/>
    <mergeCell ref="H965:L965"/>
    <mergeCell ref="H966:L966"/>
    <mergeCell ref="H967:L967"/>
    <mergeCell ref="H968:L968"/>
    <mergeCell ref="H969:L969"/>
    <mergeCell ref="H960:L960"/>
    <mergeCell ref="H961:L961"/>
    <mergeCell ref="H962:L962"/>
    <mergeCell ref="H963:L963"/>
    <mergeCell ref="H964:L964"/>
    <mergeCell ref="H955:L955"/>
    <mergeCell ref="H956:L956"/>
    <mergeCell ref="H957:L957"/>
    <mergeCell ref="H958:L958"/>
    <mergeCell ref="H959:L959"/>
    <mergeCell ref="H950:L950"/>
    <mergeCell ref="H951:L951"/>
    <mergeCell ref="H952:L952"/>
    <mergeCell ref="H953:L953"/>
    <mergeCell ref="H954:L954"/>
    <mergeCell ref="H945:L945"/>
    <mergeCell ref="H946:L946"/>
    <mergeCell ref="H947:L947"/>
    <mergeCell ref="H948:L948"/>
    <mergeCell ref="H949:L949"/>
    <mergeCell ref="H940:L940"/>
    <mergeCell ref="H941:L941"/>
    <mergeCell ref="H942:L942"/>
    <mergeCell ref="H943:L943"/>
    <mergeCell ref="H944:L944"/>
    <mergeCell ref="H935:L935"/>
    <mergeCell ref="H936:L936"/>
    <mergeCell ref="H937:L937"/>
    <mergeCell ref="H938:L938"/>
    <mergeCell ref="H939:L939"/>
    <mergeCell ref="H930:L930"/>
    <mergeCell ref="H931:L931"/>
    <mergeCell ref="H932:L932"/>
    <mergeCell ref="H933:L933"/>
    <mergeCell ref="H934:L934"/>
    <mergeCell ref="H925:L925"/>
    <mergeCell ref="H926:L926"/>
    <mergeCell ref="H927:L927"/>
    <mergeCell ref="H928:L928"/>
    <mergeCell ref="H929:L929"/>
    <mergeCell ref="H920:L920"/>
    <mergeCell ref="H921:L921"/>
    <mergeCell ref="H922:L922"/>
    <mergeCell ref="H923:L923"/>
    <mergeCell ref="H924:L924"/>
    <mergeCell ref="H915:L915"/>
    <mergeCell ref="H916:L916"/>
    <mergeCell ref="H917:L917"/>
    <mergeCell ref="H918:L918"/>
    <mergeCell ref="H919:L919"/>
    <mergeCell ref="H910:L910"/>
    <mergeCell ref="H911:L911"/>
    <mergeCell ref="H912:L912"/>
    <mergeCell ref="H913:L913"/>
    <mergeCell ref="H914:L914"/>
    <mergeCell ref="H905:L905"/>
    <mergeCell ref="H906:L906"/>
    <mergeCell ref="H907:L907"/>
    <mergeCell ref="H908:L908"/>
    <mergeCell ref="H909:L909"/>
    <mergeCell ref="H900:L900"/>
    <mergeCell ref="H901:L901"/>
    <mergeCell ref="H902:L902"/>
    <mergeCell ref="H903:L903"/>
    <mergeCell ref="H904:L904"/>
    <mergeCell ref="H895:L895"/>
    <mergeCell ref="H896:L896"/>
    <mergeCell ref="H897:L897"/>
    <mergeCell ref="H898:L898"/>
    <mergeCell ref="H899:L899"/>
    <mergeCell ref="H890:L890"/>
    <mergeCell ref="H891:L891"/>
    <mergeCell ref="H892:L892"/>
    <mergeCell ref="H893:L893"/>
    <mergeCell ref="H894:L894"/>
    <mergeCell ref="H885:L885"/>
    <mergeCell ref="H886:L886"/>
    <mergeCell ref="H887:L887"/>
    <mergeCell ref="H888:L888"/>
    <mergeCell ref="H889:L889"/>
    <mergeCell ref="H880:L880"/>
    <mergeCell ref="H881:L881"/>
    <mergeCell ref="H882:L882"/>
    <mergeCell ref="H883:L883"/>
    <mergeCell ref="H884:L884"/>
    <mergeCell ref="H875:L875"/>
    <mergeCell ref="H876:L876"/>
    <mergeCell ref="H877:L877"/>
    <mergeCell ref="H878:L878"/>
    <mergeCell ref="H879:L879"/>
    <mergeCell ref="H870:L870"/>
    <mergeCell ref="H871:L871"/>
    <mergeCell ref="H872:L872"/>
    <mergeCell ref="H873:L873"/>
    <mergeCell ref="H874:L874"/>
    <mergeCell ref="H865:L865"/>
    <mergeCell ref="H866:L866"/>
    <mergeCell ref="H867:L867"/>
    <mergeCell ref="H868:L868"/>
    <mergeCell ref="H869:L869"/>
    <mergeCell ref="H860:L860"/>
    <mergeCell ref="H861:L861"/>
    <mergeCell ref="H862:L862"/>
    <mergeCell ref="H863:L863"/>
    <mergeCell ref="H864:L864"/>
    <mergeCell ref="H855:L855"/>
    <mergeCell ref="H856:L856"/>
    <mergeCell ref="H857:L857"/>
    <mergeCell ref="H858:L858"/>
    <mergeCell ref="H859:L859"/>
    <mergeCell ref="H850:L850"/>
    <mergeCell ref="H851:L851"/>
    <mergeCell ref="H852:L852"/>
    <mergeCell ref="H853:L853"/>
    <mergeCell ref="H854:L854"/>
    <mergeCell ref="H845:L845"/>
    <mergeCell ref="H846:L846"/>
    <mergeCell ref="H847:L847"/>
    <mergeCell ref="H848:L848"/>
    <mergeCell ref="H849:L849"/>
    <mergeCell ref="H840:L840"/>
    <mergeCell ref="H841:L841"/>
    <mergeCell ref="H842:L842"/>
    <mergeCell ref="H843:L843"/>
    <mergeCell ref="H844:L844"/>
    <mergeCell ref="H835:L835"/>
    <mergeCell ref="H836:L836"/>
    <mergeCell ref="H837:L837"/>
    <mergeCell ref="H838:L838"/>
    <mergeCell ref="H839:L839"/>
    <mergeCell ref="H830:L830"/>
    <mergeCell ref="H831:L831"/>
    <mergeCell ref="H832:L832"/>
    <mergeCell ref="H833:L833"/>
    <mergeCell ref="H834:L834"/>
    <mergeCell ref="H825:L825"/>
    <mergeCell ref="H826:L826"/>
    <mergeCell ref="H827:L827"/>
    <mergeCell ref="H828:L828"/>
    <mergeCell ref="H829:L829"/>
    <mergeCell ref="H821:L821"/>
    <mergeCell ref="H822:L822"/>
    <mergeCell ref="H823:L823"/>
    <mergeCell ref="H824:L824"/>
    <mergeCell ref="H816:L816"/>
    <mergeCell ref="H817:L817"/>
    <mergeCell ref="H818:L818"/>
    <mergeCell ref="H819:L819"/>
    <mergeCell ref="H820:L820"/>
    <mergeCell ref="H811:L811"/>
    <mergeCell ref="H812:L812"/>
    <mergeCell ref="H813:L813"/>
    <mergeCell ref="H814:L814"/>
    <mergeCell ref="H815:L815"/>
    <mergeCell ref="H806:L806"/>
    <mergeCell ref="H807:L807"/>
    <mergeCell ref="H808:L808"/>
    <mergeCell ref="H809:L809"/>
    <mergeCell ref="H810:L810"/>
    <mergeCell ref="H801:L801"/>
    <mergeCell ref="H802:L802"/>
    <mergeCell ref="H803:L803"/>
    <mergeCell ref="H804:L804"/>
    <mergeCell ref="H805:L805"/>
    <mergeCell ref="H796:L796"/>
    <mergeCell ref="H797:L797"/>
    <mergeCell ref="H798:L798"/>
    <mergeCell ref="H799:L799"/>
    <mergeCell ref="H800:L800"/>
    <mergeCell ref="H791:L791"/>
    <mergeCell ref="H792:L792"/>
    <mergeCell ref="H793:L793"/>
    <mergeCell ref="H794:L794"/>
    <mergeCell ref="H795:L795"/>
    <mergeCell ref="H786:L786"/>
    <mergeCell ref="H787:L787"/>
    <mergeCell ref="H788:L788"/>
    <mergeCell ref="H789:L789"/>
    <mergeCell ref="H790:L790"/>
    <mergeCell ref="H781:L781"/>
    <mergeCell ref="H782:L782"/>
    <mergeCell ref="H783:L783"/>
    <mergeCell ref="H784:L784"/>
    <mergeCell ref="H785:L785"/>
    <mergeCell ref="H776:L776"/>
    <mergeCell ref="H777:L777"/>
    <mergeCell ref="H778:L778"/>
    <mergeCell ref="H779:L779"/>
    <mergeCell ref="H780:L780"/>
    <mergeCell ref="H771:L771"/>
    <mergeCell ref="H772:L772"/>
    <mergeCell ref="H773:L773"/>
    <mergeCell ref="H774:L774"/>
    <mergeCell ref="H775:L775"/>
    <mergeCell ref="H766:L766"/>
    <mergeCell ref="H767:L767"/>
    <mergeCell ref="H768:L768"/>
    <mergeCell ref="H769:L769"/>
    <mergeCell ref="H770:L770"/>
    <mergeCell ref="H761:L761"/>
    <mergeCell ref="H762:L762"/>
    <mergeCell ref="H763:L763"/>
    <mergeCell ref="H764:L764"/>
    <mergeCell ref="H765:L765"/>
    <mergeCell ref="H756:L756"/>
    <mergeCell ref="H757:L757"/>
    <mergeCell ref="H758:L758"/>
    <mergeCell ref="H759:L759"/>
    <mergeCell ref="H760:L760"/>
    <mergeCell ref="H751:L751"/>
    <mergeCell ref="H752:L752"/>
    <mergeCell ref="H753:L753"/>
    <mergeCell ref="H754:L754"/>
    <mergeCell ref="H755:L755"/>
    <mergeCell ref="H746:L746"/>
    <mergeCell ref="H747:L747"/>
    <mergeCell ref="H748:L748"/>
    <mergeCell ref="H749:L749"/>
    <mergeCell ref="H750:L750"/>
    <mergeCell ref="H741:L741"/>
    <mergeCell ref="H742:L742"/>
    <mergeCell ref="H743:L743"/>
    <mergeCell ref="H744:L744"/>
    <mergeCell ref="H745:L745"/>
    <mergeCell ref="H736:L736"/>
    <mergeCell ref="H737:L737"/>
    <mergeCell ref="H738:L738"/>
    <mergeCell ref="H739:L739"/>
    <mergeCell ref="H740:L740"/>
    <mergeCell ref="H731:L731"/>
    <mergeCell ref="H732:L732"/>
    <mergeCell ref="H733:L733"/>
    <mergeCell ref="H734:L734"/>
    <mergeCell ref="H726:L726"/>
    <mergeCell ref="H727:L727"/>
    <mergeCell ref="H728:L728"/>
    <mergeCell ref="H729:L729"/>
    <mergeCell ref="H730:L730"/>
    <mergeCell ref="H721:L721"/>
    <mergeCell ref="H722:L722"/>
    <mergeCell ref="H723:L723"/>
    <mergeCell ref="H724:L724"/>
    <mergeCell ref="H725:L725"/>
    <mergeCell ref="H716:L716"/>
    <mergeCell ref="H717:L717"/>
    <mergeCell ref="H718:L718"/>
    <mergeCell ref="H719:L719"/>
    <mergeCell ref="H720:L720"/>
    <mergeCell ref="H711:L711"/>
    <mergeCell ref="H712:L712"/>
    <mergeCell ref="H713:L713"/>
    <mergeCell ref="H714:L714"/>
    <mergeCell ref="H715:L715"/>
    <mergeCell ref="H706:L706"/>
    <mergeCell ref="H707:L707"/>
    <mergeCell ref="H708:L708"/>
    <mergeCell ref="H709:L709"/>
    <mergeCell ref="H710:L710"/>
    <mergeCell ref="H701:L701"/>
    <mergeCell ref="H702:L702"/>
    <mergeCell ref="H703:L703"/>
    <mergeCell ref="H704:L704"/>
    <mergeCell ref="H705:L705"/>
    <mergeCell ref="H696:L696"/>
    <mergeCell ref="H697:L697"/>
    <mergeCell ref="H698:L698"/>
    <mergeCell ref="H699:L699"/>
    <mergeCell ref="H700:L700"/>
    <mergeCell ref="H691:L691"/>
    <mergeCell ref="H692:L692"/>
    <mergeCell ref="H693:L693"/>
    <mergeCell ref="H694:L694"/>
    <mergeCell ref="H695:L695"/>
    <mergeCell ref="H686:L686"/>
    <mergeCell ref="H687:L687"/>
    <mergeCell ref="H688:L688"/>
    <mergeCell ref="H689:L689"/>
    <mergeCell ref="H690:L690"/>
    <mergeCell ref="H681:L681"/>
    <mergeCell ref="H682:L682"/>
    <mergeCell ref="H683:L683"/>
    <mergeCell ref="H684:L684"/>
    <mergeCell ref="H685:L685"/>
    <mergeCell ref="H676:L676"/>
    <mergeCell ref="H677:L677"/>
    <mergeCell ref="H678:L678"/>
    <mergeCell ref="H679:L679"/>
    <mergeCell ref="H680:L680"/>
    <mergeCell ref="H671:L671"/>
    <mergeCell ref="H672:L672"/>
    <mergeCell ref="H673:L673"/>
    <mergeCell ref="H674:L674"/>
    <mergeCell ref="H675:L675"/>
    <mergeCell ref="H665:L665"/>
    <mergeCell ref="H666:L666"/>
    <mergeCell ref="H667:L667"/>
    <mergeCell ref="H668:L668"/>
    <mergeCell ref="H669:L669"/>
    <mergeCell ref="H660:L660"/>
    <mergeCell ref="H661:L661"/>
    <mergeCell ref="H662:L662"/>
    <mergeCell ref="H663:L663"/>
    <mergeCell ref="H664:L664"/>
    <mergeCell ref="H655:L655"/>
    <mergeCell ref="H656:L656"/>
    <mergeCell ref="H657:L657"/>
    <mergeCell ref="H658:L658"/>
    <mergeCell ref="H659:L659"/>
    <mergeCell ref="H650:L650"/>
    <mergeCell ref="H651:L651"/>
    <mergeCell ref="H652:L652"/>
    <mergeCell ref="H653:L653"/>
    <mergeCell ref="H654:L654"/>
    <mergeCell ref="H645:L645"/>
    <mergeCell ref="H646:L646"/>
    <mergeCell ref="H647:L647"/>
    <mergeCell ref="H648:L648"/>
    <mergeCell ref="H649:L649"/>
    <mergeCell ref="H640:L640"/>
    <mergeCell ref="H641:L641"/>
    <mergeCell ref="H642:L642"/>
    <mergeCell ref="H643:L643"/>
    <mergeCell ref="H644:L644"/>
    <mergeCell ref="H635:L635"/>
    <mergeCell ref="H636:L636"/>
    <mergeCell ref="H637:L637"/>
    <mergeCell ref="H638:L638"/>
    <mergeCell ref="H639:L639"/>
    <mergeCell ref="H630:L630"/>
    <mergeCell ref="H631:L631"/>
    <mergeCell ref="H632:L632"/>
    <mergeCell ref="H633:L633"/>
    <mergeCell ref="H634:L634"/>
    <mergeCell ref="H625:L625"/>
    <mergeCell ref="H626:L626"/>
    <mergeCell ref="H627:L627"/>
    <mergeCell ref="H628:L628"/>
    <mergeCell ref="H629:L629"/>
    <mergeCell ref="H620:L620"/>
    <mergeCell ref="H621:L621"/>
    <mergeCell ref="H622:L622"/>
    <mergeCell ref="H623:L623"/>
    <mergeCell ref="H624:L624"/>
    <mergeCell ref="H615:L615"/>
    <mergeCell ref="H616:L616"/>
    <mergeCell ref="H617:L617"/>
    <mergeCell ref="H618:L618"/>
    <mergeCell ref="H619:L619"/>
    <mergeCell ref="H610:L610"/>
    <mergeCell ref="H611:L611"/>
    <mergeCell ref="H612:L612"/>
    <mergeCell ref="H613:L613"/>
    <mergeCell ref="H614:L614"/>
    <mergeCell ref="H605:L605"/>
    <mergeCell ref="H606:L606"/>
    <mergeCell ref="H607:L607"/>
    <mergeCell ref="H608:L608"/>
    <mergeCell ref="H609:L609"/>
    <mergeCell ref="H600:L600"/>
    <mergeCell ref="H601:L601"/>
    <mergeCell ref="H602:L602"/>
    <mergeCell ref="H603:L603"/>
    <mergeCell ref="H604:L604"/>
    <mergeCell ref="H595:L595"/>
    <mergeCell ref="H596:L596"/>
    <mergeCell ref="H597:L597"/>
    <mergeCell ref="H598:L598"/>
    <mergeCell ref="H599:L599"/>
    <mergeCell ref="H590:L590"/>
    <mergeCell ref="H591:L591"/>
    <mergeCell ref="H592:L592"/>
    <mergeCell ref="H593:L593"/>
    <mergeCell ref="H594:L594"/>
    <mergeCell ref="H585:L585"/>
    <mergeCell ref="H586:L586"/>
    <mergeCell ref="H587:L587"/>
    <mergeCell ref="H588:L588"/>
    <mergeCell ref="H589:L589"/>
    <mergeCell ref="H580:L580"/>
    <mergeCell ref="H581:L581"/>
    <mergeCell ref="H582:L582"/>
    <mergeCell ref="H583:L583"/>
    <mergeCell ref="H584:L584"/>
    <mergeCell ref="H575:L575"/>
    <mergeCell ref="H576:L576"/>
    <mergeCell ref="H577:L577"/>
    <mergeCell ref="H578:L578"/>
    <mergeCell ref="H579:L579"/>
    <mergeCell ref="H570:L570"/>
    <mergeCell ref="H571:L571"/>
    <mergeCell ref="H572:L572"/>
    <mergeCell ref="H573:L573"/>
    <mergeCell ref="H574:L574"/>
    <mergeCell ref="H565:L565"/>
    <mergeCell ref="H566:L566"/>
    <mergeCell ref="H567:L567"/>
    <mergeCell ref="H568:L568"/>
    <mergeCell ref="H569:L569"/>
    <mergeCell ref="H560:L560"/>
    <mergeCell ref="H561:L561"/>
    <mergeCell ref="H562:L562"/>
    <mergeCell ref="H563:L563"/>
    <mergeCell ref="H564:L564"/>
    <mergeCell ref="H555:L555"/>
    <mergeCell ref="H556:L556"/>
    <mergeCell ref="H557:L557"/>
    <mergeCell ref="H558:L558"/>
    <mergeCell ref="H559:L559"/>
    <mergeCell ref="H550:L550"/>
    <mergeCell ref="H551:L551"/>
    <mergeCell ref="H552:L552"/>
    <mergeCell ref="H553:L553"/>
    <mergeCell ref="H554:L554"/>
    <mergeCell ref="H545:L545"/>
    <mergeCell ref="H546:L546"/>
    <mergeCell ref="H547:L547"/>
    <mergeCell ref="H548:L548"/>
    <mergeCell ref="H549:L549"/>
    <mergeCell ref="H540:L540"/>
    <mergeCell ref="H541:L541"/>
    <mergeCell ref="H542:L542"/>
    <mergeCell ref="H543:L543"/>
    <mergeCell ref="H544:L544"/>
    <mergeCell ref="H535:L535"/>
    <mergeCell ref="H536:L536"/>
    <mergeCell ref="H537:L537"/>
    <mergeCell ref="H538:L538"/>
    <mergeCell ref="H539:L539"/>
    <mergeCell ref="H530:L530"/>
    <mergeCell ref="H531:L531"/>
    <mergeCell ref="H532:L532"/>
    <mergeCell ref="H533:L533"/>
    <mergeCell ref="H534:L534"/>
    <mergeCell ref="H525:L525"/>
    <mergeCell ref="H526:L526"/>
    <mergeCell ref="H527:L527"/>
    <mergeCell ref="H528:L528"/>
    <mergeCell ref="H529:L529"/>
    <mergeCell ref="H520:L520"/>
    <mergeCell ref="H521:L521"/>
    <mergeCell ref="H522:L522"/>
    <mergeCell ref="H523:L523"/>
    <mergeCell ref="H524:L524"/>
    <mergeCell ref="H515:L515"/>
    <mergeCell ref="H516:L516"/>
    <mergeCell ref="H517:L517"/>
    <mergeCell ref="H518:L518"/>
    <mergeCell ref="H519:L519"/>
    <mergeCell ref="H510:L510"/>
    <mergeCell ref="H511:L511"/>
    <mergeCell ref="H512:L512"/>
    <mergeCell ref="H513:L513"/>
    <mergeCell ref="H514:L514"/>
    <mergeCell ref="H505:L505"/>
    <mergeCell ref="H506:L506"/>
    <mergeCell ref="H507:L507"/>
    <mergeCell ref="H508:L508"/>
    <mergeCell ref="H509:L509"/>
    <mergeCell ref="H498:L498"/>
    <mergeCell ref="H499:L499"/>
    <mergeCell ref="H500:L500"/>
    <mergeCell ref="H504:L504"/>
    <mergeCell ref="H493:L493"/>
    <mergeCell ref="H494:L494"/>
    <mergeCell ref="H495:L495"/>
    <mergeCell ref="H496:L496"/>
    <mergeCell ref="H497:L497"/>
    <mergeCell ref="H488:L488"/>
    <mergeCell ref="H489:L489"/>
    <mergeCell ref="H490:L490"/>
    <mergeCell ref="H491:L491"/>
    <mergeCell ref="H492:L492"/>
    <mergeCell ref="H501:L501"/>
    <mergeCell ref="H502:L502"/>
    <mergeCell ref="H483:L483"/>
    <mergeCell ref="H484:L484"/>
    <mergeCell ref="H485:L485"/>
    <mergeCell ref="H486:L486"/>
    <mergeCell ref="H487:L487"/>
    <mergeCell ref="H478:L478"/>
    <mergeCell ref="H479:L479"/>
    <mergeCell ref="H480:L480"/>
    <mergeCell ref="H481:L481"/>
    <mergeCell ref="H482:L482"/>
    <mergeCell ref="H473:L473"/>
    <mergeCell ref="H474:L474"/>
    <mergeCell ref="H475:L475"/>
    <mergeCell ref="H476:L476"/>
    <mergeCell ref="H477:L477"/>
    <mergeCell ref="H468:L468"/>
    <mergeCell ref="H469:L469"/>
    <mergeCell ref="H470:L470"/>
    <mergeCell ref="H471:L471"/>
    <mergeCell ref="H472:L472"/>
    <mergeCell ref="H463:L463"/>
    <mergeCell ref="H464:L464"/>
    <mergeCell ref="H465:L465"/>
    <mergeCell ref="H466:L466"/>
    <mergeCell ref="H467:L467"/>
    <mergeCell ref="H458:L458"/>
    <mergeCell ref="H459:L459"/>
    <mergeCell ref="H460:L460"/>
    <mergeCell ref="H461:L461"/>
    <mergeCell ref="H462:L462"/>
    <mergeCell ref="H453:L453"/>
    <mergeCell ref="H454:L454"/>
    <mergeCell ref="H455:L455"/>
    <mergeCell ref="H456:L456"/>
    <mergeCell ref="H457:L457"/>
    <mergeCell ref="H448:L448"/>
    <mergeCell ref="H449:L449"/>
    <mergeCell ref="H450:L450"/>
    <mergeCell ref="H451:L451"/>
    <mergeCell ref="H452:L452"/>
    <mergeCell ref="H443:L443"/>
    <mergeCell ref="H444:L444"/>
    <mergeCell ref="H445:L445"/>
    <mergeCell ref="H446:L446"/>
    <mergeCell ref="H447:L447"/>
    <mergeCell ref="H438:L438"/>
    <mergeCell ref="H439:L439"/>
    <mergeCell ref="H440:L440"/>
    <mergeCell ref="H441:L441"/>
    <mergeCell ref="H442:L442"/>
    <mergeCell ref="H433:L433"/>
    <mergeCell ref="H434:L434"/>
    <mergeCell ref="H435:L435"/>
    <mergeCell ref="H436:L436"/>
    <mergeCell ref="H437:L437"/>
    <mergeCell ref="H428:L428"/>
    <mergeCell ref="H429:L429"/>
    <mergeCell ref="H430:L430"/>
    <mergeCell ref="H431:L431"/>
    <mergeCell ref="H432:L432"/>
    <mergeCell ref="H423:L423"/>
    <mergeCell ref="H424:L424"/>
    <mergeCell ref="H425:L425"/>
    <mergeCell ref="H426:L426"/>
    <mergeCell ref="H427:L427"/>
    <mergeCell ref="H418:L418"/>
    <mergeCell ref="H419:L419"/>
    <mergeCell ref="H420:L420"/>
    <mergeCell ref="H421:L421"/>
    <mergeCell ref="H422:L422"/>
    <mergeCell ref="H413:L413"/>
    <mergeCell ref="H414:L414"/>
    <mergeCell ref="H415:L415"/>
    <mergeCell ref="H416:L416"/>
    <mergeCell ref="H417:L417"/>
    <mergeCell ref="H408:L408"/>
    <mergeCell ref="H409:L409"/>
    <mergeCell ref="H410:L410"/>
    <mergeCell ref="H411:L411"/>
    <mergeCell ref="H412:L412"/>
    <mergeCell ref="H403:L403"/>
    <mergeCell ref="H404:L404"/>
    <mergeCell ref="H405:L405"/>
    <mergeCell ref="H406:L406"/>
    <mergeCell ref="H407:L407"/>
    <mergeCell ref="H398:L398"/>
    <mergeCell ref="H399:L399"/>
    <mergeCell ref="H400:L400"/>
    <mergeCell ref="H401:L401"/>
    <mergeCell ref="H402:L402"/>
    <mergeCell ref="H393:L393"/>
    <mergeCell ref="H394:L394"/>
    <mergeCell ref="H395:L395"/>
    <mergeCell ref="H396:L396"/>
    <mergeCell ref="H397:L397"/>
    <mergeCell ref="H388:L388"/>
    <mergeCell ref="H389:L389"/>
    <mergeCell ref="H390:L390"/>
    <mergeCell ref="H391:L391"/>
    <mergeCell ref="H392:L392"/>
    <mergeCell ref="H383:L383"/>
    <mergeCell ref="H384:L384"/>
    <mergeCell ref="H385:L385"/>
    <mergeCell ref="H386:L386"/>
    <mergeCell ref="H387:L387"/>
    <mergeCell ref="H378:L378"/>
    <mergeCell ref="H379:L379"/>
    <mergeCell ref="H380:L380"/>
    <mergeCell ref="H381:L381"/>
    <mergeCell ref="H382:L382"/>
    <mergeCell ref="H373:L373"/>
    <mergeCell ref="H374:L374"/>
    <mergeCell ref="H375:L375"/>
    <mergeCell ref="H376:L376"/>
    <mergeCell ref="H377:L377"/>
    <mergeCell ref="H368:L368"/>
    <mergeCell ref="H369:L369"/>
    <mergeCell ref="H370:L370"/>
    <mergeCell ref="H371:L371"/>
    <mergeCell ref="H372:L372"/>
    <mergeCell ref="H363:L363"/>
    <mergeCell ref="H364:L364"/>
    <mergeCell ref="H365:L365"/>
    <mergeCell ref="H366:L366"/>
    <mergeCell ref="H367:L367"/>
    <mergeCell ref="H358:L358"/>
    <mergeCell ref="H359:L359"/>
    <mergeCell ref="H360:L360"/>
    <mergeCell ref="H361:L361"/>
    <mergeCell ref="H362:L362"/>
    <mergeCell ref="H353:L353"/>
    <mergeCell ref="H354:L354"/>
    <mergeCell ref="H355:L355"/>
    <mergeCell ref="H356:L356"/>
    <mergeCell ref="H357:L357"/>
    <mergeCell ref="H348:L348"/>
    <mergeCell ref="H349:L349"/>
    <mergeCell ref="H350:L350"/>
    <mergeCell ref="H351:L351"/>
    <mergeCell ref="H352:L352"/>
    <mergeCell ref="H343:L343"/>
    <mergeCell ref="H344:L344"/>
    <mergeCell ref="H345:L345"/>
    <mergeCell ref="H346:L346"/>
    <mergeCell ref="H347:L347"/>
    <mergeCell ref="H338:L338"/>
    <mergeCell ref="H339:L339"/>
    <mergeCell ref="H340:L340"/>
    <mergeCell ref="H341:L341"/>
    <mergeCell ref="H342:L342"/>
    <mergeCell ref="H333:L333"/>
    <mergeCell ref="H334:L334"/>
    <mergeCell ref="H335:L335"/>
    <mergeCell ref="H336:L336"/>
    <mergeCell ref="H337:L337"/>
    <mergeCell ref="H328:L328"/>
    <mergeCell ref="H329:L329"/>
    <mergeCell ref="H330:L330"/>
    <mergeCell ref="H331:L331"/>
    <mergeCell ref="H332:L332"/>
    <mergeCell ref="H323:L323"/>
    <mergeCell ref="H324:L324"/>
    <mergeCell ref="H325:L325"/>
    <mergeCell ref="H326:L326"/>
    <mergeCell ref="H327:L327"/>
    <mergeCell ref="H318:L318"/>
    <mergeCell ref="H319:L319"/>
    <mergeCell ref="H320:L320"/>
    <mergeCell ref="H321:L321"/>
    <mergeCell ref="H322:L322"/>
    <mergeCell ref="H313:L313"/>
    <mergeCell ref="H314:L314"/>
    <mergeCell ref="H315:L315"/>
    <mergeCell ref="H316:L316"/>
    <mergeCell ref="H317:L317"/>
    <mergeCell ref="H308:L308"/>
    <mergeCell ref="H309:L309"/>
    <mergeCell ref="H310:L310"/>
    <mergeCell ref="H311:L311"/>
    <mergeCell ref="H312:L312"/>
    <mergeCell ref="H303:L303"/>
    <mergeCell ref="H304:L304"/>
    <mergeCell ref="H305:L305"/>
    <mergeCell ref="H306:L306"/>
    <mergeCell ref="H307:L307"/>
    <mergeCell ref="H298:L298"/>
    <mergeCell ref="H299:L299"/>
    <mergeCell ref="H300:L300"/>
    <mergeCell ref="H301:L301"/>
    <mergeCell ref="H302:L302"/>
    <mergeCell ref="H293:L293"/>
    <mergeCell ref="H294:L294"/>
    <mergeCell ref="H295:L295"/>
    <mergeCell ref="H296:L296"/>
    <mergeCell ref="H297:L297"/>
    <mergeCell ref="H288:L288"/>
    <mergeCell ref="H289:L289"/>
    <mergeCell ref="H290:L290"/>
    <mergeCell ref="H291:L291"/>
    <mergeCell ref="H292:L292"/>
    <mergeCell ref="H283:L283"/>
    <mergeCell ref="H284:L284"/>
    <mergeCell ref="H285:L285"/>
    <mergeCell ref="H286:L286"/>
    <mergeCell ref="H287:L287"/>
    <mergeCell ref="H278:L278"/>
    <mergeCell ref="H279:L279"/>
    <mergeCell ref="H280:L280"/>
    <mergeCell ref="H281:L281"/>
    <mergeCell ref="H282:L282"/>
    <mergeCell ref="H273:L273"/>
    <mergeCell ref="H274:L274"/>
    <mergeCell ref="H275:L275"/>
    <mergeCell ref="H276:L276"/>
    <mergeCell ref="H277:L277"/>
    <mergeCell ref="H268:L268"/>
    <mergeCell ref="H269:L269"/>
    <mergeCell ref="H270:L270"/>
    <mergeCell ref="H271:L271"/>
    <mergeCell ref="H272:L272"/>
    <mergeCell ref="H263:L263"/>
    <mergeCell ref="H264:L264"/>
    <mergeCell ref="H265:L265"/>
    <mergeCell ref="H266:L266"/>
    <mergeCell ref="H267:L267"/>
    <mergeCell ref="H258:L258"/>
    <mergeCell ref="H259:L259"/>
    <mergeCell ref="H260:L260"/>
    <mergeCell ref="H261:L261"/>
    <mergeCell ref="H262:L262"/>
    <mergeCell ref="H253:L253"/>
    <mergeCell ref="H254:L254"/>
    <mergeCell ref="H255:L255"/>
    <mergeCell ref="H256:L256"/>
    <mergeCell ref="H257:L257"/>
    <mergeCell ref="H248:L248"/>
    <mergeCell ref="H249:L249"/>
    <mergeCell ref="H250:L250"/>
    <mergeCell ref="H251:L251"/>
    <mergeCell ref="H252:L252"/>
    <mergeCell ref="H243:L243"/>
    <mergeCell ref="H244:L244"/>
    <mergeCell ref="H245:L245"/>
    <mergeCell ref="H246:L246"/>
    <mergeCell ref="H247:L247"/>
    <mergeCell ref="H238:L238"/>
    <mergeCell ref="H239:L239"/>
    <mergeCell ref="H240:L240"/>
    <mergeCell ref="H241:L241"/>
    <mergeCell ref="H242:L242"/>
    <mergeCell ref="H233:L233"/>
    <mergeCell ref="H234:L234"/>
    <mergeCell ref="H235:L235"/>
    <mergeCell ref="H236:L236"/>
    <mergeCell ref="H237:L237"/>
    <mergeCell ref="H228:L228"/>
    <mergeCell ref="H229:L229"/>
    <mergeCell ref="H230:L230"/>
    <mergeCell ref="H231:L231"/>
    <mergeCell ref="H232:L232"/>
    <mergeCell ref="H223:L223"/>
    <mergeCell ref="H224:L224"/>
    <mergeCell ref="H225:L225"/>
    <mergeCell ref="H226:L226"/>
    <mergeCell ref="H227:L227"/>
    <mergeCell ref="H218:L218"/>
    <mergeCell ref="H219:L219"/>
    <mergeCell ref="H220:L220"/>
    <mergeCell ref="H221:L221"/>
    <mergeCell ref="H222:L222"/>
    <mergeCell ref="H213:L213"/>
    <mergeCell ref="H214:L214"/>
    <mergeCell ref="H215:L215"/>
    <mergeCell ref="H216:L216"/>
    <mergeCell ref="H217:L217"/>
    <mergeCell ref="H208:L208"/>
    <mergeCell ref="H209:L209"/>
    <mergeCell ref="H210:L210"/>
    <mergeCell ref="H211:L211"/>
    <mergeCell ref="H212:L212"/>
    <mergeCell ref="H203:L203"/>
    <mergeCell ref="H204:L204"/>
    <mergeCell ref="H205:L205"/>
    <mergeCell ref="H206:L206"/>
    <mergeCell ref="H207:L207"/>
    <mergeCell ref="H198:L198"/>
    <mergeCell ref="H199:L199"/>
    <mergeCell ref="H200:L200"/>
    <mergeCell ref="H201:L201"/>
    <mergeCell ref="H202:L202"/>
    <mergeCell ref="H193:L193"/>
    <mergeCell ref="H194:L194"/>
    <mergeCell ref="H195:L195"/>
    <mergeCell ref="H196:L196"/>
    <mergeCell ref="H197:L197"/>
    <mergeCell ref="H188:L188"/>
    <mergeCell ref="H189:L189"/>
    <mergeCell ref="H190:L190"/>
    <mergeCell ref="H191:L191"/>
    <mergeCell ref="H192:L192"/>
    <mergeCell ref="H183:L183"/>
    <mergeCell ref="H184:L184"/>
    <mergeCell ref="H185:L185"/>
    <mergeCell ref="H186:L186"/>
    <mergeCell ref="H187:L187"/>
    <mergeCell ref="H178:L178"/>
    <mergeCell ref="H179:L179"/>
    <mergeCell ref="H180:L180"/>
    <mergeCell ref="H181:L181"/>
    <mergeCell ref="H182:L182"/>
    <mergeCell ref="H173:L173"/>
    <mergeCell ref="H174:L174"/>
    <mergeCell ref="H175:L175"/>
    <mergeCell ref="H176:L176"/>
    <mergeCell ref="H177:L177"/>
    <mergeCell ref="H168:L168"/>
    <mergeCell ref="H169:L169"/>
    <mergeCell ref="H170:L170"/>
    <mergeCell ref="H171:L171"/>
    <mergeCell ref="H172:L172"/>
    <mergeCell ref="H163:L163"/>
    <mergeCell ref="H164:L164"/>
    <mergeCell ref="H165:L165"/>
    <mergeCell ref="H166:L166"/>
    <mergeCell ref="H167:L167"/>
    <mergeCell ref="H158:L158"/>
    <mergeCell ref="H159:L159"/>
    <mergeCell ref="H160:L160"/>
    <mergeCell ref="H161:L161"/>
    <mergeCell ref="H162:L162"/>
    <mergeCell ref="H153:L153"/>
    <mergeCell ref="H154:L154"/>
    <mergeCell ref="H155:L155"/>
    <mergeCell ref="H156:L156"/>
    <mergeCell ref="H157:L157"/>
    <mergeCell ref="H149:L149"/>
    <mergeCell ref="H150:L150"/>
    <mergeCell ref="H151:L151"/>
    <mergeCell ref="H152:L152"/>
    <mergeCell ref="H144:L144"/>
    <mergeCell ref="H145:L145"/>
    <mergeCell ref="H146:L146"/>
    <mergeCell ref="H147:L147"/>
    <mergeCell ref="H148:L148"/>
    <mergeCell ref="H139:L139"/>
    <mergeCell ref="H140:L140"/>
    <mergeCell ref="H141:L141"/>
    <mergeCell ref="H142:L142"/>
    <mergeCell ref="H143:L143"/>
    <mergeCell ref="H134:L134"/>
    <mergeCell ref="H135:L135"/>
    <mergeCell ref="H136:L136"/>
    <mergeCell ref="H137:L137"/>
    <mergeCell ref="H138:L138"/>
    <mergeCell ref="H129:L129"/>
    <mergeCell ref="H130:L130"/>
    <mergeCell ref="H131:L131"/>
    <mergeCell ref="H132:L132"/>
    <mergeCell ref="H133:L133"/>
    <mergeCell ref="H124:L124"/>
    <mergeCell ref="H125:L125"/>
    <mergeCell ref="H126:L126"/>
    <mergeCell ref="H127:L127"/>
    <mergeCell ref="H128:L128"/>
    <mergeCell ref="H119:L119"/>
    <mergeCell ref="H120:L120"/>
    <mergeCell ref="H121:L121"/>
    <mergeCell ref="H122:L122"/>
    <mergeCell ref="H123:L123"/>
    <mergeCell ref="H114:L114"/>
    <mergeCell ref="H115:L115"/>
    <mergeCell ref="H116:L116"/>
    <mergeCell ref="H117:L117"/>
    <mergeCell ref="H118:L118"/>
    <mergeCell ref="H109:L109"/>
    <mergeCell ref="H110:L110"/>
    <mergeCell ref="H111:L111"/>
    <mergeCell ref="H112:L112"/>
    <mergeCell ref="H113:L113"/>
    <mergeCell ref="H105:L105"/>
    <mergeCell ref="H106:L106"/>
    <mergeCell ref="H107:L107"/>
    <mergeCell ref="H108:L108"/>
    <mergeCell ref="H99:L99"/>
    <mergeCell ref="H100:L100"/>
    <mergeCell ref="H101:L101"/>
    <mergeCell ref="H102:L102"/>
    <mergeCell ref="H103:L103"/>
    <mergeCell ref="H94:L94"/>
    <mergeCell ref="H95:L95"/>
    <mergeCell ref="H96:L96"/>
    <mergeCell ref="H97:L97"/>
    <mergeCell ref="H98:L98"/>
    <mergeCell ref="H89:L89"/>
    <mergeCell ref="H90:L90"/>
    <mergeCell ref="H91:L91"/>
    <mergeCell ref="H92:L92"/>
    <mergeCell ref="H93:L93"/>
    <mergeCell ref="H88:L88"/>
    <mergeCell ref="H79:L79"/>
    <mergeCell ref="H80:L80"/>
    <mergeCell ref="H81:L81"/>
    <mergeCell ref="H82:L82"/>
    <mergeCell ref="H83:L83"/>
    <mergeCell ref="H74:L74"/>
    <mergeCell ref="H75:L75"/>
    <mergeCell ref="H76:L76"/>
    <mergeCell ref="H77:L77"/>
    <mergeCell ref="H78:L78"/>
    <mergeCell ref="H69:L69"/>
    <mergeCell ref="H70:L70"/>
    <mergeCell ref="H71:L71"/>
    <mergeCell ref="H72:L72"/>
    <mergeCell ref="H73:L73"/>
    <mergeCell ref="H104:L104"/>
    <mergeCell ref="H3:L3"/>
    <mergeCell ref="H503:L503"/>
    <mergeCell ref="H735:L735"/>
    <mergeCell ref="H4:L4"/>
    <mergeCell ref="H5:L5"/>
    <mergeCell ref="H6:L6"/>
    <mergeCell ref="H7:L7"/>
    <mergeCell ref="H8:L8"/>
    <mergeCell ref="H9:L9"/>
    <mergeCell ref="H10:L10"/>
    <mergeCell ref="H11:L11"/>
    <mergeCell ref="H12:L12"/>
    <mergeCell ref="H13:L13"/>
    <mergeCell ref="H24:L24"/>
    <mergeCell ref="H46:L46"/>
    <mergeCell ref="H25:L25"/>
    <mergeCell ref="H33:L33"/>
    <mergeCell ref="H64:L64"/>
    <mergeCell ref="H65:L65"/>
    <mergeCell ref="H66:L66"/>
    <mergeCell ref="H67:L67"/>
    <mergeCell ref="H68:L68"/>
    <mergeCell ref="H59:L59"/>
    <mergeCell ref="H60:L60"/>
    <mergeCell ref="H61:L61"/>
    <mergeCell ref="H62:L62"/>
    <mergeCell ref="H63:L63"/>
    <mergeCell ref="H26:L26"/>
    <mergeCell ref="H27:L27"/>
    <mergeCell ref="H54:L54"/>
    <mergeCell ref="H55:L55"/>
    <mergeCell ref="H56:L56"/>
    <mergeCell ref="H14:L14"/>
    <mergeCell ref="H15:L15"/>
    <mergeCell ref="H16:L16"/>
    <mergeCell ref="H17:L17"/>
    <mergeCell ref="H18:L18"/>
    <mergeCell ref="H44:L44"/>
    <mergeCell ref="H45:L45"/>
    <mergeCell ref="H47:L47"/>
    <mergeCell ref="H48:L48"/>
    <mergeCell ref="H39:L39"/>
    <mergeCell ref="H40:L40"/>
    <mergeCell ref="H41:L41"/>
    <mergeCell ref="H42:L42"/>
    <mergeCell ref="H43:L43"/>
    <mergeCell ref="H34:L34"/>
    <mergeCell ref="H35:L35"/>
    <mergeCell ref="H36:L36"/>
    <mergeCell ref="H37:L37"/>
    <mergeCell ref="H38:L38"/>
    <mergeCell ref="H29:L29"/>
    <mergeCell ref="H30:L30"/>
    <mergeCell ref="H31:L31"/>
    <mergeCell ref="H32:L32"/>
    <mergeCell ref="H2531:L2531"/>
    <mergeCell ref="H1289:L1289"/>
    <mergeCell ref="H1290:L1290"/>
    <mergeCell ref="H1291:L1291"/>
    <mergeCell ref="H1292:L1292"/>
    <mergeCell ref="H1309:L1309"/>
    <mergeCell ref="H1310:L1310"/>
    <mergeCell ref="H1311:L1311"/>
    <mergeCell ref="H1327:L1327"/>
    <mergeCell ref="H1328:L1328"/>
    <mergeCell ref="H1329:L1329"/>
    <mergeCell ref="H1330:L1330"/>
    <mergeCell ref="H28:L28"/>
    <mergeCell ref="H19:L19"/>
    <mergeCell ref="H20:L20"/>
    <mergeCell ref="H21:L21"/>
    <mergeCell ref="H22:L22"/>
    <mergeCell ref="H23:L23"/>
    <mergeCell ref="H1331:L1331"/>
    <mergeCell ref="H1322:L1322"/>
    <mergeCell ref="H1323:L1323"/>
    <mergeCell ref="H57:L57"/>
    <mergeCell ref="H58:L58"/>
    <mergeCell ref="H49:L49"/>
    <mergeCell ref="H50:L50"/>
    <mergeCell ref="H51:L51"/>
    <mergeCell ref="H52:L52"/>
    <mergeCell ref="H53:L53"/>
    <mergeCell ref="H84:L84"/>
    <mergeCell ref="H85:L85"/>
    <mergeCell ref="H86:L86"/>
    <mergeCell ref="H87:L87"/>
  </mergeCells>
  <pageMargins left="0.7" right="0.7" top="0.78740157499999996" bottom="0.78740157499999996" header="0.3" footer="0.3"/>
  <pageSetup paperSize="9" orientation="portrait" horizontalDpi="300" verticalDpi="300" r:id="rId1"/>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f:fields xmlns:f="http://schemas.fabasoft.com/folio/2007/fields">
  <f:record>
    <f:field ref="objname" par="" text="dBIR-Antragsmappe_20191202 (Überarbeitung)" edit="true"/>
    <f:field ref="objsubject" par="" text="" edit="true"/>
    <f:field ref="objcreatedby" par="" text="Kiefer, Hans, StMUK"/>
    <f:field ref="objcreatedat" par="" date="2019-12-02T18:52:56" text="02.12.2019 18:52:56"/>
    <f:field ref="objchangedby" par="" text="Kiefer, Hans, StMUK"/>
    <f:field ref="objmodifiedat" par="" date="2019-12-03T09:30:27" text="03.12.2019 09:30:27"/>
    <f:field ref="doc_FSCFOLIO_1_1001_FieldDocumentNumber" par="" text=""/>
    <f:field ref="doc_FSCFOLIO_1_1001_FieldSubject" par="" text="" edit="true"/>
    <f:field ref="FSCFOLIO_1_1001_FieldCurrentUser" par="" text="Dr. Matthias Ostermann"/>
    <f:field ref="CCAPRECONFIG_15_1001_Objektname" par="" text="dBIR-Antragsmappe_20191202 (Überarbeitung)" edit="true"/>
    <f:field ref="DEPRECONFIG_15_1001_Objektname" par="" text="dBIR-Antragsmappe_20191202 (Überarbeitung)" edit="true"/>
    <f:field ref="CFGBAYERN_15_1400_FieldDocumentTitle" par="" text="" edit="true"/>
    <f:field ref="CFGBAYERN_15_1400_FieldDocumentSubject" par="" text="Antragsmappe_dBIR_ENTWURF" multiline="true" edit="true"/>
    <f:field ref="CFGBAYERN_15_1400_FieldDocumentTerms" par="" text="M-T-Dokument UK&#10;M-Dokument UK" multiline="true"/>
    <f:field ref="CFGBAYERN_15_1400_FieldDocumentAddSubject" par="" text="" multiline="true" edit="true"/>
    <f:field ref="CFGBAYERN_15_1400_FieldDocumentIncAttachments" par="" text="" multiline="true" edit="true"/>
    <f:field ref="CFGBAYERN_15_1400_FieldDocumentRecipients" par="" text="" multiline="true"/>
    <f:field ref="CFGBAYERN_15_1400_FieldDocumentRecipientsBlocked" par="" text="" multiline="true"/>
    <f:field ref="CFGBAYERN_15_1400_FieldDocumentCopyRecipients" par="" text="" multiline="true"/>
    <f:field ref="CFGBAYERN_15_1400_FieldDocumentCopyRecipientsBlocked" par="" text="" multiline="true"/>
    <f:field ref="BAYLFST_15_1800_FieldDocumentTitle" par="" text="" edit="true"/>
    <f:field ref="BAYLFST_15_1800_FieldDocumentSubject" par="" text="Antragsmappe_dBIR_ENTWURF" multiline="true" edit="true"/>
    <f:field ref="BAYLFST_15_1800_FieldDocumentAddSubject" par="" text="" multiline="true" edit="true"/>
    <f:field ref="BAYLFST_15_1800_FieldDocumentIncAttachments" par="" text="" multiline="true" edit="true"/>
    <f:field ref="BAYLFST_15_1800_FieldDocumentTerms" par="" text="M-T-Dokument UK&#10;M-Dokument UK" multiline="true"/>
    <f:field ref="BAYLFST_15_1800_FieldDocumentRecipients" par="" text="" multiline="true"/>
    <f:field ref="CFGBAYERNEX_15_1800_FieldWorkflowFloatingFile" par="" text="Kein Laufweg ermittelbar. Schriftstück muss direkt in 'Ergänzende Dokumente' einer Umlaufmappe liegen!" multiline="true"/>
  </f:record>
  <f:display par="" text="Allgemein">
    <f:field ref="objname" text="Name"/>
    <f:field ref="objsubject" text="Betreff (einzeilig)"/>
    <f:field ref="objcreatedby" text="Erzeugt von"/>
    <f:field ref="objcreatedat" text="Erzeugt am/um"/>
    <f:field ref="objchangedby" text="Letzte Änderung von"/>
    <f:field ref="objmodifiedat" text="Letzte Änderung am/um"/>
    <f:field ref="FSCFOLIO_1_1001_FieldCurrentUser" text="Aktueller Benutzer"/>
    <f:field ref="CCAPRECONFIG_15_1001_Objektname" text="Objektname"/>
    <f:field ref="DEPRECONFIG_15_1001_Objektname" text="Objektname"/>
    <f:field ref="CFGBAYERN_15_1400_FieldDocumentTitle" text="Bay-Titel (Erledigung)"/>
    <f:field ref="CFGBAYERN_15_1400_FieldDocumentSubject" text="Bay-Betreff (Erledigung)"/>
    <f:field ref="CFGBAYERN_15_1400_FieldDocumentTerms" text="Bay-Schlagwort (Erledigung)"/>
    <f:field ref="CFGBAYERN_15_1400_FieldDocumentAddSubject" text="Bay-Dokumentenbezogene Hinweise (Erledigung)"/>
    <f:field ref="CFGBAYERN_15_1400_FieldDocumentIncAttachments" text="Bay-Beschreibung der Anlagen (Allgemeine Anlagen)"/>
    <f:field ref="CFGBAYERN_15_1400_FieldDocumentRecipients" text="Bay-Empfänger"/>
    <f:field ref="CFGBAYERN_15_1400_FieldDocumentRecipientsBlocked" text="Bay-Empfänger - blockorientiert"/>
    <f:field ref="CFGBAYERN_15_1400_FieldDocumentCopyRecipients" text="Bay-Kopieempfänger"/>
    <f:field ref="CFGBAYERN_15_1400_FieldDocumentCopyRecipientsBlocked" text="Bay-Kopieempfänger - blockorientiert"/>
    <f:field ref="BAYLFST_15_1800_FieldDocumentTitle" text="LfSt-Titel (Erledigung)"/>
    <f:field ref="BAYLFST_15_1800_FieldDocumentSubject" text="LfSt-Betreff (Erledigung)"/>
    <f:field ref="BAYLFST_15_1800_FieldDocumentAddSubject" text="LfSt-Dokumentenbezogene Hinweise (Erledigung)"/>
    <f:field ref="BAYLFST_15_1800_FieldDocumentIncAttachments" text="LfSt-Beschreibung der Anlagen (Allgemeine Anlagen)"/>
    <f:field ref="BAYLFST_15_1800_FieldDocumentTerms" text="LfSt-Schlagworte (Erledigung)"/>
    <f:field ref="BAYLFST_15_1800_FieldDocumentRecipients" text="LfSt-Originalempfängerliste"/>
    <f:field ref="CFGBAYERNEX_15_1800_FieldWorkflowFloatingFile" text="Laufweg (Umlaufmappe)"/>
  </f:display>
  <f:display par="" text="Serienbrief">
    <f:field ref="doc_FSCFOLIO_1_1001_FieldDocumentNumber" text="Dokument Nummer"/>
    <f:field ref="doc_FSCFOLIO_1_1001_FieldSubject" text="Betreff"/>
  </f:display>
</f:fields>
</file>

<file path=customXml/itemProps1.xml><?xml version="1.0" encoding="utf-8"?>
<ds:datastoreItem xmlns:ds="http://schemas.openxmlformats.org/officeDocument/2006/customXml" ds:itemID="{4E8A9591-F074-446B-902F-511FF79C122F}">
  <ds:schemaRefs>
    <ds:schemaRef ds:uri="http://schemas.fabasoft.com/folio/2007/field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7</vt:i4>
      </vt:variant>
      <vt:variant>
        <vt:lpstr>Benannte Bereiche</vt:lpstr>
      </vt:variant>
      <vt:variant>
        <vt:i4>16</vt:i4>
      </vt:variant>
    </vt:vector>
  </HeadingPairs>
  <TitlesOfParts>
    <vt:vector size="23" baseType="lpstr">
      <vt:lpstr>Antrag SoLD</vt:lpstr>
      <vt:lpstr>Maßnahmendurchführung</vt:lpstr>
      <vt:lpstr>Verwendungsnachweis</vt:lpstr>
      <vt:lpstr>STATISTIK</vt:lpstr>
      <vt:lpstr>SCHULEN</vt:lpstr>
      <vt:lpstr>SCHULLISTE</vt:lpstr>
      <vt:lpstr>SATLISTE</vt:lpstr>
      <vt:lpstr>Abrechnungsdatum</vt:lpstr>
      <vt:lpstr>'Antrag SoLD'!Druckbereich</vt:lpstr>
      <vt:lpstr>Maßnahmendurchführung!Druckbereich</vt:lpstr>
      <vt:lpstr>SCHULEN!Druckbereich</vt:lpstr>
      <vt:lpstr>STATISTIK!Druckbereich</vt:lpstr>
      <vt:lpstr>MD_Anzahl</vt:lpstr>
      <vt:lpstr>MD_Auftragsdatum</vt:lpstr>
      <vt:lpstr>MD_Auftragswert</vt:lpstr>
      <vt:lpstr>MD_Ausgaben_ges</vt:lpstr>
      <vt:lpstr>MD_Ausgaben_zuw</vt:lpstr>
      <vt:lpstr>MD_Gegenstand</vt:lpstr>
      <vt:lpstr>PR_Anzahl</vt:lpstr>
      <vt:lpstr>PR_Ausgaben</vt:lpstr>
      <vt:lpstr>PR_Entscheidung</vt:lpstr>
      <vt:lpstr>'Antrag SoLD'!Text3</vt:lpstr>
      <vt:lpstr>VN_Ausgaben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Ostermann, Matthias, Dr. (StMUK)</dc:creator>
  <cp:lastModifiedBy>Ostermann, Matthias, Dr. (StMUK)</cp:lastModifiedBy>
  <cp:lastPrinted>2020-10-22T06:44:56Z</cp:lastPrinted>
  <dcterms:created xsi:type="dcterms:W3CDTF">2019-07-30T06:46:47Z</dcterms:created>
  <dcterms:modified xsi:type="dcterms:W3CDTF">2022-10-25T06:15:10Z</dcterms:modified>
</cp:coreProperties>
</file>