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MUK\Abteilungen\Abteilung VII\Referat VII_3\Gemeinsame Dateien\LEBE_Lehrerbedarf_Fachklassennummern\2026\LEBE Arbeitsdatei\BFS-FS-FAK\Fremdsprachen\"/>
    </mc:Choice>
  </mc:AlternateContent>
  <xr:revisionPtr revIDLastSave="0" documentId="13_ncr:1_{A69F325F-11AB-4A5F-9A9B-A3375EA9637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ogo" sheetId="4" r:id="rId1"/>
    <sheet name="BasisinfoFAK" sheetId="3" r:id="rId2"/>
    <sheet name="FAK" sheetId="6" r:id="rId3"/>
    <sheet name="BasisinfoBFS" sheetId="5" r:id="rId4"/>
    <sheet name="BFS" sheetId="1" r:id="rId5"/>
  </sheets>
  <definedNames>
    <definedName name="_xlnm.Recorder">#REF!</definedName>
    <definedName name="_xlnm.Print_Area" localSheetId="3">BasisinfoBFS!$A$1:$R$19</definedName>
    <definedName name="_xlnm.Print_Area" localSheetId="1">BasisinfoFAK!$A$1:$F$16</definedName>
    <definedName name="_xlnm.Print_Area" localSheetId="4">BFS!$A$1:$W$58</definedName>
    <definedName name="_xlnm.Print_Area" localSheetId="2">FAK!$A$1:$S$54</definedName>
    <definedName name="_xlnm.Print_Area" localSheetId="0">Logo!$A$1:$J$26</definedName>
    <definedName name="Mappe_Elekt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M36" i="1"/>
  <c r="K36" i="1"/>
  <c r="W13" i="1" l="1"/>
  <c r="W14" i="1"/>
  <c r="W15" i="1"/>
  <c r="W16" i="1"/>
  <c r="W17" i="1"/>
  <c r="W18" i="1"/>
  <c r="W19" i="1"/>
  <c r="W20" i="1"/>
  <c r="M12" i="1"/>
  <c r="M13" i="1"/>
  <c r="M14" i="1"/>
  <c r="M15" i="1"/>
  <c r="M16" i="1"/>
  <c r="M17" i="1"/>
  <c r="M18" i="1"/>
  <c r="M19" i="1"/>
  <c r="M20" i="1"/>
  <c r="H10" i="5"/>
  <c r="C10" i="5"/>
  <c r="C12" i="5" s="1"/>
  <c r="H12" i="5"/>
  <c r="W34" i="1" l="1"/>
  <c r="R35" i="1"/>
  <c r="T36" i="1"/>
  <c r="D44" i="1" s="1"/>
  <c r="W44" i="1" s="1"/>
  <c r="R36" i="1"/>
  <c r="W29" i="1"/>
  <c r="W30" i="1"/>
  <c r="W33" i="1"/>
  <c r="U35" i="1" l="1"/>
  <c r="W35" i="1" s="1"/>
  <c r="D45" i="1"/>
  <c r="W45" i="1" s="1"/>
  <c r="Q45" i="1"/>
  <c r="Q44" i="1"/>
  <c r="Q12" i="1" l="1"/>
  <c r="W12" i="1" s="1"/>
  <c r="Q13" i="1"/>
  <c r="Q14" i="1"/>
  <c r="Q15" i="1"/>
  <c r="Q16" i="1"/>
  <c r="Q17" i="1"/>
  <c r="Q18" i="1"/>
  <c r="Q19" i="1"/>
  <c r="Q20" i="1"/>
  <c r="Q26" i="1"/>
  <c r="W26" i="1" s="1"/>
  <c r="Q27" i="1"/>
  <c r="Q28" i="1"/>
  <c r="Q29" i="1"/>
  <c r="Q30" i="1"/>
  <c r="Q31" i="1"/>
  <c r="W31" i="1" s="1"/>
  <c r="Q32" i="1"/>
  <c r="W32" i="1" s="1"/>
  <c r="Q33" i="1"/>
  <c r="Q34" i="1"/>
  <c r="Q11" i="1"/>
  <c r="V36" i="1"/>
  <c r="E36" i="1"/>
  <c r="C36" i="1"/>
  <c r="Q36" i="1" l="1"/>
  <c r="C9" i="5"/>
  <c r="D9" i="5"/>
  <c r="E11" i="3" l="1"/>
  <c r="D11" i="3"/>
  <c r="C11" i="3"/>
  <c r="M10" i="5"/>
  <c r="M12" i="5" s="1"/>
  <c r="S27" i="6" l="1"/>
  <c r="N27" i="6"/>
  <c r="G27" i="6"/>
  <c r="C10" i="3"/>
  <c r="S13" i="6"/>
  <c r="S14" i="6"/>
  <c r="S15" i="6"/>
  <c r="S16" i="6"/>
  <c r="S17" i="6"/>
  <c r="S18" i="6"/>
  <c r="S19" i="6"/>
  <c r="N12" i="6"/>
  <c r="G12" i="6"/>
  <c r="S12" i="6"/>
  <c r="N11" i="6"/>
  <c r="G11" i="6"/>
  <c r="J11" i="6"/>
  <c r="S11" i="6"/>
  <c r="N20" i="6"/>
  <c r="G20" i="6"/>
  <c r="J20" i="6"/>
  <c r="Q20" i="6"/>
  <c r="S20" i="6"/>
  <c r="G13" i="6"/>
  <c r="G14" i="6"/>
  <c r="G15" i="6"/>
  <c r="G16" i="6"/>
  <c r="G17" i="6"/>
  <c r="G18" i="6"/>
  <c r="G19" i="6"/>
  <c r="N13" i="6"/>
  <c r="N14" i="6"/>
  <c r="N15" i="6"/>
  <c r="N16" i="6"/>
  <c r="N17" i="6"/>
  <c r="N18" i="6"/>
  <c r="N19" i="6"/>
  <c r="G21" i="6"/>
  <c r="N21" i="6"/>
  <c r="S21" i="6"/>
  <c r="G22" i="6"/>
  <c r="N22" i="6"/>
  <c r="S22" i="6"/>
  <c r="G23" i="6"/>
  <c r="N23" i="6"/>
  <c r="S23" i="6"/>
  <c r="G24" i="6"/>
  <c r="N24" i="6"/>
  <c r="S24" i="6"/>
  <c r="G25" i="6"/>
  <c r="N25" i="6"/>
  <c r="S25" i="6"/>
  <c r="G26" i="6"/>
  <c r="N26" i="6"/>
  <c r="S26" i="6"/>
  <c r="G28" i="6"/>
  <c r="N28" i="6"/>
  <c r="S28" i="6"/>
  <c r="G29" i="6"/>
  <c r="J29" i="6"/>
  <c r="N29" i="6"/>
  <c r="Q29" i="6"/>
  <c r="S29" i="6"/>
  <c r="G30" i="6"/>
  <c r="N30" i="6"/>
  <c r="S30" i="6"/>
  <c r="G31" i="6"/>
  <c r="N31" i="6"/>
  <c r="S31" i="6"/>
  <c r="G32" i="6"/>
  <c r="N32" i="6"/>
  <c r="S32" i="6"/>
  <c r="G33" i="6"/>
  <c r="N33" i="6"/>
  <c r="S33" i="6"/>
  <c r="G34" i="6"/>
  <c r="N34" i="6"/>
  <c r="S34" i="6"/>
  <c r="G35" i="6"/>
  <c r="N35" i="6"/>
  <c r="S35" i="6"/>
  <c r="G36" i="6"/>
  <c r="N36" i="6"/>
  <c r="S36" i="6"/>
  <c r="G37" i="6"/>
  <c r="N37" i="6"/>
  <c r="S37" i="6"/>
  <c r="C39" i="6"/>
  <c r="E39" i="6"/>
  <c r="H39" i="6"/>
  <c r="O39" i="6"/>
  <c r="R39" i="6"/>
  <c r="L9" i="5"/>
  <c r="K9" i="5"/>
  <c r="J9" i="5"/>
  <c r="I9" i="5"/>
  <c r="H9" i="5"/>
  <c r="G9" i="5"/>
  <c r="F9" i="5"/>
  <c r="E9" i="5"/>
  <c r="H11" i="5"/>
  <c r="C11" i="5"/>
  <c r="D10" i="3"/>
  <c r="E10" i="3"/>
  <c r="M26" i="1"/>
  <c r="G26" i="1"/>
  <c r="G27" i="1"/>
  <c r="W27" i="1" s="1"/>
  <c r="G28" i="1"/>
  <c r="W28" i="1" s="1"/>
  <c r="G29" i="1"/>
  <c r="G30" i="1"/>
  <c r="G31" i="1"/>
  <c r="G32" i="1"/>
  <c r="G33" i="1"/>
  <c r="G34" i="1"/>
  <c r="G12" i="1"/>
  <c r="G13" i="1"/>
  <c r="G14" i="1"/>
  <c r="G15" i="1"/>
  <c r="G16" i="1"/>
  <c r="G17" i="1"/>
  <c r="G18" i="1"/>
  <c r="G19" i="1"/>
  <c r="G20" i="1"/>
  <c r="M11" i="1"/>
  <c r="G11" i="1"/>
  <c r="G36" i="1" s="1"/>
  <c r="W11" i="1" l="1"/>
  <c r="W36" i="1" s="1"/>
  <c r="N39" i="6"/>
  <c r="Q39" i="6"/>
  <c r="J39" i="6"/>
  <c r="G39" i="6"/>
  <c r="S39" i="6"/>
</calcChain>
</file>

<file path=xl/sharedStrings.xml><?xml version="1.0" encoding="utf-8"?>
<sst xmlns="http://schemas.openxmlformats.org/spreadsheetml/2006/main" count="432" uniqueCount="117">
  <si>
    <t>Ermittlung des Gesamtbedarfs an Lehrerwochenstunden an Berufsfachschulen für Fremdsprachenberufe</t>
  </si>
  <si>
    <t>Schule:</t>
  </si>
  <si>
    <t>Schulnr.:</t>
  </si>
  <si>
    <t>Schuljahr:</t>
  </si>
  <si>
    <t>Grundbedarf</t>
  </si>
  <si>
    <t>Zusatzbedarf</t>
  </si>
  <si>
    <t xml:space="preserve">Abzüge </t>
  </si>
  <si>
    <t>Gesamt</t>
  </si>
  <si>
    <t>(Gruppenbildung i. fachl. Unterricht, Wahlunterricht)</t>
  </si>
  <si>
    <t>Fachgebiete</t>
  </si>
  <si>
    <t>Zweite Fremdsprache</t>
  </si>
  <si>
    <t>Klassengrößen</t>
  </si>
  <si>
    <t>.</t>
  </si>
  <si>
    <t>Bezeich-nung der Klasse    (Erste Fremd-  sprache)</t>
  </si>
  <si>
    <t>Stunden-faktor</t>
  </si>
  <si>
    <t>Summe</t>
  </si>
  <si>
    <t>Zahl der Schüler pro Klasse</t>
  </si>
  <si>
    <t>&lt;16 S.</t>
  </si>
  <si>
    <t>16-27 S.</t>
  </si>
  <si>
    <t>&gt; 27 S.</t>
  </si>
  <si>
    <t>für nicht erteilten Pflichtunter-richt in Lehrer-Wo.Std.</t>
  </si>
  <si>
    <t>Lehrer-wochen- stunden</t>
  </si>
  <si>
    <t>Schulj.</t>
  </si>
  <si>
    <t>22</t>
  </si>
  <si>
    <t xml:space="preserve">     ---</t>
  </si>
  <si>
    <t>2. E/I/Sp</t>
  </si>
  <si>
    <t>11</t>
  </si>
  <si>
    <t>21</t>
  </si>
  <si>
    <t>2. Frz/R</t>
  </si>
  <si>
    <t>3.</t>
  </si>
  <si>
    <t>-------</t>
  </si>
  <si>
    <t>*</t>
  </si>
  <si>
    <t xml:space="preserve">bei einer Schülerzahl &gt; 16. Bei Parallelklassen mit derselben Ersten Fremdsprache gilt: </t>
  </si>
  <si>
    <t xml:space="preserve">                                                                                     </t>
  </si>
  <si>
    <t>**</t>
  </si>
  <si>
    <t>Die maximal mögliche Zahl der Zweiten Fremdsprachen ist abhängig von der Gesamtzahl der Schüler pro Jahrgangsstufe.</t>
  </si>
  <si>
    <t>&lt;16 Schüler: 1 Zweite Fremdsprache</t>
  </si>
  <si>
    <t>16 - 32 Schüler: maximal 2 Zweite Fremdsprachen sind möglich.</t>
  </si>
  <si>
    <t xml:space="preserve">Im Übrigen gilt: </t>
  </si>
  <si>
    <t xml:space="preserve">maximale Anzahl der Zweiten Fremdsprachen  =   Gesamtzahl der Schüler pro Jahrgangsstufe </t>
  </si>
  <si>
    <t>(Gruppenbildung im fachlichen Unterricht, Wahlunterricht)</t>
  </si>
  <si>
    <t>Aufbaukurse für Zweite Fremdsprachen</t>
  </si>
  <si>
    <t>Zahl der Zweiten Fremd- sprachen pro Studienjahr     * *</t>
  </si>
  <si>
    <t>Zahl der Studieren-  den pro Klasse</t>
  </si>
  <si>
    <t>Zahl der Kurse pro Studienjahr (mit mind. je 8 Schülern)</t>
  </si>
  <si>
    <t>Stud.jahr</t>
  </si>
  <si>
    <t>1.</t>
  </si>
  <si>
    <t>2.</t>
  </si>
  <si>
    <t>E</t>
  </si>
  <si>
    <t>Sp</t>
  </si>
  <si>
    <t>Frz</t>
  </si>
  <si>
    <t>It</t>
  </si>
  <si>
    <t>R</t>
  </si>
  <si>
    <t>Die maximal mögliche Zahl weiterer Fachgebiete ist abhängig von der Gesamtzahl der Studierenden pro Studienjahr.</t>
  </si>
  <si>
    <t>16 - 32 Studierende: 1 weiteres Fachgebiet ist möglich.</t>
  </si>
  <si>
    <t xml:space="preserve">maximale Anzahl der weiteren Fachgebiete =   Gesamtzahl der Stud. pro Studienjahr </t>
  </si>
  <si>
    <t>Die maximal mögliche Zahl der Zweiten Fremdsprachen ist abhängig von der Gesamtzahl der Studierenden pro Studienjahr.</t>
  </si>
  <si>
    <t>&lt; 16 Studierende: 1 Zweite Fremdsprache</t>
  </si>
  <si>
    <t xml:space="preserve">16 - 32 Studierende: maximal 2 Zweite Fremdsprachen </t>
  </si>
  <si>
    <t>Für Schulen mit insgesamt nur 2 Klassen pro Studienjahr und 2 Ersten Fremdsprachen gilt:</t>
  </si>
  <si>
    <t>&gt; 40 Studierende: maximal 3 Zweite Fremdsprachen</t>
  </si>
  <si>
    <t xml:space="preserve">maximale Anzahl der Zweiten Fremdsprachen  =   Gesamtzahl der Stud. pro Studienjahr </t>
  </si>
  <si>
    <t>Gesamtzahl der Studierenden pro Studienjahr</t>
  </si>
  <si>
    <t>max. Zahl an Zweiten Fremdsprachen</t>
  </si>
  <si>
    <t>Zahl der Klassen pro Studienjahr</t>
  </si>
  <si>
    <t>Zahl der Ersten Fremdsprachen</t>
  </si>
  <si>
    <t>Studienjahre</t>
  </si>
  <si>
    <t xml:space="preserve">          </t>
  </si>
  <si>
    <t>max. Zahl der weiteren Fachgebiete</t>
  </si>
  <si>
    <t>Basisinformation Fachakademie</t>
  </si>
  <si>
    <t>Basisinformation Berufsfachschule</t>
  </si>
  <si>
    <t>Zahl der Klassen mit derselben Ersten Fremdsprache</t>
  </si>
  <si>
    <t>Zahl der Schüler mit derselben Ersten Fremdsprache</t>
  </si>
  <si>
    <t>Fr</t>
  </si>
  <si>
    <t>I</t>
  </si>
  <si>
    <t>1. Schuljahr</t>
  </si>
  <si>
    <t>2. Schuljahr</t>
  </si>
  <si>
    <t>Zahl der Schüler pro Schuljahr</t>
  </si>
  <si>
    <t>maximales zusätzliches Angebot für weiteres Fachgebiet = Gesamtzahl der Schüler in derselben Ersten Fremdsprache</t>
  </si>
  <si>
    <t>max. zusätzliches Angebot für weiteres Fachgebiet</t>
  </si>
  <si>
    <t>D***</t>
  </si>
  <si>
    <t>***</t>
  </si>
  <si>
    <t>E-K</t>
  </si>
  <si>
    <r>
      <t xml:space="preserve">3. Schuljahr 
</t>
    </r>
    <r>
      <rPr>
        <sz val="8"/>
        <rFont val="Arial"/>
        <family val="2"/>
      </rPr>
      <t>Aufbau-Ausbildungsgang oder 
Euro-Korrespondenten (E-K)</t>
    </r>
  </si>
  <si>
    <t>Bezeichnung der Klasse    (Erste Fremd-  sprache)</t>
  </si>
  <si>
    <t>Mit Muttersprache Arabisch</t>
  </si>
  <si>
    <t xml:space="preserve">Zahl weiterer Fach- gebiete * </t>
  </si>
  <si>
    <t xml:space="preserve">Stunden-faktor ohne Zweite Fremd-sprache mit 1 Fach-gebiet    </t>
  </si>
  <si>
    <t>Zahl der Zweiten Fremd- sprachen pro Schuljahr**</t>
  </si>
  <si>
    <t xml:space="preserve">Weiteres Fachgebiet pro Schuljahr* </t>
  </si>
  <si>
    <t>Zahl der Schüler in der jeweiligen Klasse</t>
  </si>
  <si>
    <t xml:space="preserve">Stundenfaktor ohne Zweite Fremd-sprache mit 1 Fachgebiet    </t>
  </si>
  <si>
    <t>Aufbau-Ausbildung</t>
  </si>
  <si>
    <t>Aufbau-Ausbildungsg.</t>
  </si>
  <si>
    <t>Euro-K.</t>
  </si>
  <si>
    <t>Zusatzbedarf für Euro-Korrespontenten:</t>
  </si>
  <si>
    <t>10</t>
  </si>
  <si>
    <r>
      <t xml:space="preserve">Bezeichnung der Klasse </t>
    </r>
    <r>
      <rPr>
        <b/>
        <sz val="8"/>
        <rFont val="Arial"/>
        <family val="2"/>
      </rPr>
      <t xml:space="preserve">(Aufbau-Ausbildungs-gang /  Euro-Korresp.)  </t>
    </r>
  </si>
  <si>
    <r>
      <t xml:space="preserve">Die folgende Tabelle ist </t>
    </r>
    <r>
      <rPr>
        <sz val="10"/>
        <color rgb="FFFF0000"/>
        <rFont val="Arial"/>
        <family val="2"/>
      </rPr>
      <t>nur</t>
    </r>
    <r>
      <rPr>
        <sz val="10"/>
        <rFont val="Arial"/>
        <family val="2"/>
      </rPr>
      <t xml:space="preserve"> auszufüllen, wenn in den Klassen </t>
    </r>
    <r>
      <rPr>
        <sz val="10"/>
        <color rgb="FFFF0000"/>
        <rFont val="Arial"/>
        <family val="2"/>
      </rPr>
      <t>ausschließlich</t>
    </r>
    <r>
      <rPr>
        <sz val="10"/>
        <rFont val="Arial"/>
        <family val="2"/>
      </rPr>
      <t xml:space="preserve"> Schülerinnen und Schüler des 3. Schuljahres (Aufbau-Ausbildung oder Euro-Korrespondenten) sind. 
Ansonsten ist die Mitbeschulung in der oberen Tabelle im 2. Schuljahr zu berücksichtigen.</t>
    </r>
  </si>
  <si>
    <t>Euro-Korrespondenten</t>
  </si>
  <si>
    <t>Ermittlung des Gesamtbedarfs an Lehrerwochenstunden an Fachakademien für Sprachen und internationale Kommunikation</t>
  </si>
  <si>
    <t>Zusätzlich von der Schulaufsicht genehmigte Stunden für berufssprachliche Förderung:</t>
  </si>
  <si>
    <t>Anzahl Kleingruppen:</t>
  </si>
  <si>
    <t>Anzahl der genehmigten Stunden:</t>
  </si>
  <si>
    <t>1. E</t>
  </si>
  <si>
    <t>1. I/F</t>
  </si>
  <si>
    <t>1.R/Sp</t>
  </si>
  <si>
    <r>
      <rPr>
        <sz val="8"/>
        <rFont val="Arial"/>
        <family val="2"/>
      </rPr>
      <t xml:space="preserve">Grundbedarf </t>
    </r>
    <r>
      <rPr>
        <sz val="8"/>
        <color rgb="FFFF0000"/>
        <rFont val="Arial"/>
        <family val="2"/>
      </rPr>
      <t>(Fachgebiete, Zweite Fremdsprache, Wahlpflichtbereich)</t>
    </r>
  </si>
  <si>
    <t>Wahlpflichtfächer</t>
  </si>
  <si>
    <t xml:space="preserve">Angebot für Wahlpflichtfächer </t>
  </si>
  <si>
    <t>Angebot für Zweite Fremdsprachen</t>
  </si>
  <si>
    <t>Summe an Stunden für die WPF***</t>
  </si>
  <si>
    <t>Letztmalig ab Schuljahr 2025/26</t>
  </si>
  <si>
    <t>Erstmalig ab Schuljahr 2025/26</t>
  </si>
  <si>
    <t>Die zulässige Stundenzahl für WPF ermittelt sich wie folgt:</t>
  </si>
  <si>
    <t>Stand Mai 2026</t>
  </si>
  <si>
    <t>1. Schuljahr 6 Stunden je 27 Schüler. Falls &gt; 16 Schüler pro Kurs: 1 weiteres WPF (2JWS)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</si>
</sst>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"/>
  </numFmts>
  <fonts count="2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Courier"/>
      <family val="3"/>
    </font>
    <font>
      <b/>
      <i/>
      <sz val="15"/>
      <name val="Courier"/>
      <family val="3"/>
    </font>
    <font>
      <b/>
      <i/>
      <sz val="12"/>
      <name val="Courier"/>
      <family val="3"/>
    </font>
    <font>
      <sz val="10"/>
      <name val="Times New Roman"/>
      <family val="1"/>
    </font>
    <font>
      <i/>
      <sz val="10"/>
      <name val="Courier"/>
      <family val="3"/>
    </font>
    <font>
      <b/>
      <sz val="11"/>
      <name val="Arial"/>
      <family val="2"/>
    </font>
    <font>
      <b/>
      <sz val="14"/>
      <name val="Arial"/>
      <family val="2"/>
    </font>
    <font>
      <i/>
      <sz val="10"/>
      <name val="Courier"/>
      <family val="3"/>
    </font>
    <font>
      <sz val="8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4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5"/>
      </patternFill>
    </fill>
    <fill>
      <patternFill patternType="solid">
        <fgColor rgb="FFCCFFFF"/>
        <bgColor indexed="64"/>
      </patternFill>
    </fill>
  </fills>
  <borders count="16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indexed="64"/>
      </left>
      <right/>
      <top style="thin">
        <color theme="0" tint="-0.14999847407452621"/>
      </top>
      <bottom/>
      <diagonal/>
    </border>
  </borders>
  <cellStyleXfs count="2">
    <xf numFmtId="0" fontId="0" fillId="0" borderId="0"/>
    <xf numFmtId="164" fontId="8" fillId="0" borderId="0"/>
  </cellStyleXfs>
  <cellXfs count="570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1" xfId="0" applyFill="1" applyBorder="1"/>
    <xf numFmtId="0" fontId="0" fillId="2" borderId="2" xfId="0" applyFill="1" applyBorder="1" applyAlignment="1">
      <alignment horizontal="centerContinuous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Continuous"/>
    </xf>
    <xf numFmtId="0" fontId="0" fillId="2" borderId="9" xfId="0" applyFill="1" applyBorder="1"/>
    <xf numFmtId="0" fontId="0" fillId="2" borderId="6" xfId="0" applyFill="1" applyBorder="1" applyAlignment="1">
      <alignment horizontal="centerContinuous"/>
    </xf>
    <xf numFmtId="0" fontId="0" fillId="2" borderId="10" xfId="0" applyFill="1" applyBorder="1" applyAlignment="1">
      <alignment horizontal="centerContinuous"/>
    </xf>
    <xf numFmtId="0" fontId="0" fillId="2" borderId="11" xfId="0" applyFill="1" applyBorder="1" applyAlignment="1">
      <alignment horizontal="centerContinuous" wrapText="1"/>
    </xf>
    <xf numFmtId="0" fontId="0" fillId="0" borderId="12" xfId="0" applyBorder="1" applyAlignment="1">
      <alignment horizontal="centerContinuous" wrapText="1"/>
    </xf>
    <xf numFmtId="0" fontId="0" fillId="2" borderId="13" xfId="0" applyFill="1" applyBorder="1" applyAlignment="1">
      <alignment horizontal="centerContinuous"/>
    </xf>
    <xf numFmtId="0" fontId="0" fillId="0" borderId="5" xfId="0" applyBorder="1"/>
    <xf numFmtId="0" fontId="3" fillId="2" borderId="6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0" fontId="3" fillId="2" borderId="9" xfId="0" applyFont="1" applyFill="1" applyBorder="1"/>
    <xf numFmtId="0" fontId="3" fillId="2" borderId="18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0" fillId="2" borderId="20" xfId="0" applyFill="1" applyBorder="1"/>
    <xf numFmtId="0" fontId="0" fillId="2" borderId="17" xfId="0" applyFill="1" applyBorder="1"/>
    <xf numFmtId="0" fontId="0" fillId="2" borderId="21" xfId="0" applyFill="1" applyBorder="1"/>
    <xf numFmtId="0" fontId="0" fillId="2" borderId="20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15" xfId="0" applyFill="1" applyBorder="1"/>
    <xf numFmtId="0" fontId="0" fillId="2" borderId="26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2" xfId="0" applyFill="1" applyBorder="1"/>
    <xf numFmtId="0" fontId="3" fillId="2" borderId="33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0" fillId="2" borderId="36" xfId="0" applyFill="1" applyBorder="1"/>
    <xf numFmtId="0" fontId="0" fillId="2" borderId="37" xfId="0" applyFill="1" applyBorder="1"/>
    <xf numFmtId="0" fontId="3" fillId="0" borderId="46" xfId="0" applyFont="1" applyBorder="1"/>
    <xf numFmtId="0" fontId="0" fillId="0" borderId="48" xfId="0" quotePrefix="1" applyBorder="1"/>
    <xf numFmtId="0" fontId="4" fillId="0" borderId="0" xfId="0" applyFont="1"/>
    <xf numFmtId="0" fontId="0" fillId="2" borderId="4" xfId="0" applyFill="1" applyBorder="1" applyAlignment="1">
      <alignment horizontal="centerContinuous" vertical="center" wrapText="1"/>
    </xf>
    <xf numFmtId="0" fontId="0" fillId="2" borderId="9" xfId="0" applyFill="1" applyBorder="1" applyAlignment="1">
      <alignment horizontal="centerContinuous" vertical="center" wrapText="1"/>
    </xf>
    <xf numFmtId="0" fontId="0" fillId="2" borderId="9" xfId="0" applyFill="1" applyBorder="1" applyAlignment="1">
      <alignment horizontal="centerContinuous" vertical="center"/>
    </xf>
    <xf numFmtId="0" fontId="0" fillId="0" borderId="11" xfId="0" applyBorder="1" applyAlignment="1">
      <alignment horizontal="centerContinuous" wrapText="1"/>
    </xf>
    <xf numFmtId="0" fontId="0" fillId="2" borderId="29" xfId="0" applyFill="1" applyBorder="1" applyAlignment="1">
      <alignment horizontal="centerContinuous" wrapText="1"/>
    </xf>
    <xf numFmtId="0" fontId="0" fillId="2" borderId="53" xfId="0" applyFill="1" applyBorder="1" applyAlignment="1">
      <alignment horizontal="left" wrapText="1"/>
    </xf>
    <xf numFmtId="0" fontId="3" fillId="2" borderId="54" xfId="0" applyFont="1" applyFill="1" applyBorder="1" applyAlignment="1">
      <alignment wrapText="1"/>
    </xf>
    <xf numFmtId="0" fontId="3" fillId="2" borderId="15" xfId="0" applyFont="1" applyFill="1" applyBorder="1"/>
    <xf numFmtId="0" fontId="0" fillId="2" borderId="7" xfId="0" applyFill="1" applyBorder="1"/>
    <xf numFmtId="0" fontId="0" fillId="2" borderId="55" xfId="0" applyFill="1" applyBorder="1"/>
    <xf numFmtId="0" fontId="0" fillId="0" borderId="24" xfId="0" applyBorder="1"/>
    <xf numFmtId="0" fontId="0" fillId="2" borderId="56" xfId="0" applyFill="1" applyBorder="1"/>
    <xf numFmtId="0" fontId="0" fillId="0" borderId="33" xfId="0" applyBorder="1"/>
    <xf numFmtId="0" fontId="0" fillId="2" borderId="57" xfId="0" applyFill="1" applyBorder="1"/>
    <xf numFmtId="0" fontId="0" fillId="0" borderId="65" xfId="0" applyBorder="1"/>
    <xf numFmtId="0" fontId="0" fillId="2" borderId="17" xfId="0" applyFill="1" applyBorder="1" applyAlignment="1">
      <alignment horizontal="left" wrapText="1"/>
    </xf>
    <xf numFmtId="0" fontId="0" fillId="6" borderId="49" xfId="0" quotePrefix="1" applyFill="1" applyBorder="1"/>
    <xf numFmtId="0" fontId="0" fillId="2" borderId="68" xfId="0" applyFill="1" applyBorder="1"/>
    <xf numFmtId="0" fontId="6" fillId="2" borderId="69" xfId="0" applyFont="1" applyFill="1" applyBorder="1"/>
    <xf numFmtId="0" fontId="6" fillId="0" borderId="26" xfId="0" quotePrefix="1" applyFont="1" applyBorder="1"/>
    <xf numFmtId="0" fontId="6" fillId="2" borderId="26" xfId="0" applyFont="1" applyFill="1" applyBorder="1"/>
    <xf numFmtId="0" fontId="2" fillId="0" borderId="48" xfId="0" quotePrefix="1" applyFont="1" applyBorder="1"/>
    <xf numFmtId="0" fontId="6" fillId="0" borderId="26" xfId="0" applyFont="1" applyBorder="1"/>
    <xf numFmtId="0" fontId="0" fillId="2" borderId="25" xfId="0" applyFill="1" applyBorder="1"/>
    <xf numFmtId="0" fontId="0" fillId="2" borderId="41" xfId="0" applyFill="1" applyBorder="1"/>
    <xf numFmtId="0" fontId="4" fillId="0" borderId="31" xfId="0" applyFont="1" applyBorder="1"/>
    <xf numFmtId="0" fontId="0" fillId="0" borderId="13" xfId="0" applyBorder="1"/>
    <xf numFmtId="0" fontId="0" fillId="0" borderId="13" xfId="0" applyBorder="1" applyAlignment="1">
      <alignment horizontal="left"/>
    </xf>
    <xf numFmtId="0" fontId="17" fillId="2" borderId="0" xfId="0" applyFont="1" applyFill="1"/>
    <xf numFmtId="0" fontId="18" fillId="2" borderId="0" xfId="0" applyFont="1" applyFill="1"/>
    <xf numFmtId="0" fontId="0" fillId="9" borderId="0" xfId="0" applyFill="1"/>
    <xf numFmtId="0" fontId="7" fillId="9" borderId="0" xfId="0" applyFont="1" applyFill="1"/>
    <xf numFmtId="0" fontId="6" fillId="9" borderId="0" xfId="0" applyFont="1" applyFill="1"/>
    <xf numFmtId="164" fontId="15" fillId="9" borderId="0" xfId="1" applyFont="1" applyFill="1"/>
    <xf numFmtId="164" fontId="8" fillId="9" borderId="0" xfId="1" applyFill="1"/>
    <xf numFmtId="164" fontId="9" fillId="9" borderId="0" xfId="1" applyFont="1" applyFill="1" applyAlignment="1">
      <alignment horizontal="centerContinuous"/>
    </xf>
    <xf numFmtId="164" fontId="8" fillId="9" borderId="0" xfId="1" applyFill="1" applyAlignment="1">
      <alignment horizontal="centerContinuous"/>
    </xf>
    <xf numFmtId="164" fontId="10" fillId="9" borderId="0" xfId="1" applyFont="1" applyFill="1" applyAlignment="1">
      <alignment horizontal="centerContinuous"/>
    </xf>
    <xf numFmtId="164" fontId="11" fillId="9" borderId="0" xfId="1" applyFont="1" applyFill="1"/>
    <xf numFmtId="164" fontId="12" fillId="9" borderId="0" xfId="1" applyFont="1" applyFill="1"/>
    <xf numFmtId="164" fontId="12" fillId="9" borderId="0" xfId="1" applyFont="1" applyFill="1" applyAlignment="1">
      <alignment horizontal="centerContinuous"/>
    </xf>
    <xf numFmtId="164" fontId="7" fillId="9" borderId="0" xfId="1" applyFont="1" applyFill="1"/>
    <xf numFmtId="0" fontId="0" fillId="9" borderId="82" xfId="0" applyFill="1" applyBorder="1" applyAlignment="1">
      <alignment horizontal="center"/>
    </xf>
    <xf numFmtId="0" fontId="0" fillId="9" borderId="83" xfId="0" applyFill="1" applyBorder="1" applyAlignment="1">
      <alignment horizontal="center"/>
    </xf>
    <xf numFmtId="0" fontId="0" fillId="9" borderId="84" xfId="0" applyFill="1" applyBorder="1" applyAlignment="1">
      <alignment horizontal="center"/>
    </xf>
    <xf numFmtId="0" fontId="0" fillId="3" borderId="27" xfId="0" applyFill="1" applyBorder="1" applyProtection="1">
      <protection locked="0"/>
    </xf>
    <xf numFmtId="0" fontId="3" fillId="2" borderId="25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 applyProtection="1">
      <alignment horizontal="left" vertical="center" wrapText="1"/>
      <protection locked="0"/>
    </xf>
    <xf numFmtId="0" fontId="0" fillId="3" borderId="32" xfId="0" applyFill="1" applyBorder="1" applyProtection="1">
      <protection locked="0"/>
    </xf>
    <xf numFmtId="0" fontId="3" fillId="2" borderId="35" xfId="0" applyFont="1" applyFill="1" applyBorder="1" applyAlignment="1" applyProtection="1">
      <alignment horizontal="left" vertical="center" wrapText="1"/>
      <protection locked="0"/>
    </xf>
    <xf numFmtId="0" fontId="0" fillId="4" borderId="66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73" xfId="0" applyFill="1" applyBorder="1" applyAlignment="1" applyProtection="1">
      <alignment horizontal="center" vertical="center"/>
      <protection locked="0"/>
    </xf>
    <xf numFmtId="0" fontId="4" fillId="9" borderId="83" xfId="0" applyFont="1" applyFill="1" applyBorder="1" applyAlignment="1">
      <alignment horizontal="center"/>
    </xf>
    <xf numFmtId="0" fontId="4" fillId="9" borderId="84" xfId="0" applyFont="1" applyFill="1" applyBorder="1" applyAlignment="1">
      <alignment horizontal="center"/>
    </xf>
    <xf numFmtId="0" fontId="0" fillId="4" borderId="62" xfId="0" applyFill="1" applyBorder="1" applyAlignment="1" applyProtection="1">
      <alignment horizontal="center" vertical="center"/>
      <protection locked="0"/>
    </xf>
    <xf numFmtId="0" fontId="0" fillId="4" borderId="88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89" xfId="0" applyFill="1" applyBorder="1" applyAlignment="1" applyProtection="1">
      <alignment horizontal="center" vertical="center"/>
      <protection locked="0"/>
    </xf>
    <xf numFmtId="0" fontId="0" fillId="4" borderId="59" xfId="0" applyFill="1" applyBorder="1" applyAlignment="1" applyProtection="1">
      <alignment horizontal="center" vertical="center"/>
      <protection locked="0"/>
    </xf>
    <xf numFmtId="0" fontId="0" fillId="4" borderId="90" xfId="0" applyFill="1" applyBorder="1" applyAlignment="1" applyProtection="1">
      <alignment horizontal="center" vertical="center"/>
      <protection locked="0"/>
    </xf>
    <xf numFmtId="0" fontId="0" fillId="7" borderId="64" xfId="0" applyFill="1" applyBorder="1" applyAlignment="1">
      <alignment horizontal="center" vertical="center"/>
    </xf>
    <xf numFmtId="0" fontId="0" fillId="7" borderId="91" xfId="0" applyFill="1" applyBorder="1" applyAlignment="1">
      <alignment horizontal="center" vertical="center"/>
    </xf>
    <xf numFmtId="0" fontId="0" fillId="9" borderId="57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/>
    </xf>
    <xf numFmtId="0" fontId="0" fillId="4" borderId="92" xfId="0" applyFill="1" applyBorder="1" applyAlignment="1" applyProtection="1">
      <alignment horizontal="center" vertical="center"/>
      <protection locked="0"/>
    </xf>
    <xf numFmtId="0" fontId="0" fillId="4" borderId="45" xfId="0" applyFill="1" applyBorder="1" applyAlignment="1" applyProtection="1">
      <alignment horizontal="center" vertical="center"/>
      <protection locked="0"/>
    </xf>
    <xf numFmtId="0" fontId="0" fillId="7" borderId="93" xfId="0" applyFill="1" applyBorder="1" applyAlignment="1">
      <alignment horizontal="center" vertical="center"/>
    </xf>
    <xf numFmtId="0" fontId="0" fillId="4" borderId="63" xfId="0" applyFill="1" applyBorder="1" applyAlignment="1" applyProtection="1">
      <alignment horizontal="center" vertical="center"/>
      <protection locked="0"/>
    </xf>
    <xf numFmtId="0" fontId="0" fillId="7" borderId="94" xfId="0" applyFill="1" applyBorder="1" applyAlignment="1">
      <alignment horizontal="center" vertical="center"/>
    </xf>
    <xf numFmtId="0" fontId="0" fillId="4" borderId="95" xfId="0" applyFill="1" applyBorder="1" applyAlignment="1" applyProtection="1">
      <alignment horizontal="center" vertical="center"/>
      <protection locked="0"/>
    </xf>
    <xf numFmtId="0" fontId="0" fillId="5" borderId="64" xfId="0" applyFill="1" applyBorder="1" applyAlignment="1">
      <alignment horizontal="center" vertical="center"/>
    </xf>
    <xf numFmtId="0" fontId="0" fillId="5" borderId="91" xfId="0" applyFill="1" applyBorder="1" applyAlignment="1">
      <alignment horizontal="center" vertical="center"/>
    </xf>
    <xf numFmtId="0" fontId="0" fillId="5" borderId="94" xfId="0" applyFill="1" applyBorder="1" applyAlignment="1">
      <alignment horizontal="center" vertical="center"/>
    </xf>
    <xf numFmtId="0" fontId="0" fillId="9" borderId="96" xfId="0" applyFill="1" applyBorder="1" applyAlignment="1">
      <alignment horizontal="center" vertical="center"/>
    </xf>
    <xf numFmtId="0" fontId="0" fillId="9" borderId="97" xfId="0" applyFill="1" applyBorder="1" applyAlignment="1">
      <alignment horizontal="center" vertical="center"/>
    </xf>
    <xf numFmtId="0" fontId="0" fillId="9" borderId="98" xfId="0" applyFill="1" applyBorder="1" applyAlignment="1">
      <alignment horizontal="center" vertical="center"/>
    </xf>
    <xf numFmtId="0" fontId="0" fillId="7" borderId="99" xfId="0" applyFill="1" applyBorder="1" applyAlignment="1">
      <alignment horizontal="center" vertical="center"/>
    </xf>
    <xf numFmtId="0" fontId="0" fillId="7" borderId="71" xfId="0" applyFill="1" applyBorder="1" applyAlignment="1">
      <alignment horizontal="center" vertical="center"/>
    </xf>
    <xf numFmtId="0" fontId="0" fillId="7" borderId="100" xfId="0" applyFill="1" applyBorder="1" applyAlignment="1">
      <alignment horizontal="center" vertical="center"/>
    </xf>
    <xf numFmtId="0" fontId="0" fillId="4" borderId="64" xfId="0" applyFill="1" applyBorder="1" applyAlignment="1" applyProtection="1">
      <alignment horizontal="center" vertical="center"/>
      <protection locked="0"/>
    </xf>
    <xf numFmtId="0" fontId="0" fillId="4" borderId="91" xfId="0" applyFill="1" applyBorder="1" applyAlignment="1" applyProtection="1">
      <alignment horizontal="center" vertical="center"/>
      <protection locked="0"/>
    </xf>
    <xf numFmtId="0" fontId="0" fillId="4" borderId="94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0" fillId="3" borderId="24" xfId="0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39" xfId="0" applyFill="1" applyBorder="1" applyProtection="1">
      <protection locked="0"/>
    </xf>
    <xf numFmtId="0" fontId="0" fillId="3" borderId="49" xfId="0" quotePrefix="1" applyFill="1" applyBorder="1" applyProtection="1">
      <protection locked="0"/>
    </xf>
    <xf numFmtId="0" fontId="0" fillId="3" borderId="50" xfId="0" applyFill="1" applyBorder="1" applyProtection="1">
      <protection locked="0"/>
    </xf>
    <xf numFmtId="0" fontId="0" fillId="3" borderId="51" xfId="0" quotePrefix="1" applyFill="1" applyBorder="1" applyProtection="1">
      <protection locked="0"/>
    </xf>
    <xf numFmtId="0" fontId="0" fillId="3" borderId="101" xfId="0" applyFill="1" applyBorder="1" applyProtection="1">
      <protection locked="0"/>
    </xf>
    <xf numFmtId="0" fontId="13" fillId="2" borderId="0" xfId="0" applyFont="1" applyFill="1"/>
    <xf numFmtId="0" fontId="0" fillId="11" borderId="0" xfId="0" applyFill="1"/>
    <xf numFmtId="0" fontId="1" fillId="11" borderId="0" xfId="0" applyFont="1" applyFill="1"/>
    <xf numFmtId="0" fontId="0" fillId="2" borderId="3" xfId="0" applyFill="1" applyBorder="1" applyAlignment="1">
      <alignment horizontal="centerContinuous"/>
    </xf>
    <xf numFmtId="0" fontId="0" fillId="2" borderId="1" xfId="0" applyFill="1" applyBorder="1" applyAlignment="1">
      <alignment horizontal="centerContinuous" vertical="center" wrapText="1"/>
    </xf>
    <xf numFmtId="0" fontId="0" fillId="2" borderId="17" xfId="0" applyFill="1" applyBorder="1" applyAlignment="1">
      <alignment horizontal="left"/>
    </xf>
    <xf numFmtId="0" fontId="0" fillId="2" borderId="8" xfId="0" applyFill="1" applyBorder="1" applyAlignment="1">
      <alignment horizontal="centerContinuous" vertical="center" wrapText="1"/>
    </xf>
    <xf numFmtId="0" fontId="0" fillId="2" borderId="15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8" xfId="0" applyFill="1" applyBorder="1" applyAlignment="1">
      <alignment horizontal="centerContinuous" vertical="center"/>
    </xf>
    <xf numFmtId="0" fontId="3" fillId="2" borderId="18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left" wrapText="1"/>
    </xf>
    <xf numFmtId="0" fontId="0" fillId="2" borderId="23" xfId="0" applyFill="1" applyBorder="1"/>
    <xf numFmtId="49" fontId="3" fillId="0" borderId="24" xfId="0" applyNumberFormat="1" applyFont="1" applyBorder="1"/>
    <xf numFmtId="0" fontId="6" fillId="0" borderId="41" xfId="0" quotePrefix="1" applyFont="1" applyBorder="1" applyAlignment="1">
      <alignment horizontal="right"/>
    </xf>
    <xf numFmtId="1" fontId="0" fillId="6" borderId="51" xfId="0" applyNumberFormat="1" applyFill="1" applyBorder="1"/>
    <xf numFmtId="0" fontId="6" fillId="0" borderId="31" xfId="0" quotePrefix="1" applyFont="1" applyBorder="1" applyAlignment="1">
      <alignment horizontal="right"/>
    </xf>
    <xf numFmtId="0" fontId="3" fillId="2" borderId="35" xfId="0" applyFont="1" applyFill="1" applyBorder="1" applyAlignment="1">
      <alignment horizontal="left" vertical="center" wrapText="1"/>
    </xf>
    <xf numFmtId="0" fontId="6" fillId="0" borderId="39" xfId="0" quotePrefix="1" applyFont="1" applyBorder="1" applyAlignment="1">
      <alignment horizontal="right"/>
    </xf>
    <xf numFmtId="0" fontId="3" fillId="2" borderId="5" xfId="0" applyFont="1" applyFill="1" applyBorder="1" applyAlignment="1">
      <alignment horizontal="left" vertical="center" wrapText="1"/>
    </xf>
    <xf numFmtId="0" fontId="0" fillId="2" borderId="40" xfId="0" applyFill="1" applyBorder="1"/>
    <xf numFmtId="0" fontId="6" fillId="0" borderId="26" xfId="0" quotePrefix="1" applyFont="1" applyBorder="1" applyAlignment="1">
      <alignment horizontal="right"/>
    </xf>
    <xf numFmtId="0" fontId="3" fillId="2" borderId="44" xfId="0" applyFont="1" applyFill="1" applyBorder="1" applyAlignment="1">
      <alignment horizontal="left" vertical="center" wrapText="1"/>
    </xf>
    <xf numFmtId="0" fontId="14" fillId="0" borderId="0" xfId="0" applyFont="1"/>
    <xf numFmtId="0" fontId="0" fillId="0" borderId="72" xfId="0" applyBorder="1"/>
    <xf numFmtId="0" fontId="4" fillId="0" borderId="72" xfId="0" applyFont="1" applyBorder="1"/>
    <xf numFmtId="0" fontId="0" fillId="10" borderId="0" xfId="0" applyFill="1"/>
    <xf numFmtId="0" fontId="0" fillId="3" borderId="12" xfId="0" applyFill="1" applyBorder="1" applyProtection="1">
      <protection locked="0"/>
    </xf>
    <xf numFmtId="1" fontId="0" fillId="6" borderId="103" xfId="0" applyNumberFormat="1" applyFill="1" applyBorder="1"/>
    <xf numFmtId="0" fontId="19" fillId="2" borderId="25" xfId="0" applyFont="1" applyFill="1" applyBorder="1" applyAlignment="1">
      <alignment horizontal="left" vertical="center" wrapText="1"/>
    </xf>
    <xf numFmtId="0" fontId="3" fillId="10" borderId="40" xfId="0" applyFont="1" applyFill="1" applyBorder="1" applyAlignment="1">
      <alignment wrapText="1"/>
    </xf>
    <xf numFmtId="0" fontId="3" fillId="10" borderId="0" xfId="0" applyFont="1" applyFill="1" applyAlignment="1">
      <alignment horizontal="center"/>
    </xf>
    <xf numFmtId="0" fontId="0" fillId="10" borderId="79" xfId="0" applyFill="1" applyBorder="1"/>
    <xf numFmtId="0" fontId="0" fillId="10" borderId="13" xfId="0" applyFill="1" applyBorder="1" applyAlignment="1">
      <alignment horizontal="center" wrapText="1"/>
    </xf>
    <xf numFmtId="0" fontId="0" fillId="10" borderId="104" xfId="0" applyFill="1" applyBorder="1" applyAlignment="1">
      <alignment horizontal="left" wrapText="1"/>
    </xf>
    <xf numFmtId="0" fontId="3" fillId="10" borderId="0" xfId="0" applyFont="1" applyFill="1" applyAlignment="1">
      <alignment wrapText="1"/>
    </xf>
    <xf numFmtId="0" fontId="3" fillId="10" borderId="0" xfId="0" applyFont="1" applyFill="1" applyAlignment="1">
      <alignment horizontal="left" wrapText="1"/>
    </xf>
    <xf numFmtId="0" fontId="0" fillId="10" borderId="7" xfId="0" applyFill="1" applyBorder="1"/>
    <xf numFmtId="0" fontId="0" fillId="10" borderId="14" xfId="0" applyFill="1" applyBorder="1"/>
    <xf numFmtId="0" fontId="0" fillId="10" borderId="13" xfId="0" applyFill="1" applyBorder="1"/>
    <xf numFmtId="0" fontId="6" fillId="10" borderId="10" xfId="0" quotePrefix="1" applyFont="1" applyFill="1" applyBorder="1" applyAlignment="1">
      <alignment horizontal="right"/>
    </xf>
    <xf numFmtId="0" fontId="0" fillId="10" borderId="81" xfId="0" applyFill="1" applyBorder="1"/>
    <xf numFmtId="0" fontId="0" fillId="10" borderId="105" xfId="0" applyFill="1" applyBorder="1" applyAlignment="1">
      <alignment horizontal="centerContinuous" wrapText="1"/>
    </xf>
    <xf numFmtId="0" fontId="0" fillId="10" borderId="13" xfId="0" applyFill="1" applyBorder="1" applyAlignment="1">
      <alignment horizontal="centerContinuous" wrapText="1"/>
    </xf>
    <xf numFmtId="0" fontId="0" fillId="10" borderId="104" xfId="0" applyFill="1" applyBorder="1" applyAlignment="1">
      <alignment horizontal="centerContinuous" wrapText="1"/>
    </xf>
    <xf numFmtId="0" fontId="3" fillId="10" borderId="9" xfId="0" applyFont="1" applyFill="1" applyBorder="1"/>
    <xf numFmtId="0" fontId="0" fillId="10" borderId="21" xfId="0" applyFill="1" applyBorder="1"/>
    <xf numFmtId="0" fontId="6" fillId="10" borderId="104" xfId="0" applyFont="1" applyFill="1" applyBorder="1"/>
    <xf numFmtId="0" fontId="0" fillId="10" borderId="105" xfId="0" applyFill="1" applyBorder="1"/>
    <xf numFmtId="0" fontId="4" fillId="0" borderId="53" xfId="0" applyFont="1" applyBorder="1" applyAlignment="1">
      <alignment horizontal="right"/>
    </xf>
    <xf numFmtId="0" fontId="0" fillId="3" borderId="107" xfId="0" applyFill="1" applyBorder="1" applyProtection="1">
      <protection locked="0"/>
    </xf>
    <xf numFmtId="0" fontId="6" fillId="2" borderId="31" xfId="0" applyFont="1" applyFill="1" applyBorder="1"/>
    <xf numFmtId="0" fontId="6" fillId="0" borderId="17" xfId="0" quotePrefix="1" applyFont="1" applyBorder="1"/>
    <xf numFmtId="0" fontId="6" fillId="0" borderId="39" xfId="0" quotePrefix="1" applyFont="1" applyBorder="1"/>
    <xf numFmtId="0" fontId="6" fillId="0" borderId="54" xfId="0" quotePrefix="1" applyFont="1" applyBorder="1"/>
    <xf numFmtId="0" fontId="6" fillId="0" borderId="31" xfId="0" quotePrefix="1" applyFont="1" applyBorder="1"/>
    <xf numFmtId="0" fontId="6" fillId="2" borderId="54" xfId="0" applyFont="1" applyFill="1" applyBorder="1"/>
    <xf numFmtId="0" fontId="4" fillId="2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Protection="1">
      <protection locked="0"/>
    </xf>
    <xf numFmtId="0" fontId="1" fillId="0" borderId="26" xfId="0" applyFont="1" applyBorder="1"/>
    <xf numFmtId="0" fontId="4" fillId="3" borderId="58" xfId="0" applyFont="1" applyFill="1" applyBorder="1" applyProtection="1">
      <protection locked="0"/>
    </xf>
    <xf numFmtId="0" fontId="4" fillId="2" borderId="53" xfId="0" applyFont="1" applyFill="1" applyBorder="1"/>
    <xf numFmtId="0" fontId="1" fillId="2" borderId="26" xfId="0" applyFont="1" applyFill="1" applyBorder="1"/>
    <xf numFmtId="0" fontId="4" fillId="3" borderId="27" xfId="0" applyFont="1" applyFill="1" applyBorder="1" applyProtection="1">
      <protection locked="0"/>
    </xf>
    <xf numFmtId="0" fontId="4" fillId="2" borderId="26" xfId="0" applyFont="1" applyFill="1" applyBorder="1"/>
    <xf numFmtId="0" fontId="1" fillId="2" borderId="69" xfId="0" applyFont="1" applyFill="1" applyBorder="1"/>
    <xf numFmtId="0" fontId="4" fillId="2" borderId="0" xfId="0" applyFont="1" applyFill="1"/>
    <xf numFmtId="0" fontId="4" fillId="2" borderId="40" xfId="0" applyFont="1" applyFill="1" applyBorder="1"/>
    <xf numFmtId="0" fontId="1" fillId="0" borderId="26" xfId="0" quotePrefix="1" applyFont="1" applyBorder="1"/>
    <xf numFmtId="0" fontId="4" fillId="3" borderId="77" xfId="0" applyFont="1" applyFill="1" applyBorder="1" applyProtection="1">
      <protection locked="0"/>
    </xf>
    <xf numFmtId="0" fontId="4" fillId="6" borderId="49" xfId="0" quotePrefix="1" applyFont="1" applyFill="1" applyBorder="1"/>
    <xf numFmtId="0" fontId="4" fillId="3" borderId="30" xfId="0" applyFont="1" applyFill="1" applyBorder="1" applyProtection="1">
      <protection locked="0"/>
    </xf>
    <xf numFmtId="0" fontId="4" fillId="3" borderId="59" xfId="0" applyFont="1" applyFill="1" applyBorder="1" applyProtection="1">
      <protection locked="0"/>
    </xf>
    <xf numFmtId="0" fontId="4" fillId="2" borderId="31" xfId="0" applyFont="1" applyFill="1" applyBorder="1"/>
    <xf numFmtId="0" fontId="1" fillId="2" borderId="31" xfId="0" applyFont="1" applyFill="1" applyBorder="1"/>
    <xf numFmtId="0" fontId="4" fillId="2" borderId="32" xfId="0" applyFont="1" applyFill="1" applyBorder="1"/>
    <xf numFmtId="0" fontId="4" fillId="2" borderId="68" xfId="0" applyFont="1" applyFill="1" applyBorder="1"/>
    <xf numFmtId="0" fontId="4" fillId="2" borderId="16" xfId="0" applyFont="1" applyFill="1" applyBorder="1"/>
    <xf numFmtId="0" fontId="4" fillId="2" borderId="28" xfId="0" applyFont="1" applyFill="1" applyBorder="1"/>
    <xf numFmtId="0" fontId="1" fillId="0" borderId="31" xfId="0" quotePrefix="1" applyFont="1" applyBorder="1"/>
    <xf numFmtId="0" fontId="4" fillId="3" borderId="50" xfId="0" applyFont="1" applyFill="1" applyBorder="1" applyProtection="1">
      <protection locked="0"/>
    </xf>
    <xf numFmtId="0" fontId="4" fillId="3" borderId="42" xfId="0" applyFont="1" applyFill="1" applyBorder="1" applyProtection="1">
      <protection locked="0"/>
    </xf>
    <xf numFmtId="0" fontId="4" fillId="3" borderId="22" xfId="0" applyFont="1" applyFill="1" applyBorder="1" applyProtection="1">
      <protection locked="0"/>
    </xf>
    <xf numFmtId="0" fontId="4" fillId="2" borderId="17" xfId="0" applyFont="1" applyFill="1" applyBorder="1"/>
    <xf numFmtId="0" fontId="4" fillId="2" borderId="30" xfId="0" applyFont="1" applyFill="1" applyBorder="1"/>
    <xf numFmtId="0" fontId="4" fillId="3" borderId="43" xfId="0" applyFont="1" applyFill="1" applyBorder="1" applyProtection="1">
      <protection locked="0"/>
    </xf>
    <xf numFmtId="0" fontId="4" fillId="2" borderId="60" xfId="0" applyFont="1" applyFill="1" applyBorder="1"/>
    <xf numFmtId="0" fontId="1" fillId="0" borderId="17" xfId="0" quotePrefix="1" applyFont="1" applyBorder="1"/>
    <xf numFmtId="0" fontId="1" fillId="0" borderId="54" xfId="0" quotePrefix="1" applyFont="1" applyBorder="1"/>
    <xf numFmtId="0" fontId="4" fillId="3" borderId="51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1" fillId="0" borderId="74" xfId="0" quotePrefix="1" applyFont="1" applyBorder="1"/>
    <xf numFmtId="0" fontId="4" fillId="0" borderId="61" xfId="0" applyFont="1" applyBorder="1"/>
    <xf numFmtId="0" fontId="4" fillId="3" borderId="53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1" fillId="2" borderId="29" xfId="0" applyFont="1" applyFill="1" applyBorder="1"/>
    <xf numFmtId="0" fontId="4" fillId="2" borderId="25" xfId="0" applyFont="1" applyFill="1" applyBorder="1"/>
    <xf numFmtId="0" fontId="4" fillId="2" borderId="14" xfId="0" applyFont="1" applyFill="1" applyBorder="1"/>
    <xf numFmtId="0" fontId="4" fillId="3" borderId="62" xfId="0" applyFont="1" applyFill="1" applyBorder="1" applyProtection="1">
      <protection locked="0"/>
    </xf>
    <xf numFmtId="0" fontId="4" fillId="3" borderId="77" xfId="0" quotePrefix="1" applyFont="1" applyFill="1" applyBorder="1" applyProtection="1">
      <protection locked="0"/>
    </xf>
    <xf numFmtId="0" fontId="4" fillId="0" borderId="43" xfId="0" applyFont="1" applyBorder="1"/>
    <xf numFmtId="0" fontId="4" fillId="3" borderId="54" xfId="0" applyFont="1" applyFill="1" applyBorder="1" applyProtection="1">
      <protection locked="0"/>
    </xf>
    <xf numFmtId="0" fontId="4" fillId="3" borderId="31" xfId="0" applyFont="1" applyFill="1" applyBorder="1" applyProtection="1">
      <protection locked="0"/>
    </xf>
    <xf numFmtId="0" fontId="4" fillId="2" borderId="38" xfId="0" applyFont="1" applyFill="1" applyBorder="1"/>
    <xf numFmtId="0" fontId="4" fillId="0" borderId="30" xfId="0" applyFont="1" applyBorder="1"/>
    <xf numFmtId="0" fontId="3" fillId="2" borderId="42" xfId="0" applyFont="1" applyFill="1" applyBorder="1" applyAlignment="1">
      <alignment horizontal="left" vertical="center" wrapText="1"/>
    </xf>
    <xf numFmtId="0" fontId="4" fillId="3" borderId="17" xfId="0" applyFont="1" applyFill="1" applyBorder="1" applyProtection="1">
      <protection locked="0"/>
    </xf>
    <xf numFmtId="0" fontId="3" fillId="2" borderId="30" xfId="0" applyFont="1" applyFill="1" applyBorder="1" applyAlignment="1">
      <alignment horizontal="left" vertical="center" wrapText="1"/>
    </xf>
    <xf numFmtId="0" fontId="4" fillId="3" borderId="63" xfId="0" applyFont="1" applyFill="1" applyBorder="1" applyProtection="1">
      <protection locked="0"/>
    </xf>
    <xf numFmtId="0" fontId="4" fillId="3" borderId="8" xfId="0" quotePrefix="1" applyFont="1" applyFill="1" applyBorder="1" applyProtection="1">
      <protection locked="0"/>
    </xf>
    <xf numFmtId="0" fontId="4" fillId="3" borderId="64" xfId="0" applyFont="1" applyFill="1" applyBorder="1" applyProtection="1">
      <protection locked="0"/>
    </xf>
    <xf numFmtId="0" fontId="4" fillId="0" borderId="39" xfId="0" applyFont="1" applyBorder="1"/>
    <xf numFmtId="0" fontId="4" fillId="3" borderId="39" xfId="0" applyFont="1" applyFill="1" applyBorder="1" applyProtection="1">
      <protection locked="0"/>
    </xf>
    <xf numFmtId="0" fontId="4" fillId="2" borderId="39" xfId="0" applyFont="1" applyFill="1" applyBorder="1"/>
    <xf numFmtId="0" fontId="1" fillId="2" borderId="39" xfId="0" applyFont="1" applyFill="1" applyBorder="1"/>
    <xf numFmtId="0" fontId="4" fillId="2" borderId="36" xfId="0" applyFont="1" applyFill="1" applyBorder="1"/>
    <xf numFmtId="0" fontId="4" fillId="2" borderId="70" xfId="0" applyFont="1" applyFill="1" applyBorder="1"/>
    <xf numFmtId="0" fontId="4" fillId="2" borderId="57" xfId="0" applyFont="1" applyFill="1" applyBorder="1"/>
    <xf numFmtId="0" fontId="4" fillId="2" borderId="37" xfId="0" applyFont="1" applyFill="1" applyBorder="1"/>
    <xf numFmtId="0" fontId="1" fillId="0" borderId="39" xfId="0" quotePrefix="1" applyFont="1" applyBorder="1"/>
    <xf numFmtId="0" fontId="4" fillId="3" borderId="52" xfId="0" applyFont="1" applyFill="1" applyBorder="1" applyProtection="1">
      <protection locked="0"/>
    </xf>
    <xf numFmtId="0" fontId="4" fillId="6" borderId="67" xfId="0" quotePrefix="1" applyFont="1" applyFill="1" applyBorder="1"/>
    <xf numFmtId="0" fontId="3" fillId="2" borderId="42" xfId="0" applyFont="1" applyFill="1" applyBorder="1" applyAlignment="1" applyProtection="1">
      <alignment horizontal="left" vertical="center" wrapText="1"/>
      <protection locked="0"/>
    </xf>
    <xf numFmtId="0" fontId="3" fillId="2" borderId="43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22" fillId="2" borderId="33" xfId="0" applyFont="1" applyFill="1" applyBorder="1" applyAlignment="1">
      <alignment horizontal="left" vertical="center" wrapText="1"/>
    </xf>
    <xf numFmtId="0" fontId="22" fillId="2" borderId="34" xfId="0" applyFont="1" applyFill="1" applyBorder="1" applyAlignment="1">
      <alignment horizontal="left" vertical="center" wrapText="1"/>
    </xf>
    <xf numFmtId="0" fontId="3" fillId="10" borderId="0" xfId="0" applyFont="1" applyFill="1"/>
    <xf numFmtId="0" fontId="6" fillId="10" borderId="13" xfId="0" applyFont="1" applyFill="1" applyBorder="1"/>
    <xf numFmtId="0" fontId="6" fillId="2" borderId="32" xfId="0" applyFont="1" applyFill="1" applyBorder="1"/>
    <xf numFmtId="0" fontId="3" fillId="2" borderId="66" xfId="0" applyFont="1" applyFill="1" applyBorder="1" applyAlignment="1">
      <alignment wrapText="1"/>
    </xf>
    <xf numFmtId="0" fontId="21" fillId="2" borderId="108" xfId="0" applyFont="1" applyFill="1" applyBorder="1"/>
    <xf numFmtId="0" fontId="6" fillId="2" borderId="16" xfId="0" applyFont="1" applyFill="1" applyBorder="1"/>
    <xf numFmtId="0" fontId="6" fillId="0" borderId="106" xfId="0" applyFont="1" applyBorder="1"/>
    <xf numFmtId="0" fontId="6" fillId="2" borderId="110" xfId="0" applyFont="1" applyFill="1" applyBorder="1"/>
    <xf numFmtId="0" fontId="6" fillId="0" borderId="74" xfId="0" quotePrefix="1" applyFont="1" applyBorder="1" applyAlignment="1">
      <alignment horizontal="right"/>
    </xf>
    <xf numFmtId="0" fontId="0" fillId="3" borderId="66" xfId="0" applyFill="1" applyBorder="1" applyProtection="1">
      <protection locked="0"/>
    </xf>
    <xf numFmtId="0" fontId="0" fillId="2" borderId="66" xfId="0" applyFill="1" applyBorder="1"/>
    <xf numFmtId="0" fontId="21" fillId="2" borderId="66" xfId="0" applyFont="1" applyFill="1" applyBorder="1"/>
    <xf numFmtId="0" fontId="0" fillId="10" borderId="66" xfId="0" applyFill="1" applyBorder="1"/>
    <xf numFmtId="0" fontId="0" fillId="3" borderId="111" xfId="0" applyFill="1" applyBorder="1" applyProtection="1">
      <protection locked="0"/>
    </xf>
    <xf numFmtId="0" fontId="0" fillId="0" borderId="106" xfId="0" applyBorder="1"/>
    <xf numFmtId="0" fontId="3" fillId="2" borderId="45" xfId="0" applyFont="1" applyFill="1" applyBorder="1" applyAlignment="1">
      <alignment wrapText="1"/>
    </xf>
    <xf numFmtId="49" fontId="3" fillId="0" borderId="117" xfId="0" applyNumberFormat="1" applyFont="1" applyBorder="1"/>
    <xf numFmtId="0" fontId="3" fillId="2" borderId="118" xfId="0" applyFont="1" applyFill="1" applyBorder="1" applyAlignment="1">
      <alignment horizontal="left" vertical="center" wrapText="1"/>
    </xf>
    <xf numFmtId="0" fontId="0" fillId="3" borderId="119" xfId="0" applyFill="1" applyBorder="1" applyProtection="1">
      <protection locked="0"/>
    </xf>
    <xf numFmtId="0" fontId="4" fillId="0" borderId="120" xfId="0" applyFont="1" applyBorder="1" applyAlignment="1">
      <alignment horizontal="right"/>
    </xf>
    <xf numFmtId="0" fontId="0" fillId="10" borderId="121" xfId="0" applyFill="1" applyBorder="1"/>
    <xf numFmtId="0" fontId="0" fillId="10" borderId="106" xfId="0" applyFill="1" applyBorder="1"/>
    <xf numFmtId="0" fontId="6" fillId="10" borderId="122" xfId="0" applyFont="1" applyFill="1" applyBorder="1"/>
    <xf numFmtId="0" fontId="6" fillId="10" borderId="106" xfId="0" applyFont="1" applyFill="1" applyBorder="1"/>
    <xf numFmtId="0" fontId="0" fillId="10" borderId="123" xfId="0" applyFill="1" applyBorder="1"/>
    <xf numFmtId="0" fontId="0" fillId="2" borderId="118" xfId="0" applyFill="1" applyBorder="1"/>
    <xf numFmtId="0" fontId="0" fillId="2" borderId="124" xfId="0" applyFill="1" applyBorder="1"/>
    <xf numFmtId="0" fontId="0" fillId="2" borderId="120" xfId="0" applyFill="1" applyBorder="1"/>
    <xf numFmtId="0" fontId="6" fillId="0" borderId="125" xfId="0" quotePrefix="1" applyFont="1" applyBorder="1" applyAlignment="1">
      <alignment horizontal="right"/>
    </xf>
    <xf numFmtId="0" fontId="6" fillId="10" borderId="126" xfId="0" quotePrefix="1" applyFont="1" applyFill="1" applyBorder="1" applyAlignment="1">
      <alignment horizontal="right"/>
    </xf>
    <xf numFmtId="1" fontId="0" fillId="6" borderId="127" xfId="0" applyNumberFormat="1" applyFill="1" applyBorder="1"/>
    <xf numFmtId="0" fontId="3" fillId="10" borderId="5" xfId="0" applyFont="1" applyFill="1" applyBorder="1" applyAlignment="1">
      <alignment wrapText="1"/>
    </xf>
    <xf numFmtId="0" fontId="0" fillId="3" borderId="128" xfId="0" applyFill="1" applyBorder="1" applyProtection="1">
      <protection locked="0"/>
    </xf>
    <xf numFmtId="0" fontId="6" fillId="10" borderId="115" xfId="0" quotePrefix="1" applyFont="1" applyFill="1" applyBorder="1" applyAlignment="1">
      <alignment horizontal="right"/>
    </xf>
    <xf numFmtId="0" fontId="0" fillId="2" borderId="129" xfId="0" applyFill="1" applyBorder="1" applyAlignment="1">
      <alignment horizontal="centerContinuous"/>
    </xf>
    <xf numFmtId="0" fontId="0" fillId="2" borderId="130" xfId="0" applyFill="1" applyBorder="1" applyAlignment="1">
      <alignment horizontal="centerContinuous"/>
    </xf>
    <xf numFmtId="0" fontId="0" fillId="2" borderId="129" xfId="0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3" fillId="2" borderId="133" xfId="0" applyFont="1" applyFill="1" applyBorder="1" applyAlignment="1">
      <alignment wrapText="1"/>
    </xf>
    <xf numFmtId="0" fontId="3" fillId="2" borderId="73" xfId="0" applyFont="1" applyFill="1" applyBorder="1" applyAlignment="1">
      <alignment wrapText="1"/>
    </xf>
    <xf numFmtId="0" fontId="3" fillId="2" borderId="135" xfId="0" applyFont="1" applyFill="1" applyBorder="1" applyAlignment="1">
      <alignment wrapText="1"/>
    </xf>
    <xf numFmtId="0" fontId="3" fillId="2" borderId="109" xfId="0" applyFont="1" applyFill="1" applyBorder="1" applyAlignment="1">
      <alignment horizontal="center" wrapText="1"/>
    </xf>
    <xf numFmtId="0" fontId="3" fillId="2" borderId="73" xfId="0" applyFont="1" applyFill="1" applyBorder="1" applyAlignment="1">
      <alignment horizontal="center" wrapText="1"/>
    </xf>
    <xf numFmtId="0" fontId="3" fillId="2" borderId="134" xfId="0" applyFont="1" applyFill="1" applyBorder="1" applyAlignment="1">
      <alignment horizontal="left" wrapText="1"/>
    </xf>
    <xf numFmtId="0" fontId="0" fillId="2" borderId="34" xfId="0" applyFill="1" applyBorder="1" applyAlignment="1">
      <alignment vertical="center"/>
    </xf>
    <xf numFmtId="0" fontId="0" fillId="2" borderId="57" xfId="0" applyFill="1" applyBorder="1" applyAlignment="1">
      <alignment vertical="center"/>
    </xf>
    <xf numFmtId="0" fontId="3" fillId="2" borderId="57" xfId="0" applyFont="1" applyFill="1" applyBorder="1" applyAlignment="1">
      <alignment vertical="center"/>
    </xf>
    <xf numFmtId="0" fontId="0" fillId="2" borderId="101" xfId="0" applyFill="1" applyBorder="1"/>
    <xf numFmtId="49" fontId="22" fillId="0" borderId="44" xfId="0" applyNumberFormat="1" applyFont="1" applyBorder="1"/>
    <xf numFmtId="0" fontId="0" fillId="0" borderId="32" xfId="0" applyBorder="1" applyAlignment="1">
      <alignment horizontal="right"/>
    </xf>
    <xf numFmtId="0" fontId="0" fillId="0" borderId="32" xfId="0" applyBorder="1"/>
    <xf numFmtId="0" fontId="4" fillId="0" borderId="32" xfId="0" applyFont="1" applyBorder="1"/>
    <xf numFmtId="0" fontId="21" fillId="0" borderId="32" xfId="0" applyFont="1" applyBorder="1"/>
    <xf numFmtId="0" fontId="0" fillId="2" borderId="102" xfId="0" applyFill="1" applyBorder="1"/>
    <xf numFmtId="0" fontId="0" fillId="2" borderId="18" xfId="0" applyFill="1" applyBorder="1"/>
    <xf numFmtId="0" fontId="0" fillId="2" borderId="109" xfId="0" applyFill="1" applyBorder="1"/>
    <xf numFmtId="49" fontId="0" fillId="2" borderId="66" xfId="0" applyNumberFormat="1" applyFill="1" applyBorder="1" applyAlignment="1">
      <alignment horizontal="right"/>
    </xf>
    <xf numFmtId="49" fontId="0" fillId="2" borderId="72" xfId="0" applyNumberFormat="1" applyFill="1" applyBorder="1" applyAlignment="1">
      <alignment horizontal="right"/>
    </xf>
    <xf numFmtId="49" fontId="0" fillId="2" borderId="95" xfId="0" applyNumberFormat="1" applyFill="1" applyBorder="1" applyAlignment="1">
      <alignment horizontal="right"/>
    </xf>
    <xf numFmtId="165" fontId="0" fillId="10" borderId="66" xfId="0" applyNumberFormat="1" applyFill="1" applyBorder="1" applyAlignment="1">
      <alignment horizontal="right"/>
    </xf>
    <xf numFmtId="49" fontId="0" fillId="10" borderId="66" xfId="0" applyNumberFormat="1" applyFill="1" applyBorder="1" applyAlignment="1">
      <alignment horizontal="right"/>
    </xf>
    <xf numFmtId="165" fontId="6" fillId="10" borderId="114" xfId="0" quotePrefix="1" applyNumberFormat="1" applyFont="1" applyFill="1" applyBorder="1" applyAlignment="1">
      <alignment horizontal="right"/>
    </xf>
    <xf numFmtId="165" fontId="6" fillId="10" borderId="128" xfId="0" quotePrefix="1" applyNumberFormat="1" applyFont="1" applyFill="1" applyBorder="1" applyAlignment="1">
      <alignment horizontal="right"/>
    </xf>
    <xf numFmtId="0" fontId="0" fillId="2" borderId="111" xfId="0" applyFill="1" applyBorder="1"/>
    <xf numFmtId="0" fontId="6" fillId="2" borderId="112" xfId="0" applyFont="1" applyFill="1" applyBorder="1"/>
    <xf numFmtId="0" fontId="0" fillId="2" borderId="71" xfId="0" applyFill="1" applyBorder="1"/>
    <xf numFmtId="0" fontId="21" fillId="2" borderId="91" xfId="0" applyFont="1" applyFill="1" applyBorder="1"/>
    <xf numFmtId="0" fontId="0" fillId="10" borderId="91" xfId="0" applyFill="1" applyBorder="1"/>
    <xf numFmtId="0" fontId="6" fillId="10" borderId="136" xfId="0" quotePrefix="1" applyFont="1" applyFill="1" applyBorder="1" applyAlignment="1">
      <alignment horizontal="right"/>
    </xf>
    <xf numFmtId="0" fontId="21" fillId="2" borderId="71" xfId="0" applyFont="1" applyFill="1" applyBorder="1"/>
    <xf numFmtId="0" fontId="0" fillId="10" borderId="71" xfId="0" applyFill="1" applyBorder="1"/>
    <xf numFmtId="0" fontId="6" fillId="10" borderId="113" xfId="0" quotePrefix="1" applyFont="1" applyFill="1" applyBorder="1" applyAlignment="1">
      <alignment horizontal="right"/>
    </xf>
    <xf numFmtId="0" fontId="0" fillId="3" borderId="114" xfId="0" applyFill="1" applyBorder="1" applyProtection="1">
      <protection locked="0"/>
    </xf>
    <xf numFmtId="1" fontId="0" fillId="6" borderId="114" xfId="0" applyNumberFormat="1" applyFill="1" applyBorder="1"/>
    <xf numFmtId="0" fontId="3" fillId="2" borderId="23" xfId="0" applyFont="1" applyFill="1" applyBorder="1" applyAlignment="1">
      <alignment vertical="center"/>
    </xf>
    <xf numFmtId="0" fontId="0" fillId="2" borderId="45" xfId="0" applyFill="1" applyBorder="1" applyAlignment="1">
      <alignment horizontal="centerContinuous"/>
    </xf>
    <xf numFmtId="0" fontId="3" fillId="2" borderId="59" xfId="0" applyFont="1" applyFill="1" applyBorder="1" applyAlignment="1">
      <alignment wrapText="1"/>
    </xf>
    <xf numFmtId="0" fontId="0" fillId="0" borderId="41" xfId="0" applyBorder="1" applyAlignment="1">
      <alignment horizontal="centerContinuous" wrapText="1"/>
    </xf>
    <xf numFmtId="0" fontId="3" fillId="2" borderId="95" xfId="0" applyFont="1" applyFill="1" applyBorder="1"/>
    <xf numFmtId="0" fontId="6" fillId="2" borderId="89" xfId="0" applyFont="1" applyFill="1" applyBorder="1"/>
    <xf numFmtId="0" fontId="3" fillId="2" borderId="101" xfId="0" applyFont="1" applyFill="1" applyBorder="1" applyAlignment="1">
      <alignment wrapText="1"/>
    </xf>
    <xf numFmtId="0" fontId="21" fillId="2" borderId="100" xfId="0" applyFont="1" applyFill="1" applyBorder="1"/>
    <xf numFmtId="0" fontId="0" fillId="2" borderId="29" xfId="0" applyFill="1" applyBorder="1" applyAlignment="1">
      <alignment horizontal="centerContinuous" vertical="center" wrapText="1"/>
    </xf>
    <xf numFmtId="0" fontId="21" fillId="2" borderId="101" xfId="0" applyFont="1" applyFill="1" applyBorder="1"/>
    <xf numFmtId="0" fontId="0" fillId="2" borderId="22" xfId="0" applyFill="1" applyBorder="1"/>
    <xf numFmtId="0" fontId="21" fillId="2" borderId="95" xfId="0" applyFont="1" applyFill="1" applyBorder="1"/>
    <xf numFmtId="0" fontId="21" fillId="2" borderId="94" xfId="0" applyFont="1" applyFill="1" applyBorder="1"/>
    <xf numFmtId="0" fontId="0" fillId="10" borderId="111" xfId="0" applyFill="1" applyBorder="1"/>
    <xf numFmtId="0" fontId="0" fillId="10" borderId="101" xfId="0" applyFill="1" applyBorder="1"/>
    <xf numFmtId="0" fontId="0" fillId="10" borderId="102" xfId="0" applyFill="1" applyBorder="1"/>
    <xf numFmtId="0" fontId="0" fillId="2" borderId="131" xfId="0" applyFill="1" applyBorder="1" applyAlignment="1">
      <alignment horizontal="center" wrapText="1"/>
    </xf>
    <xf numFmtId="0" fontId="3" fillId="2" borderId="140" xfId="0" applyFont="1" applyFill="1" applyBorder="1" applyAlignment="1">
      <alignment horizontal="center" wrapText="1"/>
    </xf>
    <xf numFmtId="0" fontId="3" fillId="2" borderId="95" xfId="0" applyFont="1" applyFill="1" applyBorder="1" applyAlignment="1">
      <alignment horizontal="center"/>
    </xf>
    <xf numFmtId="0" fontId="0" fillId="2" borderId="89" xfId="0" applyFill="1" applyBorder="1" applyAlignment="1">
      <alignment horizontal="left" wrapText="1"/>
    </xf>
    <xf numFmtId="0" fontId="3" fillId="2" borderId="137" xfId="0" applyFont="1" applyFill="1" applyBorder="1" applyAlignment="1">
      <alignment horizontal="center"/>
    </xf>
    <xf numFmtId="0" fontId="0" fillId="2" borderId="134" xfId="0" applyFill="1" applyBorder="1" applyAlignment="1">
      <alignment horizontal="left" wrapText="1"/>
    </xf>
    <xf numFmtId="0" fontId="0" fillId="2" borderId="141" xfId="0" applyFill="1" applyBorder="1" applyAlignment="1">
      <alignment horizontal="centerContinuous" vertical="center"/>
    </xf>
    <xf numFmtId="49" fontId="0" fillId="0" borderId="41" xfId="0" applyNumberFormat="1" applyBorder="1" applyAlignment="1">
      <alignment horizontal="right"/>
    </xf>
    <xf numFmtId="0" fontId="0" fillId="0" borderId="16" xfId="0" applyBorder="1"/>
    <xf numFmtId="0" fontId="0" fillId="0" borderId="41" xfId="0" applyBorder="1" applyAlignment="1">
      <alignment horizontal="right"/>
    </xf>
    <xf numFmtId="0" fontId="0" fillId="3" borderId="54" xfId="0" applyFill="1" applyBorder="1" applyProtection="1">
      <protection locked="0"/>
    </xf>
    <xf numFmtId="0" fontId="3" fillId="2" borderId="45" xfId="0" applyFont="1" applyFill="1" applyBorder="1"/>
    <xf numFmtId="0" fontId="0" fillId="2" borderId="115" xfId="0" applyFill="1" applyBorder="1"/>
    <xf numFmtId="0" fontId="3" fillId="0" borderId="81" xfId="0" applyFont="1" applyBorder="1" applyAlignment="1">
      <alignment horizontal="left" vertical="center" wrapText="1"/>
    </xf>
    <xf numFmtId="0" fontId="3" fillId="0" borderId="106" xfId="0" applyFont="1" applyBorder="1" applyAlignment="1">
      <alignment horizontal="left" vertical="center" wrapText="1"/>
    </xf>
    <xf numFmtId="0" fontId="0" fillId="0" borderId="106" xfId="0" applyBorder="1" applyAlignment="1">
      <alignment horizontal="right"/>
    </xf>
    <xf numFmtId="49" fontId="4" fillId="0" borderId="142" xfId="0" applyNumberFormat="1" applyFont="1" applyBorder="1" applyAlignment="1">
      <alignment horizontal="right"/>
    </xf>
    <xf numFmtId="165" fontId="6" fillId="0" borderId="143" xfId="0" quotePrefix="1" applyNumberFormat="1" applyFont="1" applyBorder="1" applyAlignment="1">
      <alignment horizontal="right"/>
    </xf>
    <xf numFmtId="0" fontId="3" fillId="2" borderId="117" xfId="0" applyFont="1" applyFill="1" applyBorder="1" applyAlignment="1">
      <alignment horizontal="left" vertical="center" wrapText="1"/>
    </xf>
    <xf numFmtId="0" fontId="3" fillId="2" borderId="118" xfId="0" applyFont="1" applyFill="1" applyBorder="1" applyAlignment="1" applyProtection="1">
      <alignment horizontal="left" vertical="center" wrapText="1"/>
      <protection locked="0"/>
    </xf>
    <xf numFmtId="0" fontId="0" fillId="3" borderId="120" xfId="0" applyFill="1" applyBorder="1" applyProtection="1">
      <protection locked="0"/>
    </xf>
    <xf numFmtId="0" fontId="0" fillId="0" borderId="125" xfId="0" applyBorder="1" applyAlignment="1">
      <alignment horizontal="right"/>
    </xf>
    <xf numFmtId="0" fontId="0" fillId="2" borderId="119" xfId="0" applyFill="1" applyBorder="1"/>
    <xf numFmtId="0" fontId="6" fillId="2" borderId="125" xfId="0" applyFont="1" applyFill="1" applyBorder="1"/>
    <xf numFmtId="0" fontId="0" fillId="2" borderId="144" xfId="0" applyFill="1" applyBorder="1"/>
    <xf numFmtId="0" fontId="0" fillId="2" borderId="146" xfId="0" applyFill="1" applyBorder="1"/>
    <xf numFmtId="0" fontId="0" fillId="2" borderId="147" xfId="0" applyFill="1" applyBorder="1"/>
    <xf numFmtId="49" fontId="0" fillId="2" borderId="144" xfId="0" applyNumberFormat="1" applyFill="1" applyBorder="1" applyAlignment="1">
      <alignment horizontal="right"/>
    </xf>
    <xf numFmtId="49" fontId="0" fillId="2" borderId="145" xfId="0" applyNumberFormat="1" applyFill="1" applyBorder="1" applyAlignment="1">
      <alignment horizontal="right"/>
    </xf>
    <xf numFmtId="0" fontId="6" fillId="0" borderId="120" xfId="0" quotePrefix="1" applyFont="1" applyBorder="1" applyAlignment="1">
      <alignment horizontal="right"/>
    </xf>
    <xf numFmtId="49" fontId="0" fillId="10" borderId="144" xfId="0" applyNumberFormat="1" applyFill="1" applyBorder="1" applyAlignment="1">
      <alignment horizontal="right"/>
    </xf>
    <xf numFmtId="0" fontId="0" fillId="3" borderId="144" xfId="0" applyFill="1" applyBorder="1" applyProtection="1">
      <protection locked="0"/>
    </xf>
    <xf numFmtId="165" fontId="6" fillId="10" borderId="148" xfId="0" quotePrefix="1" applyNumberFormat="1" applyFont="1" applyFill="1" applyBorder="1" applyAlignment="1">
      <alignment horizontal="right"/>
    </xf>
    <xf numFmtId="0" fontId="0" fillId="3" borderId="148" xfId="0" applyFill="1" applyBorder="1" applyProtection="1">
      <protection locked="0"/>
    </xf>
    <xf numFmtId="0" fontId="0" fillId="0" borderId="48" xfId="0" applyBorder="1"/>
    <xf numFmtId="0" fontId="0" fillId="0" borderId="138" xfId="0" applyBorder="1"/>
    <xf numFmtId="0" fontId="21" fillId="0" borderId="0" xfId="0" applyFont="1"/>
    <xf numFmtId="0" fontId="0" fillId="12" borderId="0" xfId="0" applyFill="1"/>
    <xf numFmtId="0" fontId="1" fillId="9" borderId="0" xfId="0" applyFont="1" applyFill="1"/>
    <xf numFmtId="0" fontId="23" fillId="13" borderId="0" xfId="0" applyFont="1" applyFill="1"/>
    <xf numFmtId="0" fontId="0" fillId="11" borderId="0" xfId="0" applyFill="1" applyProtection="1">
      <protection locked="0"/>
    </xf>
    <xf numFmtId="0" fontId="21" fillId="11" borderId="0" xfId="0" applyFont="1" applyFill="1"/>
    <xf numFmtId="0" fontId="6" fillId="11" borderId="0" xfId="0" quotePrefix="1" applyFont="1" applyFill="1" applyAlignment="1">
      <alignment horizontal="right"/>
    </xf>
    <xf numFmtId="0" fontId="3" fillId="11" borderId="0" xfId="0" applyFont="1" applyFill="1" applyAlignment="1" applyProtection="1">
      <alignment horizontal="left" vertical="center" wrapText="1"/>
      <protection locked="0"/>
    </xf>
    <xf numFmtId="0" fontId="22" fillId="11" borderId="150" xfId="0" applyFont="1" applyFill="1" applyBorder="1" applyAlignment="1">
      <alignment horizontal="left" vertical="center" wrapText="1"/>
    </xf>
    <xf numFmtId="0" fontId="21" fillId="11" borderId="151" xfId="0" applyFont="1" applyFill="1" applyBorder="1"/>
    <xf numFmtId="0" fontId="0" fillId="11" borderId="151" xfId="0" applyFill="1" applyBorder="1" applyProtection="1">
      <protection locked="0"/>
    </xf>
    <xf numFmtId="1" fontId="0" fillId="11" borderId="148" xfId="0" applyNumberFormat="1" applyFill="1" applyBorder="1"/>
    <xf numFmtId="0" fontId="0" fillId="11" borderId="151" xfId="0" applyFill="1" applyBorder="1"/>
    <xf numFmtId="0" fontId="6" fillId="11" borderId="151" xfId="0" applyFont="1" applyFill="1" applyBorder="1"/>
    <xf numFmtId="0" fontId="0" fillId="2" borderId="62" xfId="0" applyFill="1" applyBorder="1"/>
    <xf numFmtId="0" fontId="3" fillId="2" borderId="152" xfId="0" applyFont="1" applyFill="1" applyBorder="1" applyAlignment="1">
      <alignment wrapText="1"/>
    </xf>
    <xf numFmtId="0" fontId="3" fillId="2" borderId="91" xfId="0" applyFont="1" applyFill="1" applyBorder="1" applyAlignment="1">
      <alignment wrapText="1"/>
    </xf>
    <xf numFmtId="0" fontId="3" fillId="2" borderId="152" xfId="0" applyFont="1" applyFill="1" applyBorder="1" applyAlignment="1">
      <alignment horizontal="center" wrapText="1"/>
    </xf>
    <xf numFmtId="0" fontId="3" fillId="2" borderId="91" xfId="0" applyFont="1" applyFill="1" applyBorder="1" applyAlignment="1">
      <alignment horizontal="center" wrapText="1"/>
    </xf>
    <xf numFmtId="49" fontId="0" fillId="2" borderId="89" xfId="0" applyNumberFormat="1" applyFill="1" applyBorder="1" applyAlignment="1">
      <alignment horizontal="right"/>
    </xf>
    <xf numFmtId="0" fontId="3" fillId="2" borderId="94" xfId="0" applyFont="1" applyFill="1" applyBorder="1" applyAlignment="1">
      <alignment horizontal="center"/>
    </xf>
    <xf numFmtId="0" fontId="0" fillId="3" borderId="62" xfId="0" applyFill="1" applyBorder="1" applyProtection="1">
      <protection locked="0"/>
    </xf>
    <xf numFmtId="165" fontId="0" fillId="10" borderId="88" xfId="0" applyNumberFormat="1" applyFill="1" applyBorder="1" applyAlignment="1">
      <alignment horizontal="right"/>
    </xf>
    <xf numFmtId="0" fontId="0" fillId="3" borderId="88" xfId="0" applyFill="1" applyBorder="1" applyProtection="1">
      <protection locked="0"/>
    </xf>
    <xf numFmtId="0" fontId="3" fillId="2" borderId="153" xfId="0" applyFont="1" applyFill="1" applyBorder="1" applyAlignment="1">
      <alignment horizontal="center"/>
    </xf>
    <xf numFmtId="0" fontId="3" fillId="2" borderId="154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20" fillId="0" borderId="8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0" fillId="14" borderId="111" xfId="0" applyFill="1" applyBorder="1" applyProtection="1">
      <protection locked="0"/>
    </xf>
    <xf numFmtId="0" fontId="0" fillId="14" borderId="22" xfId="0" applyFill="1" applyBorder="1" applyProtection="1">
      <protection locked="0"/>
    </xf>
    <xf numFmtId="0" fontId="21" fillId="2" borderId="109" xfId="0" applyFont="1" applyFill="1" applyBorder="1"/>
    <xf numFmtId="0" fontId="21" fillId="2" borderId="152" xfId="0" applyFont="1" applyFill="1" applyBorder="1"/>
    <xf numFmtId="0" fontId="24" fillId="0" borderId="0" xfId="0" applyFont="1"/>
    <xf numFmtId="0" fontId="21" fillId="0" borderId="0" xfId="0" applyFont="1" applyAlignment="1">
      <alignment vertical="center"/>
    </xf>
    <xf numFmtId="0" fontId="4" fillId="11" borderId="151" xfId="0" applyFont="1" applyFill="1" applyBorder="1"/>
    <xf numFmtId="0" fontId="0" fillId="14" borderId="62" xfId="0" applyFill="1" applyBorder="1" applyProtection="1">
      <protection locked="0"/>
    </xf>
    <xf numFmtId="0" fontId="0" fillId="2" borderId="155" xfId="0" applyFill="1" applyBorder="1"/>
    <xf numFmtId="0" fontId="0" fillId="2" borderId="156" xfId="0" applyFill="1" applyBorder="1"/>
    <xf numFmtId="0" fontId="0" fillId="0" borderId="157" xfId="0" applyBorder="1"/>
    <xf numFmtId="0" fontId="0" fillId="0" borderId="158" xfId="0" applyBorder="1"/>
    <xf numFmtId="0" fontId="0" fillId="0" borderId="159" xfId="0" applyBorder="1"/>
    <xf numFmtId="0" fontId="0" fillId="2" borderId="160" xfId="0" applyFill="1" applyBorder="1"/>
    <xf numFmtId="0" fontId="0" fillId="2" borderId="157" xfId="0" applyFill="1" applyBorder="1"/>
    <xf numFmtId="0" fontId="0" fillId="0" borderId="161" xfId="0" applyBorder="1"/>
    <xf numFmtId="0" fontId="0" fillId="2" borderId="162" xfId="0" applyFill="1" applyBorder="1"/>
    <xf numFmtId="0" fontId="4" fillId="2" borderId="157" xfId="0" applyFont="1" applyFill="1" applyBorder="1"/>
    <xf numFmtId="0" fontId="0" fillId="2" borderId="163" xfId="0" applyFill="1" applyBorder="1"/>
    <xf numFmtId="0" fontId="0" fillId="0" borderId="164" xfId="0" applyBorder="1"/>
    <xf numFmtId="0" fontId="0" fillId="11" borderId="21" xfId="0" applyFill="1" applyBorder="1" applyProtection="1">
      <protection locked="0"/>
    </xf>
    <xf numFmtId="1" fontId="0" fillId="11" borderId="116" xfId="0" applyNumberFormat="1" applyFill="1" applyBorder="1"/>
    <xf numFmtId="0" fontId="0" fillId="14" borderId="0" xfId="0" applyFill="1" applyAlignment="1" applyProtection="1">
      <alignment horizontal="left"/>
      <protection locked="0"/>
    </xf>
    <xf numFmtId="0" fontId="3" fillId="14" borderId="0" xfId="0" applyFont="1" applyFill="1" applyAlignment="1" applyProtection="1">
      <alignment horizontal="left"/>
      <protection locked="0"/>
    </xf>
    <xf numFmtId="0" fontId="1" fillId="14" borderId="0" xfId="0" applyFont="1" applyFill="1" applyProtection="1">
      <protection locked="0"/>
    </xf>
    <xf numFmtId="0" fontId="0" fillId="14" borderId="0" xfId="0" applyFill="1" applyProtection="1">
      <protection locked="0"/>
    </xf>
    <xf numFmtId="0" fontId="23" fillId="2" borderId="131" xfId="0" applyFont="1" applyFill="1" applyBorder="1"/>
    <xf numFmtId="0" fontId="23" fillId="2" borderId="115" xfId="0" applyFont="1" applyFill="1" applyBorder="1"/>
    <xf numFmtId="0" fontId="23" fillId="2" borderId="136" xfId="0" applyFont="1" applyFill="1" applyBorder="1"/>
    <xf numFmtId="0" fontId="22" fillId="0" borderId="46" xfId="0" applyFont="1" applyBorder="1"/>
    <xf numFmtId="0" fontId="21" fillId="0" borderId="139" xfId="0" quotePrefix="1" applyFont="1" applyBorder="1"/>
    <xf numFmtId="0" fontId="23" fillId="0" borderId="149" xfId="0" quotePrefix="1" applyFont="1" applyBorder="1"/>
    <xf numFmtId="0" fontId="21" fillId="0" borderId="138" xfId="0" quotePrefix="1" applyFont="1" applyBorder="1"/>
    <xf numFmtId="0" fontId="23" fillId="0" borderId="139" xfId="0" quotePrefix="1" applyFont="1" applyBorder="1"/>
    <xf numFmtId="0" fontId="21" fillId="0" borderId="47" xfId="0" quotePrefix="1" applyFont="1" applyBorder="1"/>
    <xf numFmtId="0" fontId="21" fillId="0" borderId="48" xfId="0" quotePrefix="1" applyFont="1" applyBorder="1"/>
    <xf numFmtId="0" fontId="23" fillId="0" borderId="47" xfId="0" quotePrefix="1" applyFont="1" applyBorder="1"/>
    <xf numFmtId="0" fontId="23" fillId="0" borderId="138" xfId="0" quotePrefix="1" applyFont="1" applyBorder="1"/>
    <xf numFmtId="0" fontId="23" fillId="0" borderId="48" xfId="0" quotePrefix="1" applyFont="1" applyBorder="1"/>
    <xf numFmtId="0" fontId="23" fillId="0" borderId="76" xfId="0" applyFont="1" applyBorder="1"/>
    <xf numFmtId="1" fontId="25" fillId="7" borderId="75" xfId="0" applyNumberFormat="1" applyFont="1" applyFill="1" applyBorder="1"/>
    <xf numFmtId="0" fontId="0" fillId="14" borderId="14" xfId="0" applyFill="1" applyBorder="1"/>
    <xf numFmtId="0" fontId="0" fillId="11" borderId="106" xfId="0" applyFill="1" applyBorder="1"/>
    <xf numFmtId="164" fontId="12" fillId="9" borderId="0" xfId="1" applyFont="1" applyFill="1" applyAlignment="1">
      <alignment horizontal="center"/>
    </xf>
    <xf numFmtId="0" fontId="0" fillId="9" borderId="0" xfId="0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2" borderId="7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8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2" borderId="81" xfId="0" applyFont="1" applyFill="1" applyBorder="1" applyAlignment="1">
      <alignment horizontal="center"/>
    </xf>
    <xf numFmtId="0" fontId="0" fillId="0" borderId="7" xfId="0" applyBorder="1"/>
    <xf numFmtId="0" fontId="0" fillId="0" borderId="21" xfId="0" applyBorder="1"/>
    <xf numFmtId="0" fontId="21" fillId="13" borderId="37" xfId="0" applyFont="1" applyFill="1" applyBorder="1" applyAlignment="1">
      <alignment horizontal="center" vertical="center"/>
    </xf>
    <xf numFmtId="0" fontId="21" fillId="13" borderId="57" xfId="0" applyFont="1" applyFill="1" applyBorder="1" applyAlignment="1">
      <alignment vertical="center"/>
    </xf>
    <xf numFmtId="0" fontId="21" fillId="13" borderId="85" xfId="0" applyFont="1" applyFill="1" applyBorder="1" applyAlignment="1">
      <alignment horizontal="center" vertical="center"/>
    </xf>
    <xf numFmtId="0" fontId="21" fillId="13" borderId="86" xfId="0" applyFont="1" applyFill="1" applyBorder="1" applyAlignment="1">
      <alignment horizontal="center" vertical="center"/>
    </xf>
    <xf numFmtId="0" fontId="21" fillId="13" borderId="87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4" fillId="9" borderId="85" xfId="0" applyFont="1" applyFill="1" applyBorder="1" applyAlignment="1">
      <alignment horizontal="center" vertical="center" wrapText="1"/>
    </xf>
    <xf numFmtId="0" fontId="0" fillId="9" borderId="86" xfId="0" applyFill="1" applyBorder="1" applyAlignment="1">
      <alignment horizontal="center" vertical="center" wrapText="1"/>
    </xf>
    <xf numFmtId="0" fontId="0" fillId="9" borderId="87" xfId="0" applyFill="1" applyBorder="1" applyAlignment="1">
      <alignment horizontal="center" vertical="center" wrapText="1"/>
    </xf>
    <xf numFmtId="0" fontId="0" fillId="8" borderId="62" xfId="0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9" borderId="57" xfId="0" applyFill="1" applyBorder="1" applyAlignment="1">
      <alignment horizontal="center" vertical="center"/>
    </xf>
    <xf numFmtId="0" fontId="0" fillId="9" borderId="57" xfId="0" applyFill="1" applyBorder="1" applyAlignment="1">
      <alignment vertical="center"/>
    </xf>
    <xf numFmtId="0" fontId="0" fillId="9" borderId="36" xfId="0" applyFill="1" applyBorder="1" applyAlignment="1">
      <alignment vertical="center"/>
    </xf>
    <xf numFmtId="0" fontId="0" fillId="5" borderId="37" xfId="0" applyFill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9" borderId="85" xfId="0" applyFill="1" applyBorder="1" applyAlignment="1">
      <alignment horizontal="center" vertical="center"/>
    </xf>
    <xf numFmtId="0" fontId="0" fillId="9" borderId="86" xfId="0" applyFill="1" applyBorder="1" applyAlignment="1">
      <alignment horizontal="center" vertical="center"/>
    </xf>
    <xf numFmtId="0" fontId="0" fillId="9" borderId="86" xfId="0" applyFill="1" applyBorder="1" applyAlignment="1">
      <alignment vertical="center"/>
    </xf>
    <xf numFmtId="0" fontId="0" fillId="9" borderId="87" xfId="0" applyFill="1" applyBorder="1" applyAlignment="1">
      <alignment vertical="center"/>
    </xf>
    <xf numFmtId="0" fontId="0" fillId="9" borderId="87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11" xfId="0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>
      <alignment horizontal="center" wrapText="1"/>
    </xf>
    <xf numFmtId="0" fontId="0" fillId="10" borderId="13" xfId="0" applyFill="1" applyBorder="1" applyAlignment="1">
      <alignment horizontal="center" wrapText="1"/>
    </xf>
    <xf numFmtId="0" fontId="0" fillId="10" borderId="104" xfId="0" applyFill="1" applyBorder="1" applyAlignment="1">
      <alignment horizontal="center" wrapText="1"/>
    </xf>
    <xf numFmtId="0" fontId="3" fillId="2" borderId="8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3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13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21" fillId="2" borderId="24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0" fillId="2" borderId="72" xfId="0" applyFill="1" applyBorder="1" applyAlignment="1">
      <alignment horizontal="center"/>
    </xf>
    <xf numFmtId="0" fontId="0" fillId="2" borderId="78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79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4" fillId="2" borderId="106" xfId="0" applyFont="1" applyFill="1" applyBorder="1" applyAlignment="1">
      <alignment horizontal="left" vertical="center" wrapText="1"/>
    </xf>
    <xf numFmtId="0" fontId="4" fillId="0" borderId="106" xfId="0" applyFont="1" applyBorder="1" applyAlignment="1">
      <alignment horizontal="right"/>
    </xf>
    <xf numFmtId="0" fontId="0" fillId="2" borderId="2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1" xfId="0" applyFont="1" applyFill="1" applyBorder="1" applyAlignment="1">
      <alignment horizontal="center"/>
    </xf>
    <xf numFmtId="0" fontId="6" fillId="2" borderId="106" xfId="0" applyFont="1" applyFill="1" applyBorder="1" applyAlignment="1">
      <alignment horizontal="center"/>
    </xf>
    <xf numFmtId="0" fontId="6" fillId="2" borderId="126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 wrapText="1"/>
    </xf>
    <xf numFmtId="0" fontId="22" fillId="2" borderId="56" xfId="0" applyFont="1" applyFill="1" applyBorder="1" applyAlignment="1">
      <alignment horizontal="center" wrapText="1"/>
    </xf>
    <xf numFmtId="0" fontId="22" fillId="2" borderId="32" xfId="0" applyFont="1" applyFill="1" applyBorder="1" applyAlignment="1">
      <alignment horizontal="center" wrapText="1"/>
    </xf>
    <xf numFmtId="0" fontId="21" fillId="14" borderId="29" xfId="0" applyFont="1" applyFill="1" applyBorder="1" applyAlignment="1">
      <alignment horizontal="center"/>
    </xf>
    <xf numFmtId="0" fontId="21" fillId="14" borderId="11" xfId="0" applyFont="1" applyFill="1" applyBorder="1" applyAlignment="1">
      <alignment horizontal="center"/>
    </xf>
    <xf numFmtId="0" fontId="21" fillId="14" borderId="41" xfId="0" applyFont="1" applyFill="1" applyBorder="1" applyAlignment="1">
      <alignment horizontal="center"/>
    </xf>
    <xf numFmtId="0" fontId="21" fillId="14" borderId="40" xfId="0" applyFont="1" applyFill="1" applyBorder="1" applyAlignment="1">
      <alignment horizontal="center"/>
    </xf>
    <xf numFmtId="0" fontId="21" fillId="14" borderId="0" xfId="0" applyFont="1" applyFill="1" applyAlignment="1">
      <alignment horizontal="center"/>
    </xf>
    <xf numFmtId="0" fontId="21" fillId="14" borderId="15" xfId="0" applyFont="1" applyFill="1" applyBorder="1" applyAlignment="1">
      <alignment horizontal="center"/>
    </xf>
    <xf numFmtId="0" fontId="21" fillId="14" borderId="28" xfId="0" applyFont="1" applyFill="1" applyBorder="1" applyAlignment="1">
      <alignment horizontal="center"/>
    </xf>
    <xf numFmtId="0" fontId="21" fillId="14" borderId="56" xfId="0" applyFont="1" applyFill="1" applyBorder="1" applyAlignment="1">
      <alignment horizontal="center"/>
    </xf>
    <xf numFmtId="0" fontId="21" fillId="14" borderId="32" xfId="0" applyFont="1" applyFill="1" applyBorder="1" applyAlignment="1">
      <alignment horizontal="center"/>
    </xf>
    <xf numFmtId="0" fontId="21" fillId="14" borderId="38" xfId="0" applyFont="1" applyFill="1" applyBorder="1" applyAlignment="1">
      <alignment horizontal="center"/>
    </xf>
    <xf numFmtId="0" fontId="21" fillId="14" borderId="60" xfId="0" applyFont="1" applyFill="1" applyBorder="1" applyAlignment="1">
      <alignment horizontal="center"/>
    </xf>
    <xf numFmtId="0" fontId="21" fillId="14" borderId="16" xfId="0" applyFont="1" applyFill="1" applyBorder="1" applyAlignment="1">
      <alignment horizontal="center"/>
    </xf>
    <xf numFmtId="0" fontId="21" fillId="14" borderId="37" xfId="0" applyFont="1" applyFill="1" applyBorder="1" applyAlignment="1">
      <alignment horizontal="center"/>
    </xf>
    <xf numFmtId="0" fontId="21" fillId="14" borderId="57" xfId="0" applyFont="1" applyFill="1" applyBorder="1" applyAlignment="1">
      <alignment horizontal="center"/>
    </xf>
    <xf numFmtId="0" fontId="21" fillId="14" borderId="36" xfId="0" applyFont="1" applyFill="1" applyBorder="1" applyAlignment="1">
      <alignment horizontal="center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</cellXfs>
  <cellStyles count="2">
    <cellStyle name="Standard" xfId="0" builtinId="0"/>
    <cellStyle name="Standard_LEBE_V2_2000" xfId="1" xr:uid="{00000000-0005-0000-0000-000001000000}"/>
  </cellStyles>
  <dxfs count="0"/>
  <tableStyles count="0" defaultTableStyle="TableStyleMedium2" defaultPivotStyle="PivotStyleLight16"/>
  <colors>
    <mruColors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asisinfoBFS!A1"/><Relationship Id="rId2" Type="http://schemas.openxmlformats.org/officeDocument/2006/relationships/image" Target="../media/image1.png"/><Relationship Id="rId1" Type="http://schemas.openxmlformats.org/officeDocument/2006/relationships/hyperlink" Target="http://www.km.bayern.de/" TargetMode="External"/><Relationship Id="rId4" Type="http://schemas.openxmlformats.org/officeDocument/2006/relationships/hyperlink" Target="#BasisinfoFAK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Logo!A1"/><Relationship Id="rId1" Type="http://schemas.openxmlformats.org/officeDocument/2006/relationships/hyperlink" Target="#FAK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Logo!A1"/><Relationship Id="rId1" Type="http://schemas.openxmlformats.org/officeDocument/2006/relationships/hyperlink" Target="#BasisinfoFAK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Logo!A1"/><Relationship Id="rId1" Type="http://schemas.openxmlformats.org/officeDocument/2006/relationships/hyperlink" Target="#BFS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Logo!A1"/><Relationship Id="rId1" Type="http://schemas.openxmlformats.org/officeDocument/2006/relationships/hyperlink" Target="#BasisinfoBF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156062</xdr:colOff>
      <xdr:row>6</xdr:row>
      <xdr:rowOff>50744</xdr:rowOff>
    </xdr:from>
    <xdr:to>
      <xdr:col>6</xdr:col>
      <xdr:colOff>566756</xdr:colOff>
      <xdr:row>8</xdr:row>
      <xdr:rowOff>21012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057274" y="1120475"/>
          <a:ext cx="4916751" cy="303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de-DE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Lehrerbedarfsberechnung</a:t>
          </a:r>
          <a:endParaRPr lang="de-DE" sz="13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3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79871</xdr:colOff>
      <xdr:row>8</xdr:row>
      <xdr:rowOff>123046</xdr:rowOff>
    </xdr:from>
    <xdr:to>
      <xdr:col>7</xdr:col>
      <xdr:colOff>642947</xdr:colOff>
      <xdr:row>9</xdr:row>
      <xdr:rowOff>161193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79871" y="1573777"/>
          <a:ext cx="6409961" cy="1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300" b="1" i="1" u="none" strike="noStrike" baseline="0">
              <a:solidFill>
                <a:srgbClr val="000000"/>
              </a:solidFill>
              <a:latin typeface="Arial"/>
              <a:cs typeface="Arial"/>
            </a:rPr>
            <a:t>LeBe_V1_2026 Fremdsprachen FAK - Berufsfachschule - Stand September 2026</a:t>
          </a:r>
        </a:p>
      </xdr:txBody>
    </xdr:sp>
    <xdr:clientData/>
  </xdr:twoCellAnchor>
  <xdr:twoCellAnchor>
    <xdr:from>
      <xdr:col>1</xdr:col>
      <xdr:colOff>156062</xdr:colOff>
      <xdr:row>16</xdr:row>
      <xdr:rowOff>95620</xdr:rowOff>
    </xdr:from>
    <xdr:to>
      <xdr:col>6</xdr:col>
      <xdr:colOff>566756</xdr:colOff>
      <xdr:row>18</xdr:row>
      <xdr:rowOff>57520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057274" y="2733312"/>
          <a:ext cx="4916751" cy="254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Technische Beratung: 089 / 2186  - </a:t>
          </a:r>
          <a:r>
            <a:rPr lang="de-DE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2769</a:t>
          </a:r>
          <a:r>
            <a:rPr lang="de-DE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 (oder  -2515)</a:t>
          </a:r>
        </a:p>
      </xdr:txBody>
    </xdr:sp>
    <xdr:clientData/>
  </xdr:twoCellAnchor>
  <xdr:twoCellAnchor>
    <xdr:from>
      <xdr:col>1</xdr:col>
      <xdr:colOff>156062</xdr:colOff>
      <xdr:row>14</xdr:row>
      <xdr:rowOff>30657</xdr:rowOff>
    </xdr:from>
    <xdr:to>
      <xdr:col>6</xdr:col>
      <xdr:colOff>566756</xdr:colOff>
      <xdr:row>15</xdr:row>
      <xdr:rowOff>140126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057274" y="2375272"/>
          <a:ext cx="4916751" cy="25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Fachliche Beratung: 089 / 2186 - </a:t>
          </a:r>
          <a:r>
            <a:rPr lang="de-DE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2119</a:t>
          </a:r>
        </a:p>
      </xdr:txBody>
    </xdr:sp>
    <xdr:clientData/>
  </xdr:twoCellAnchor>
  <xdr:twoCellAnchor>
    <xdr:from>
      <xdr:col>1</xdr:col>
      <xdr:colOff>691547</xdr:colOff>
      <xdr:row>2</xdr:row>
      <xdr:rowOff>135355</xdr:rowOff>
    </xdr:from>
    <xdr:to>
      <xdr:col>6</xdr:col>
      <xdr:colOff>31270</xdr:colOff>
      <xdr:row>5</xdr:row>
      <xdr:rowOff>95250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526816" y="450413"/>
          <a:ext cx="3516069" cy="597337"/>
          <a:chOff x="2319704" y="307731"/>
          <a:chExt cx="3844472" cy="574048"/>
        </a:xfrm>
      </xdr:grpSpPr>
      <xdr:pic>
        <xdr:nvPicPr>
          <xdr:cNvPr id="13" name="Picture 77" descr="wappen">
            <a:hlinkClick xmlns:r="http://schemas.openxmlformats.org/officeDocument/2006/relationships" r:id="rId1" tooltip="Bayerisches Staatsministerium für Unterricht und Kultus"/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9704" y="307731"/>
            <a:ext cx="872636" cy="4931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Text Box 79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5827" y="308993"/>
            <a:ext cx="2968349" cy="572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36576" bIns="0" anchor="t" upright="1"/>
          <a:lstStyle/>
          <a:p>
            <a:pPr algn="l" rtl="0">
              <a:defRPr sz="1000"/>
            </a:pPr>
            <a:r>
              <a:rPr lang="de-DE" sz="1400" b="1" i="1" u="none" strike="noStrike" baseline="0">
                <a:solidFill>
                  <a:srgbClr val="0000FF"/>
                </a:solidFill>
                <a:latin typeface="Arial"/>
                <a:cs typeface="Arial"/>
              </a:rPr>
              <a:t>Bayerisches Staatsministerium</a:t>
            </a:r>
          </a:p>
          <a:p>
            <a:pPr algn="l" rtl="0">
              <a:defRPr sz="1000"/>
            </a:pPr>
            <a:r>
              <a:rPr lang="de-DE" sz="1400" b="1" i="1" u="none" strike="noStrike" baseline="0">
                <a:solidFill>
                  <a:srgbClr val="0000FF"/>
                </a:solidFill>
                <a:latin typeface="Arial"/>
                <a:cs typeface="Arial"/>
              </a:rPr>
              <a:t>für Unterricht und Kultus</a:t>
            </a:r>
          </a:p>
        </xdr:txBody>
      </xdr:sp>
    </xdr:grpSp>
    <xdr:clientData/>
  </xdr:twoCellAnchor>
  <xdr:twoCellAnchor>
    <xdr:from>
      <xdr:col>2</xdr:col>
      <xdr:colOff>387355</xdr:colOff>
      <xdr:row>10</xdr:row>
      <xdr:rowOff>107114</xdr:rowOff>
    </xdr:from>
    <xdr:to>
      <xdr:col>5</xdr:col>
      <xdr:colOff>335462</xdr:colOff>
      <xdr:row>13</xdr:row>
      <xdr:rowOff>97143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057893" y="1902210"/>
          <a:ext cx="2453915" cy="451625"/>
          <a:chOff x="3604846" y="1883018"/>
          <a:chExt cx="2651742" cy="429644"/>
        </a:xfrm>
      </xdr:grpSpPr>
      <xdr:sp macro="" textlink="">
        <xdr:nvSpPr>
          <xdr:cNvPr id="15" name="Rechteck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 bwMode="auto">
          <a:xfrm>
            <a:off x="4960326" y="1883018"/>
            <a:ext cx="1296262" cy="429644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Berufsfachschule</a:t>
            </a:r>
          </a:p>
        </xdr:txBody>
      </xdr:sp>
      <xdr:sp macro="" textlink="">
        <xdr:nvSpPr>
          <xdr:cNvPr id="19" name="Rechteck 1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 bwMode="auto">
          <a:xfrm>
            <a:off x="3604846" y="1883018"/>
            <a:ext cx="1296262" cy="429644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Fachakademie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109903</xdr:colOff>
      <xdr:row>11</xdr:row>
      <xdr:rowOff>106240</xdr:rowOff>
    </xdr:from>
    <xdr:to>
      <xdr:col>4</xdr:col>
      <xdr:colOff>871299</xdr:colOff>
      <xdr:row>13</xdr:row>
      <xdr:rowOff>107259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407018" y="2656009"/>
          <a:ext cx="2527185" cy="425981"/>
          <a:chOff x="3604846" y="1883018"/>
          <a:chExt cx="2651742" cy="429644"/>
        </a:xfrm>
      </xdr:grpSpPr>
      <xdr:sp macro="" textlink="">
        <xdr:nvSpPr>
          <xdr:cNvPr id="5" name="Rechteck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 bwMode="auto">
          <a:xfrm>
            <a:off x="4960326" y="1883018"/>
            <a:ext cx="1296262" cy="429644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Fachakademie</a:t>
            </a:r>
          </a:p>
        </xdr:txBody>
      </xdr:sp>
      <xdr:sp macro="" textlink="">
        <xdr:nvSpPr>
          <xdr:cNvPr id="6" name="Rechteck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 bwMode="auto">
          <a:xfrm>
            <a:off x="3604846" y="1883018"/>
            <a:ext cx="1296262" cy="429644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Startseite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453331</xdr:colOff>
      <xdr:row>0</xdr:row>
      <xdr:rowOff>10026</xdr:rowOff>
    </xdr:from>
    <xdr:to>
      <xdr:col>19</xdr:col>
      <xdr:colOff>0</xdr:colOff>
      <xdr:row>4</xdr:row>
      <xdr:rowOff>118828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8425023" y="10026"/>
          <a:ext cx="1173246" cy="856148"/>
          <a:chOff x="8875436" y="10026"/>
          <a:chExt cx="1296262" cy="855763"/>
        </a:xfrm>
      </xdr:grpSpPr>
      <xdr:sp macro="" textlink="">
        <xdr:nvSpPr>
          <xdr:cNvPr id="6" name="Rechteck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 bwMode="auto">
          <a:xfrm>
            <a:off x="8875436" y="436145"/>
            <a:ext cx="1296262" cy="429644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Basisinfo</a:t>
            </a:r>
          </a:p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Fachakademie</a:t>
            </a:r>
          </a:p>
        </xdr:txBody>
      </xdr:sp>
      <xdr:sp macro="" textlink="">
        <xdr:nvSpPr>
          <xdr:cNvPr id="7" name="Rechteck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 bwMode="auto">
          <a:xfrm>
            <a:off x="8875436" y="10026"/>
            <a:ext cx="1296262" cy="429644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Startseite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351682</xdr:colOff>
      <xdr:row>12</xdr:row>
      <xdr:rowOff>69598</xdr:rowOff>
    </xdr:from>
    <xdr:to>
      <xdr:col>13</xdr:col>
      <xdr:colOff>131270</xdr:colOff>
      <xdr:row>15</xdr:row>
      <xdr:rowOff>15665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5671028" y="3168886"/>
          <a:ext cx="2446588" cy="429644"/>
          <a:chOff x="3604846" y="1883018"/>
          <a:chExt cx="2651742" cy="429644"/>
        </a:xfrm>
      </xdr:grpSpPr>
      <xdr:sp macro="" textlink="">
        <xdr:nvSpPr>
          <xdr:cNvPr id="5" name="Rechteck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 bwMode="auto">
          <a:xfrm>
            <a:off x="4960326" y="1883018"/>
            <a:ext cx="1296262" cy="429644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Berufsfachschule</a:t>
            </a:r>
          </a:p>
        </xdr:txBody>
      </xdr:sp>
      <xdr:sp macro="" textlink="">
        <xdr:nvSpPr>
          <xdr:cNvPr id="6" name="Rechteck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 bwMode="auto">
          <a:xfrm>
            <a:off x="3604846" y="1883018"/>
            <a:ext cx="1296262" cy="429644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Startseite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765900</xdr:colOff>
      <xdr:row>0</xdr:row>
      <xdr:rowOff>0</xdr:rowOff>
    </xdr:from>
    <xdr:to>
      <xdr:col>23</xdr:col>
      <xdr:colOff>0</xdr:colOff>
      <xdr:row>4</xdr:row>
      <xdr:rowOff>146150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12264816" y="0"/>
          <a:ext cx="1171037" cy="852121"/>
          <a:chOff x="8875436" y="10026"/>
          <a:chExt cx="1296262" cy="855763"/>
        </a:xfrm>
      </xdr:grpSpPr>
      <xdr:sp macro="" textlink="">
        <xdr:nvSpPr>
          <xdr:cNvPr id="6" name="Rechteck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 bwMode="auto">
          <a:xfrm>
            <a:off x="8875436" y="436145"/>
            <a:ext cx="1296262" cy="429644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Basisinfo</a:t>
            </a:r>
          </a:p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Berufsfachschule</a:t>
            </a:r>
          </a:p>
        </xdr:txBody>
      </xdr:sp>
      <xdr:sp macro="" textlink="">
        <xdr:nvSpPr>
          <xdr:cNvPr id="7" name="Rechteck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 bwMode="auto">
          <a:xfrm>
            <a:off x="8875436" y="10026"/>
            <a:ext cx="1296262" cy="429644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lang="de-DE" sz="1050" b="0">
                <a:latin typeface="Arial" panose="020B0604020202020204" pitchFamily="34" charset="0"/>
                <a:cs typeface="Arial" panose="020B0604020202020204" pitchFamily="34" charset="0"/>
              </a:rPr>
              <a:t>Startseite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21"/>
  <sheetViews>
    <sheetView tabSelected="1" zoomScale="130" zoomScaleNormal="130" workbookViewId="0">
      <pane ySplit="65" topLeftCell="A66" activePane="bottomLeft" state="frozen"/>
      <selection pane="bottomLeft"/>
    </sheetView>
  </sheetViews>
  <sheetFormatPr baseColWidth="10" defaultColWidth="12.5703125" defaultRowHeight="12" x14ac:dyDescent="0.15"/>
  <cols>
    <col min="1" max="16384" width="12.5703125" style="79"/>
  </cols>
  <sheetData>
    <row r="1" spans="1:8" ht="12.75" x14ac:dyDescent="0.2">
      <c r="A1" s="86" t="s">
        <v>115</v>
      </c>
      <c r="B1" s="78"/>
    </row>
    <row r="3" spans="1:8" ht="18.75" x14ac:dyDescent="0.25">
      <c r="A3" s="80"/>
      <c r="B3" s="81"/>
      <c r="C3" s="81"/>
      <c r="D3" s="81"/>
      <c r="E3" s="81"/>
      <c r="F3" s="81"/>
      <c r="G3" s="81"/>
      <c r="H3" s="81"/>
    </row>
    <row r="4" spans="1:8" ht="18.75" x14ac:dyDescent="0.25">
      <c r="A4" s="80"/>
      <c r="B4" s="81"/>
      <c r="C4" s="81"/>
      <c r="D4" s="81"/>
      <c r="E4" s="81"/>
      <c r="F4" s="81"/>
      <c r="G4" s="81"/>
      <c r="H4" s="81"/>
    </row>
    <row r="8" spans="1:8" ht="15" x14ac:dyDescent="0.2">
      <c r="A8" s="82"/>
      <c r="B8" s="81"/>
      <c r="C8" s="81"/>
      <c r="D8" s="81"/>
      <c r="E8" s="81"/>
      <c r="F8" s="81"/>
      <c r="G8" s="81"/>
      <c r="H8" s="81"/>
    </row>
    <row r="10" spans="1:8" ht="15" x14ac:dyDescent="0.2">
      <c r="A10" s="82"/>
      <c r="B10" s="81"/>
      <c r="C10" s="81"/>
      <c r="D10" s="81"/>
      <c r="E10" s="81"/>
      <c r="F10" s="81"/>
      <c r="G10" s="81"/>
      <c r="H10" s="81"/>
    </row>
    <row r="14" spans="1:8" ht="12.75" x14ac:dyDescent="0.2">
      <c r="C14" s="83"/>
    </row>
    <row r="19" spans="1:9" x14ac:dyDescent="0.15">
      <c r="A19" s="467"/>
      <c r="B19" s="467"/>
      <c r="C19" s="467"/>
      <c r="D19" s="467"/>
      <c r="E19" s="467"/>
      <c r="F19" s="467"/>
      <c r="G19" s="467"/>
      <c r="H19" s="467"/>
      <c r="I19" s="84"/>
    </row>
    <row r="20" spans="1:9" x14ac:dyDescent="0.15">
      <c r="A20" s="79" t="s">
        <v>67</v>
      </c>
    </row>
    <row r="21" spans="1:9" x14ac:dyDescent="0.15">
      <c r="A21" s="85"/>
      <c r="B21" s="81"/>
      <c r="C21" s="81"/>
      <c r="D21" s="81"/>
      <c r="E21" s="81"/>
      <c r="F21" s="81"/>
      <c r="G21" s="81"/>
      <c r="H21" s="81"/>
    </row>
  </sheetData>
  <sheetProtection selectLockedCells="1" selectUnlockedCells="1"/>
  <mergeCells count="1">
    <mergeCell ref="A19:H19"/>
  </mergeCells>
  <phoneticPr fontId="16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&amp;A</oddHeader>
    <oddFooter>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B3:E12"/>
  <sheetViews>
    <sheetView zoomScale="130" zoomScaleNormal="130" workbookViewId="0">
      <selection activeCell="C8" sqref="C8"/>
    </sheetView>
  </sheetViews>
  <sheetFormatPr baseColWidth="10" defaultColWidth="10.7109375" defaultRowHeight="12.75" x14ac:dyDescent="0.2"/>
  <cols>
    <col min="1" max="1" width="10.7109375" style="75"/>
    <col min="2" max="2" width="38.7109375" style="75" customWidth="1"/>
    <col min="3" max="3" width="13.5703125" style="75" customWidth="1"/>
    <col min="4" max="4" width="12.85546875" style="75" customWidth="1"/>
    <col min="5" max="5" width="13.5703125" style="75" customWidth="1"/>
    <col min="6" max="16384" width="10.7109375" style="75"/>
  </cols>
  <sheetData>
    <row r="3" spans="2:5" ht="21" customHeight="1" x14ac:dyDescent="0.25">
      <c r="C3" s="469" t="s">
        <v>69</v>
      </c>
      <c r="D3" s="469"/>
      <c r="E3" s="469"/>
    </row>
    <row r="5" spans="2:5" ht="17.25" customHeight="1" thickBot="1" x14ac:dyDescent="0.25">
      <c r="C5" s="468" t="s">
        <v>66</v>
      </c>
      <c r="D5" s="468"/>
      <c r="E5" s="468"/>
    </row>
    <row r="6" spans="2:5" ht="13.5" thickBot="1" x14ac:dyDescent="0.25">
      <c r="C6" s="119">
        <v>1</v>
      </c>
      <c r="D6" s="120">
        <v>2</v>
      </c>
      <c r="E6" s="121">
        <v>3</v>
      </c>
    </row>
    <row r="7" spans="2:5" ht="21" customHeight="1" x14ac:dyDescent="0.2">
      <c r="B7" s="76" t="s">
        <v>62</v>
      </c>
      <c r="C7" s="100"/>
      <c r="D7" s="101"/>
      <c r="E7" s="103"/>
    </row>
    <row r="8" spans="2:5" ht="19.5" customHeight="1" x14ac:dyDescent="0.2">
      <c r="B8" s="76" t="s">
        <v>64</v>
      </c>
      <c r="C8" s="104"/>
      <c r="D8" s="95"/>
      <c r="E8" s="115"/>
    </row>
    <row r="9" spans="2:5" ht="21" customHeight="1" thickBot="1" x14ac:dyDescent="0.25">
      <c r="B9" s="76" t="s">
        <v>65</v>
      </c>
      <c r="C9" s="125"/>
      <c r="D9" s="126"/>
      <c r="E9" s="127"/>
    </row>
    <row r="10" spans="2:5" ht="24.75" customHeight="1" x14ac:dyDescent="0.2">
      <c r="B10" s="77" t="s">
        <v>68</v>
      </c>
      <c r="C10" s="122">
        <f>IF(AND(C7&gt;15,C7&lt;33),1,ROUNDDOWN(C7/16,0))</f>
        <v>0</v>
      </c>
      <c r="D10" s="123">
        <f>IF(AND(D7&gt;15,D7&lt;33),1,ROUNDDOWN(D7/16,0))</f>
        <v>0</v>
      </c>
      <c r="E10" s="124">
        <f>IF(AND(E7&gt;15,E7&lt;33),1,ROUNDDOWN(E7/16,0))</f>
        <v>0</v>
      </c>
    </row>
    <row r="11" spans="2:5" ht="25.5" customHeight="1" thickBot="1" x14ac:dyDescent="0.25">
      <c r="B11" s="77" t="s">
        <v>63</v>
      </c>
      <c r="C11" s="116" t="str">
        <f>IF(C7="","",IF(C7&lt;16,1,IF(AND(C7&gt;15,C7&lt;33),2,IF(AND(C8=2,C9=2,C7&gt;39),3,ROUNDDOWN(C7/16,0)))))</f>
        <v/>
      </c>
      <c r="D11" s="117" t="str">
        <f>IF(D7="","",IF(D7&lt;16,1,IF(AND(D7&gt;15,D7&lt;33),2,IF(AND(D8=2,D9=2,D7&gt;39),3,ROUNDDOWN(D7/16,0)))))</f>
        <v/>
      </c>
      <c r="E11" s="118" t="str">
        <f>IF(E7="","",IF(E7&lt;16,1,IF(AND(E7&gt;15,E7&lt;33),2,IF(AND(E8=2,E9=2,E7&gt;39),3,ROUNDDOWN(E7/16,0)))))</f>
        <v/>
      </c>
    </row>
    <row r="12" spans="2:5" ht="21" customHeight="1" x14ac:dyDescent="0.2"/>
  </sheetData>
  <sheetProtection sheet="1" objects="1" scenarios="1" selectLockedCells="1"/>
  <mergeCells count="2">
    <mergeCell ref="C5:E5"/>
    <mergeCell ref="C3:E3"/>
  </mergeCells>
  <phoneticPr fontId="16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S54"/>
  <sheetViews>
    <sheetView zoomScale="130" zoomScaleNormal="130" workbookViewId="0">
      <pane xSplit="19" ySplit="10" topLeftCell="T11" activePane="bottomRight" state="frozen"/>
      <selection pane="topRight" activeCell="T1" sqref="T1"/>
      <selection pane="bottomLeft" activeCell="A11" sqref="A11"/>
      <selection pane="bottomRight" activeCell="R12" sqref="R12"/>
    </sheetView>
  </sheetViews>
  <sheetFormatPr baseColWidth="10" defaultRowHeight="12.75" x14ac:dyDescent="0.2"/>
  <cols>
    <col min="1" max="1" width="6.42578125" customWidth="1"/>
    <col min="2" max="2" width="7.5703125" customWidth="1"/>
    <col min="3" max="3" width="8.85546875" customWidth="1"/>
    <col min="4" max="4" width="8.42578125" customWidth="1"/>
    <col min="5" max="5" width="8" customWidth="1"/>
    <col min="6" max="6" width="6.85546875" customWidth="1"/>
    <col min="7" max="7" width="6.5703125" customWidth="1"/>
    <col min="8" max="8" width="8.85546875" customWidth="1"/>
    <col min="9" max="9" width="7.140625" customWidth="1"/>
    <col min="10" max="11" width="6.5703125" customWidth="1"/>
    <col min="12" max="13" width="6.85546875" customWidth="1"/>
    <col min="14" max="14" width="7.42578125" customWidth="1"/>
    <col min="15" max="15" width="9.28515625" customWidth="1"/>
    <col min="16" max="16" width="7" customWidth="1"/>
    <col min="17" max="17" width="6.85546875" customWidth="1"/>
    <col min="18" max="18" width="9" customWidth="1"/>
    <col min="19" max="19" width="8.5703125" customWidth="1"/>
  </cols>
  <sheetData>
    <row r="1" spans="1:19" ht="21.75" customHeight="1" x14ac:dyDescent="0.2">
      <c r="A1" s="2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P1" s="73"/>
      <c r="Q1" s="1"/>
      <c r="R1" s="1"/>
      <c r="S1" s="1"/>
    </row>
    <row r="2" spans="1:19" x14ac:dyDescent="0.2">
      <c r="A2" s="1"/>
      <c r="B2" s="1"/>
      <c r="C2" s="1"/>
      <c r="D2" s="1"/>
      <c r="E2" s="1"/>
      <c r="F2" s="1"/>
      <c r="G2" s="3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</row>
    <row r="3" spans="1:19" x14ac:dyDescent="0.2">
      <c r="A3" s="2" t="s">
        <v>1</v>
      </c>
      <c r="B3" s="1"/>
      <c r="C3" s="128"/>
      <c r="D3" s="128"/>
      <c r="E3" s="128"/>
      <c r="F3" s="128"/>
      <c r="G3" s="129"/>
      <c r="H3" s="128"/>
      <c r="I3" s="128"/>
      <c r="J3" s="129"/>
      <c r="K3" s="128"/>
      <c r="L3" s="1"/>
      <c r="M3" s="1"/>
      <c r="N3" s="2" t="s">
        <v>2</v>
      </c>
      <c r="O3" s="1"/>
      <c r="P3" s="128"/>
      <c r="Q3" s="4"/>
      <c r="R3" s="4"/>
      <c r="S3" s="4"/>
    </row>
    <row r="4" spans="1:19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 t="s">
        <v>3</v>
      </c>
      <c r="P4" s="128"/>
      <c r="Q4" s="4"/>
      <c r="R4" s="4"/>
      <c r="S4" s="4"/>
    </row>
    <row r="5" spans="1:19" ht="12.75" customHeight="1" thickBot="1" x14ac:dyDescent="0.25">
      <c r="A5" s="74"/>
      <c r="B5" s="1"/>
      <c r="C5" s="1"/>
      <c r="D5" s="1"/>
      <c r="E5" s="1"/>
      <c r="F5" s="1"/>
      <c r="H5" s="1"/>
      <c r="I5" s="1"/>
      <c r="K5" s="1"/>
      <c r="L5" s="1"/>
      <c r="M5" s="1"/>
      <c r="N5" s="1"/>
      <c r="O5" s="1"/>
      <c r="P5" s="1"/>
      <c r="R5" s="1"/>
      <c r="S5" s="1"/>
    </row>
    <row r="6" spans="1:19" ht="13.5" thickTop="1" x14ac:dyDescent="0.2">
      <c r="A6" s="5"/>
      <c r="B6" s="6"/>
      <c r="C6" s="59"/>
      <c r="D6" s="470" t="s">
        <v>4</v>
      </c>
      <c r="E6" s="471"/>
      <c r="F6" s="471"/>
      <c r="G6" s="471"/>
      <c r="H6" s="471"/>
      <c r="I6" s="471"/>
      <c r="J6" s="472"/>
      <c r="K6" s="476" t="s">
        <v>5</v>
      </c>
      <c r="L6" s="477"/>
      <c r="M6" s="477"/>
      <c r="N6" s="477"/>
      <c r="O6" s="477"/>
      <c r="P6" s="477"/>
      <c r="Q6" s="478"/>
      <c r="R6" s="45" t="s">
        <v>6</v>
      </c>
      <c r="S6" s="7" t="s">
        <v>7</v>
      </c>
    </row>
    <row r="7" spans="1:19" ht="13.5" thickBot="1" x14ac:dyDescent="0.25">
      <c r="A7" s="8"/>
      <c r="B7" s="9"/>
      <c r="C7" s="10"/>
      <c r="D7" s="473"/>
      <c r="E7" s="474"/>
      <c r="F7" s="474"/>
      <c r="G7" s="474"/>
      <c r="H7" s="474"/>
      <c r="I7" s="474"/>
      <c r="J7" s="475"/>
      <c r="K7" s="479" t="s">
        <v>40</v>
      </c>
      <c r="L7" s="480"/>
      <c r="M7" s="480"/>
      <c r="N7" s="480"/>
      <c r="O7" s="480"/>
      <c r="P7" s="480"/>
      <c r="Q7" s="481"/>
      <c r="R7" s="46"/>
      <c r="S7" s="11"/>
    </row>
    <row r="8" spans="1:19" ht="24.75" customHeight="1" x14ac:dyDescent="0.2">
      <c r="A8" s="8"/>
      <c r="B8" s="12"/>
      <c r="C8" s="60"/>
      <c r="D8" s="13"/>
      <c r="E8" s="14" t="s">
        <v>9</v>
      </c>
      <c r="F8" s="14"/>
      <c r="G8" s="48"/>
      <c r="H8" s="49" t="s">
        <v>10</v>
      </c>
      <c r="I8" s="14"/>
      <c r="J8" s="15"/>
      <c r="K8" s="16" t="s">
        <v>11</v>
      </c>
      <c r="L8" s="16"/>
      <c r="M8" s="16"/>
      <c r="N8" s="50"/>
      <c r="O8" s="14" t="s">
        <v>41</v>
      </c>
      <c r="P8" s="14"/>
      <c r="Q8" s="15"/>
      <c r="R8" s="47" t="s">
        <v>12</v>
      </c>
      <c r="S8" s="11"/>
    </row>
    <row r="9" spans="1:19" ht="90" x14ac:dyDescent="0.2">
      <c r="A9" s="17"/>
      <c r="B9" s="18" t="s">
        <v>13</v>
      </c>
      <c r="C9" s="19" t="s">
        <v>43</v>
      </c>
      <c r="D9" s="19" t="s">
        <v>87</v>
      </c>
      <c r="E9" s="20" t="s">
        <v>86</v>
      </c>
      <c r="F9" s="21" t="s">
        <v>14</v>
      </c>
      <c r="G9" s="3" t="s">
        <v>15</v>
      </c>
      <c r="H9" s="51" t="s">
        <v>42</v>
      </c>
      <c r="I9" s="21" t="s">
        <v>14</v>
      </c>
      <c r="J9" s="22" t="s">
        <v>15</v>
      </c>
      <c r="K9" s="23" t="s">
        <v>17</v>
      </c>
      <c r="L9" s="23" t="s">
        <v>18</v>
      </c>
      <c r="M9" s="20" t="s">
        <v>19</v>
      </c>
      <c r="N9" s="52" t="s">
        <v>15</v>
      </c>
      <c r="O9" s="19" t="s">
        <v>44</v>
      </c>
      <c r="P9" s="21" t="s">
        <v>14</v>
      </c>
      <c r="Q9" s="22" t="s">
        <v>15</v>
      </c>
      <c r="R9" s="24" t="s">
        <v>20</v>
      </c>
      <c r="S9" s="24" t="s">
        <v>21</v>
      </c>
    </row>
    <row r="10" spans="1:19" ht="13.5" thickBot="1" x14ac:dyDescent="0.25">
      <c r="A10" s="25" t="s">
        <v>45</v>
      </c>
      <c r="B10" s="26"/>
      <c r="C10" s="31"/>
      <c r="D10" s="27"/>
      <c r="E10" s="28"/>
      <c r="F10" s="29"/>
      <c r="G10" s="53"/>
      <c r="H10" s="54"/>
      <c r="I10" s="29"/>
      <c r="J10" s="30"/>
      <c r="K10" s="32"/>
      <c r="L10" s="32"/>
      <c r="M10" s="33"/>
      <c r="N10" s="33"/>
      <c r="O10" s="33"/>
      <c r="P10" s="29"/>
      <c r="Q10" s="11"/>
      <c r="R10" s="11"/>
      <c r="S10" s="11"/>
    </row>
    <row r="11" spans="1:19" ht="15.75" customHeight="1" thickBot="1" x14ac:dyDescent="0.25">
      <c r="A11" s="55" t="s">
        <v>46</v>
      </c>
      <c r="B11" s="91"/>
      <c r="C11" s="130"/>
      <c r="D11" s="67">
        <v>24</v>
      </c>
      <c r="E11" s="134"/>
      <c r="F11" s="69">
        <v>2</v>
      </c>
      <c r="G11" s="65">
        <f>E11*F11</f>
        <v>0</v>
      </c>
      <c r="H11" s="90"/>
      <c r="I11" s="34">
        <v>6</v>
      </c>
      <c r="J11" s="63">
        <f>H11*I11</f>
        <v>0</v>
      </c>
      <c r="K11" s="68">
        <v>2</v>
      </c>
      <c r="L11" s="36">
        <v>6</v>
      </c>
      <c r="M11" s="36">
        <v>12</v>
      </c>
      <c r="N11" s="64">
        <f t="shared" ref="N11:N37" si="0">IF(C11&gt;0,IF(C11&lt;16,K11,IF(C11&gt;27,M11,L11)),0)</f>
        <v>0</v>
      </c>
      <c r="O11" s="34" t="s">
        <v>24</v>
      </c>
      <c r="P11" s="34" t="s">
        <v>24</v>
      </c>
      <c r="Q11" s="34" t="s">
        <v>24</v>
      </c>
      <c r="R11" s="136"/>
      <c r="S11" s="61">
        <f>IF(C11&gt;0,D11+G11+J11+N11-R11,0)</f>
        <v>0</v>
      </c>
    </row>
    <row r="12" spans="1:19" ht="13.5" thickBot="1" x14ac:dyDescent="0.25">
      <c r="A12" s="57"/>
      <c r="B12" s="92"/>
      <c r="C12" s="131"/>
      <c r="D12" s="70">
        <v>24</v>
      </c>
      <c r="E12" s="133"/>
      <c r="F12" s="69">
        <v>2</v>
      </c>
      <c r="G12" s="193">
        <f>E12*F12</f>
        <v>0</v>
      </c>
      <c r="H12" s="37" t="s">
        <v>24</v>
      </c>
      <c r="I12" s="37" t="s">
        <v>24</v>
      </c>
      <c r="J12" s="62" t="s">
        <v>24</v>
      </c>
      <c r="K12" s="37">
        <v>2</v>
      </c>
      <c r="L12" s="35">
        <v>6</v>
      </c>
      <c r="M12" s="35">
        <v>12</v>
      </c>
      <c r="N12" s="194">
        <f t="shared" si="0"/>
        <v>0</v>
      </c>
      <c r="O12" s="37" t="s">
        <v>24</v>
      </c>
      <c r="P12" s="37" t="s">
        <v>24</v>
      </c>
      <c r="Q12" s="37" t="s">
        <v>24</v>
      </c>
      <c r="R12" s="137"/>
      <c r="S12" s="61">
        <f>IF(C12&gt;0,D12+G12+N12-R12,0)</f>
        <v>0</v>
      </c>
    </row>
    <row r="13" spans="1:19" ht="13.5" thickBot="1" x14ac:dyDescent="0.25">
      <c r="A13" s="57"/>
      <c r="B13" s="92"/>
      <c r="C13" s="131"/>
      <c r="D13" s="70">
        <v>24</v>
      </c>
      <c r="E13" s="133"/>
      <c r="F13" s="69">
        <v>2</v>
      </c>
      <c r="G13" s="193">
        <f>E13*F13</f>
        <v>0</v>
      </c>
      <c r="H13" s="37" t="s">
        <v>24</v>
      </c>
      <c r="I13" s="37" t="s">
        <v>24</v>
      </c>
      <c r="J13" s="62" t="s">
        <v>24</v>
      </c>
      <c r="K13" s="37">
        <v>2</v>
      </c>
      <c r="L13" s="35">
        <v>6</v>
      </c>
      <c r="M13" s="35">
        <v>12</v>
      </c>
      <c r="N13" s="196">
        <f t="shared" si="0"/>
        <v>0</v>
      </c>
      <c r="O13" s="37" t="s">
        <v>24</v>
      </c>
      <c r="P13" s="37" t="s">
        <v>24</v>
      </c>
      <c r="Q13" s="37" t="s">
        <v>24</v>
      </c>
      <c r="R13" s="137"/>
      <c r="S13" s="61">
        <f t="shared" ref="S13:S19" si="1">IF(C13&gt;0,D13+G13+N13-R13,0)</f>
        <v>0</v>
      </c>
    </row>
    <row r="14" spans="1:19" ht="15" customHeight="1" thickBot="1" x14ac:dyDescent="0.25">
      <c r="A14" s="38"/>
      <c r="B14" s="92"/>
      <c r="C14" s="131"/>
      <c r="D14" s="70">
        <v>24</v>
      </c>
      <c r="E14" s="133"/>
      <c r="F14" s="69">
        <v>2</v>
      </c>
      <c r="G14" s="193">
        <f t="shared" ref="G14:G19" si="2">E14*F14</f>
        <v>0</v>
      </c>
      <c r="H14" s="37" t="s">
        <v>24</v>
      </c>
      <c r="I14" s="37" t="s">
        <v>24</v>
      </c>
      <c r="J14" s="62" t="s">
        <v>24</v>
      </c>
      <c r="K14" s="56">
        <v>2</v>
      </c>
      <c r="L14" s="35">
        <v>6</v>
      </c>
      <c r="M14" s="35">
        <v>12</v>
      </c>
      <c r="N14" s="197">
        <f t="shared" si="0"/>
        <v>0</v>
      </c>
      <c r="O14" s="37" t="s">
        <v>24</v>
      </c>
      <c r="P14" s="37" t="s">
        <v>24</v>
      </c>
      <c r="Q14" s="37" t="s">
        <v>24</v>
      </c>
      <c r="R14" s="137"/>
      <c r="S14" s="61">
        <f t="shared" si="1"/>
        <v>0</v>
      </c>
    </row>
    <row r="15" spans="1:19" ht="15" customHeight="1" thickBot="1" x14ac:dyDescent="0.25">
      <c r="A15" s="38"/>
      <c r="B15" s="92"/>
      <c r="C15" s="131"/>
      <c r="D15" s="70">
        <v>24</v>
      </c>
      <c r="E15" s="133"/>
      <c r="F15" s="69">
        <v>2</v>
      </c>
      <c r="G15" s="193">
        <f t="shared" si="2"/>
        <v>0</v>
      </c>
      <c r="H15" s="37" t="s">
        <v>24</v>
      </c>
      <c r="I15" s="37" t="s">
        <v>24</v>
      </c>
      <c r="J15" s="62" t="s">
        <v>24</v>
      </c>
      <c r="K15" s="56">
        <v>2</v>
      </c>
      <c r="L15" s="35">
        <v>6</v>
      </c>
      <c r="M15" s="35">
        <v>12</v>
      </c>
      <c r="N15" s="194">
        <f t="shared" si="0"/>
        <v>0</v>
      </c>
      <c r="O15" s="37" t="s">
        <v>24</v>
      </c>
      <c r="P15" s="37" t="s">
        <v>24</v>
      </c>
      <c r="Q15" s="37" t="s">
        <v>24</v>
      </c>
      <c r="R15" s="137"/>
      <c r="S15" s="61">
        <f t="shared" si="1"/>
        <v>0</v>
      </c>
    </row>
    <row r="16" spans="1:19" ht="14.25" customHeight="1" thickBot="1" x14ac:dyDescent="0.25">
      <c r="A16" s="38"/>
      <c r="B16" s="92"/>
      <c r="C16" s="131"/>
      <c r="D16" s="70">
        <v>24</v>
      </c>
      <c r="E16" s="133"/>
      <c r="F16" s="69">
        <v>2</v>
      </c>
      <c r="G16" s="193">
        <f t="shared" si="2"/>
        <v>0</v>
      </c>
      <c r="H16" s="37" t="s">
        <v>24</v>
      </c>
      <c r="I16" s="37" t="s">
        <v>24</v>
      </c>
      <c r="J16" s="62" t="s">
        <v>24</v>
      </c>
      <c r="K16" s="37">
        <v>2</v>
      </c>
      <c r="L16" s="35">
        <v>6</v>
      </c>
      <c r="M16" s="35">
        <v>12</v>
      </c>
      <c r="N16" s="196">
        <f t="shared" si="0"/>
        <v>0</v>
      </c>
      <c r="O16" s="37" t="s">
        <v>24</v>
      </c>
      <c r="P16" s="37" t="s">
        <v>24</v>
      </c>
      <c r="Q16" s="37" t="s">
        <v>24</v>
      </c>
      <c r="R16" s="137"/>
      <c r="S16" s="61">
        <f t="shared" si="1"/>
        <v>0</v>
      </c>
    </row>
    <row r="17" spans="1:19" ht="13.5" customHeight="1" thickBot="1" x14ac:dyDescent="0.25">
      <c r="A17" s="38"/>
      <c r="B17" s="92"/>
      <c r="C17" s="131"/>
      <c r="D17" s="70">
        <v>24</v>
      </c>
      <c r="E17" s="133"/>
      <c r="F17" s="69">
        <v>2</v>
      </c>
      <c r="G17" s="193">
        <f t="shared" si="2"/>
        <v>0</v>
      </c>
      <c r="H17" s="37" t="s">
        <v>24</v>
      </c>
      <c r="I17" s="37" t="s">
        <v>24</v>
      </c>
      <c r="J17" s="62" t="s">
        <v>24</v>
      </c>
      <c r="K17" s="56">
        <v>2</v>
      </c>
      <c r="L17" s="35">
        <v>6</v>
      </c>
      <c r="M17" s="35">
        <v>12</v>
      </c>
      <c r="N17" s="196">
        <f t="shared" si="0"/>
        <v>0</v>
      </c>
      <c r="O17" s="37" t="s">
        <v>24</v>
      </c>
      <c r="P17" s="37" t="s">
        <v>24</v>
      </c>
      <c r="Q17" s="37" t="s">
        <v>24</v>
      </c>
      <c r="R17" s="138"/>
      <c r="S17" s="61">
        <f t="shared" si="1"/>
        <v>0</v>
      </c>
    </row>
    <row r="18" spans="1:19" ht="13.5" thickBot="1" x14ac:dyDescent="0.25">
      <c r="A18" s="38"/>
      <c r="B18" s="92"/>
      <c r="C18" s="131"/>
      <c r="D18" s="70">
        <v>24</v>
      </c>
      <c r="E18" s="133"/>
      <c r="F18" s="69">
        <v>2</v>
      </c>
      <c r="G18" s="193">
        <f t="shared" si="2"/>
        <v>0</v>
      </c>
      <c r="H18" s="37" t="s">
        <v>24</v>
      </c>
      <c r="I18" s="37" t="s">
        <v>24</v>
      </c>
      <c r="J18" s="62" t="s">
        <v>24</v>
      </c>
      <c r="K18" s="56">
        <v>2</v>
      </c>
      <c r="L18" s="35">
        <v>6</v>
      </c>
      <c r="M18" s="35">
        <v>12</v>
      </c>
      <c r="N18" s="196">
        <f t="shared" si="0"/>
        <v>0</v>
      </c>
      <c r="O18" s="37" t="s">
        <v>24</v>
      </c>
      <c r="P18" s="37" t="s">
        <v>24</v>
      </c>
      <c r="Q18" s="37" t="s">
        <v>24</v>
      </c>
      <c r="R18" s="137"/>
      <c r="S18" s="61">
        <f t="shared" si="1"/>
        <v>0</v>
      </c>
    </row>
    <row r="19" spans="1:19" ht="15" customHeight="1" thickBot="1" x14ac:dyDescent="0.25">
      <c r="A19" s="39"/>
      <c r="B19" s="94"/>
      <c r="C19" s="132"/>
      <c r="D19" s="70">
        <v>24</v>
      </c>
      <c r="E19" s="135"/>
      <c r="F19" s="69">
        <v>2</v>
      </c>
      <c r="G19" s="198">
        <f t="shared" si="2"/>
        <v>0</v>
      </c>
      <c r="H19" s="37" t="s">
        <v>24</v>
      </c>
      <c r="I19" s="37" t="s">
        <v>24</v>
      </c>
      <c r="J19" s="62" t="s">
        <v>24</v>
      </c>
      <c r="K19" s="58">
        <v>2</v>
      </c>
      <c r="L19" s="41">
        <v>6</v>
      </c>
      <c r="M19" s="41">
        <v>12</v>
      </c>
      <c r="N19" s="195">
        <f t="shared" si="0"/>
        <v>0</v>
      </c>
      <c r="O19" s="40" t="s">
        <v>24</v>
      </c>
      <c r="P19" s="40" t="s">
        <v>24</v>
      </c>
      <c r="Q19" s="40" t="s">
        <v>24</v>
      </c>
      <c r="R19" s="137"/>
      <c r="S19" s="61">
        <f t="shared" si="1"/>
        <v>0</v>
      </c>
    </row>
    <row r="20" spans="1:19" s="44" customFormat="1" ht="13.5" thickBot="1" x14ac:dyDescent="0.25">
      <c r="A20" s="199" t="s">
        <v>47</v>
      </c>
      <c r="B20" s="91" t="s">
        <v>48</v>
      </c>
      <c r="C20" s="200"/>
      <c r="D20" s="201">
        <v>27</v>
      </c>
      <c r="E20" s="202"/>
      <c r="F20" s="203">
        <v>7</v>
      </c>
      <c r="G20" s="204">
        <f>E20*F20</f>
        <v>0</v>
      </c>
      <c r="H20" s="205"/>
      <c r="I20" s="206">
        <v>5</v>
      </c>
      <c r="J20" s="207">
        <f>H20*I20</f>
        <v>0</v>
      </c>
      <c r="K20" s="208">
        <v>3</v>
      </c>
      <c r="L20" s="209">
        <v>9</v>
      </c>
      <c r="M20" s="209">
        <v>17</v>
      </c>
      <c r="N20" s="210">
        <f t="shared" si="0"/>
        <v>0</v>
      </c>
      <c r="O20" s="205"/>
      <c r="P20" s="206">
        <v>8</v>
      </c>
      <c r="Q20" s="207">
        <f>O20*P20</f>
        <v>0</v>
      </c>
      <c r="R20" s="211"/>
      <c r="S20" s="212">
        <f>IF(C20&gt;0,D20+G20+J20+N20+Q20-R20,0)</f>
        <v>0</v>
      </c>
    </row>
    <row r="21" spans="1:19" s="44" customFormat="1" ht="13.5" thickBot="1" x14ac:dyDescent="0.25">
      <c r="A21" s="38"/>
      <c r="B21" s="92" t="s">
        <v>48</v>
      </c>
      <c r="C21" s="213"/>
      <c r="D21" s="70">
        <v>27</v>
      </c>
      <c r="E21" s="214"/>
      <c r="F21" s="215">
        <v>7</v>
      </c>
      <c r="G21" s="216">
        <f t="shared" ref="G21:G37" si="3">E21*F21</f>
        <v>0</v>
      </c>
      <c r="H21" s="217" t="s">
        <v>24</v>
      </c>
      <c r="I21" s="217" t="s">
        <v>24</v>
      </c>
      <c r="J21" s="218" t="s">
        <v>24</v>
      </c>
      <c r="K21" s="219">
        <v>0</v>
      </c>
      <c r="L21" s="220">
        <v>9</v>
      </c>
      <c r="M21" s="220">
        <v>17</v>
      </c>
      <c r="N21" s="221">
        <f t="shared" si="0"/>
        <v>0</v>
      </c>
      <c r="O21" s="217" t="s">
        <v>24</v>
      </c>
      <c r="P21" s="217" t="s">
        <v>24</v>
      </c>
      <c r="Q21" s="217" t="s">
        <v>24</v>
      </c>
      <c r="R21" s="222"/>
      <c r="S21" s="212">
        <f t="shared" ref="S21:S28" si="4">IF(C21&gt;0,D21+G21+N21-R21,0)</f>
        <v>0</v>
      </c>
    </row>
    <row r="22" spans="1:19" s="44" customFormat="1" ht="13.5" thickBot="1" x14ac:dyDescent="0.25">
      <c r="A22" s="164"/>
      <c r="B22" s="92" t="s">
        <v>48</v>
      </c>
      <c r="C22" s="223"/>
      <c r="D22" s="70">
        <v>27</v>
      </c>
      <c r="E22" s="224"/>
      <c r="F22" s="225">
        <v>7</v>
      </c>
      <c r="G22" s="216">
        <f t="shared" si="3"/>
        <v>0</v>
      </c>
      <c r="H22" s="217" t="s">
        <v>24</v>
      </c>
      <c r="I22" s="217" t="s">
        <v>24</v>
      </c>
      <c r="J22" s="218" t="s">
        <v>24</v>
      </c>
      <c r="K22" s="226">
        <v>0</v>
      </c>
      <c r="L22" s="220">
        <v>9</v>
      </c>
      <c r="M22" s="220">
        <v>17</v>
      </c>
      <c r="N22" s="221">
        <f t="shared" si="0"/>
        <v>0</v>
      </c>
      <c r="O22" s="217" t="s">
        <v>24</v>
      </c>
      <c r="P22" s="217" t="s">
        <v>24</v>
      </c>
      <c r="Q22" s="217" t="s">
        <v>24</v>
      </c>
      <c r="R22" s="222"/>
      <c r="S22" s="212">
        <f t="shared" si="4"/>
        <v>0</v>
      </c>
    </row>
    <row r="23" spans="1:19" s="44" customFormat="1" ht="13.5" thickBot="1" x14ac:dyDescent="0.25">
      <c r="A23" s="38"/>
      <c r="B23" s="92" t="s">
        <v>49</v>
      </c>
      <c r="C23" s="227"/>
      <c r="D23" s="70">
        <v>27</v>
      </c>
      <c r="E23" s="214"/>
      <c r="F23" s="215">
        <v>7</v>
      </c>
      <c r="G23" s="216">
        <f t="shared" si="3"/>
        <v>0</v>
      </c>
      <c r="H23" s="217" t="s">
        <v>24</v>
      </c>
      <c r="I23" s="217" t="s">
        <v>24</v>
      </c>
      <c r="J23" s="218" t="s">
        <v>24</v>
      </c>
      <c r="K23" s="228">
        <v>3</v>
      </c>
      <c r="L23" s="220">
        <v>9</v>
      </c>
      <c r="M23" s="220">
        <v>17</v>
      </c>
      <c r="N23" s="229">
        <f t="shared" si="0"/>
        <v>0</v>
      </c>
      <c r="O23" s="217" t="s">
        <v>24</v>
      </c>
      <c r="P23" s="217" t="s">
        <v>24</v>
      </c>
      <c r="Q23" s="217" t="s">
        <v>24</v>
      </c>
      <c r="R23" s="222"/>
      <c r="S23" s="212">
        <f t="shared" si="4"/>
        <v>0</v>
      </c>
    </row>
    <row r="24" spans="1:19" s="44" customFormat="1" ht="13.5" thickBot="1" x14ac:dyDescent="0.25">
      <c r="A24" s="38"/>
      <c r="B24" s="92" t="s">
        <v>50</v>
      </c>
      <c r="C24" s="227"/>
      <c r="D24" s="70">
        <v>27</v>
      </c>
      <c r="E24" s="224"/>
      <c r="F24" s="225">
        <v>7</v>
      </c>
      <c r="G24" s="216">
        <f t="shared" si="3"/>
        <v>0</v>
      </c>
      <c r="H24" s="217" t="s">
        <v>24</v>
      </c>
      <c r="I24" s="217" t="s">
        <v>24</v>
      </c>
      <c r="J24" s="218" t="s">
        <v>24</v>
      </c>
      <c r="K24" s="228">
        <v>2</v>
      </c>
      <c r="L24" s="220">
        <v>8</v>
      </c>
      <c r="M24" s="220">
        <v>16</v>
      </c>
      <c r="N24" s="230">
        <f t="shared" si="0"/>
        <v>0</v>
      </c>
      <c r="O24" s="217" t="s">
        <v>24</v>
      </c>
      <c r="P24" s="217" t="s">
        <v>24</v>
      </c>
      <c r="Q24" s="217" t="s">
        <v>24</v>
      </c>
      <c r="R24" s="231"/>
      <c r="S24" s="212">
        <f t="shared" si="4"/>
        <v>0</v>
      </c>
    </row>
    <row r="25" spans="1:19" s="44" customFormat="1" ht="13.5" thickBot="1" x14ac:dyDescent="0.25">
      <c r="A25" s="38"/>
      <c r="B25" s="92" t="s">
        <v>50</v>
      </c>
      <c r="C25" s="227"/>
      <c r="D25" s="70">
        <v>27</v>
      </c>
      <c r="E25" s="214"/>
      <c r="F25" s="215">
        <v>7</v>
      </c>
      <c r="G25" s="216">
        <f t="shared" si="3"/>
        <v>0</v>
      </c>
      <c r="H25" s="217" t="s">
        <v>24</v>
      </c>
      <c r="I25" s="217" t="s">
        <v>24</v>
      </c>
      <c r="J25" s="218" t="s">
        <v>24</v>
      </c>
      <c r="K25" s="217">
        <v>0</v>
      </c>
      <c r="L25" s="220">
        <v>8</v>
      </c>
      <c r="M25" s="220">
        <v>16</v>
      </c>
      <c r="N25" s="221">
        <f t="shared" si="0"/>
        <v>0</v>
      </c>
      <c r="O25" s="217" t="s">
        <v>24</v>
      </c>
      <c r="P25" s="217" t="s">
        <v>24</v>
      </c>
      <c r="Q25" s="217" t="s">
        <v>24</v>
      </c>
      <c r="R25" s="231"/>
      <c r="S25" s="212">
        <f t="shared" si="4"/>
        <v>0</v>
      </c>
    </row>
    <row r="26" spans="1:19" s="44" customFormat="1" ht="13.5" customHeight="1" thickBot="1" x14ac:dyDescent="0.25">
      <c r="A26" s="164"/>
      <c r="B26" s="92" t="s">
        <v>51</v>
      </c>
      <c r="C26" s="227"/>
      <c r="D26" s="70">
        <v>27</v>
      </c>
      <c r="E26" s="224"/>
      <c r="F26" s="225">
        <v>7</v>
      </c>
      <c r="G26" s="216">
        <f t="shared" si="3"/>
        <v>0</v>
      </c>
      <c r="H26" s="217" t="s">
        <v>24</v>
      </c>
      <c r="I26" s="217" t="s">
        <v>24</v>
      </c>
      <c r="J26" s="218" t="s">
        <v>24</v>
      </c>
      <c r="K26" s="228">
        <v>2</v>
      </c>
      <c r="L26" s="220">
        <v>8</v>
      </c>
      <c r="M26" s="220">
        <v>16</v>
      </c>
      <c r="N26" s="229">
        <f t="shared" si="0"/>
        <v>0</v>
      </c>
      <c r="O26" s="217" t="s">
        <v>24</v>
      </c>
      <c r="P26" s="217" t="s">
        <v>24</v>
      </c>
      <c r="Q26" s="217" t="s">
        <v>24</v>
      </c>
      <c r="R26" s="232"/>
      <c r="S26" s="212">
        <f t="shared" si="4"/>
        <v>0</v>
      </c>
    </row>
    <row r="27" spans="1:19" s="44" customFormat="1" ht="13.5" customHeight="1" thickBot="1" x14ac:dyDescent="0.25">
      <c r="A27" s="38"/>
      <c r="B27" s="92" t="s">
        <v>80</v>
      </c>
      <c r="C27" s="213"/>
      <c r="D27" s="70">
        <v>27</v>
      </c>
      <c r="E27" s="214"/>
      <c r="F27" s="215">
        <v>7</v>
      </c>
      <c r="G27" s="216">
        <f>E27*F27</f>
        <v>0</v>
      </c>
      <c r="H27" s="217" t="s">
        <v>24</v>
      </c>
      <c r="I27" s="217" t="s">
        <v>24</v>
      </c>
      <c r="J27" s="218" t="s">
        <v>24</v>
      </c>
      <c r="K27" s="219">
        <v>0</v>
      </c>
      <c r="L27" s="220">
        <v>9</v>
      </c>
      <c r="M27" s="220">
        <v>17</v>
      </c>
      <c r="N27" s="221">
        <f>IF(C27&gt;0,IF(C27&lt;16,K27,IF(C27&gt;27,M27,L27)),0)</f>
        <v>0</v>
      </c>
      <c r="O27" s="217" t="s">
        <v>24</v>
      </c>
      <c r="P27" s="217" t="s">
        <v>24</v>
      </c>
      <c r="Q27" s="217" t="s">
        <v>24</v>
      </c>
      <c r="R27" s="222"/>
      <c r="S27" s="212">
        <f>IF(C27&gt;0,D27+G27+N27-R27,0)</f>
        <v>0</v>
      </c>
    </row>
    <row r="28" spans="1:19" s="44" customFormat="1" ht="13.5" thickBot="1" x14ac:dyDescent="0.25">
      <c r="A28" s="38"/>
      <c r="B28" s="92" t="s">
        <v>52</v>
      </c>
      <c r="C28" s="227"/>
      <c r="D28" s="70">
        <v>27</v>
      </c>
      <c r="E28" s="214"/>
      <c r="F28" s="215">
        <v>7</v>
      </c>
      <c r="G28" s="216">
        <f t="shared" si="3"/>
        <v>0</v>
      </c>
      <c r="H28" s="217" t="s">
        <v>24</v>
      </c>
      <c r="I28" s="217" t="s">
        <v>24</v>
      </c>
      <c r="J28" s="218" t="s">
        <v>24</v>
      </c>
      <c r="K28" s="228">
        <v>2</v>
      </c>
      <c r="L28" s="220">
        <v>8</v>
      </c>
      <c r="M28" s="220">
        <v>16</v>
      </c>
      <c r="N28" s="233">
        <f t="shared" si="0"/>
        <v>0</v>
      </c>
      <c r="O28" s="217" t="s">
        <v>24</v>
      </c>
      <c r="P28" s="217" t="s">
        <v>24</v>
      </c>
      <c r="Q28" s="217" t="s">
        <v>24</v>
      </c>
      <c r="R28" s="231"/>
      <c r="S28" s="212">
        <f t="shared" si="4"/>
        <v>0</v>
      </c>
    </row>
    <row r="29" spans="1:19" s="44" customFormat="1" ht="13.5" thickBot="1" x14ac:dyDescent="0.25">
      <c r="A29" s="234" t="s">
        <v>29</v>
      </c>
      <c r="B29" s="91"/>
      <c r="C29" s="235"/>
      <c r="D29" s="201">
        <v>25</v>
      </c>
      <c r="E29" s="236"/>
      <c r="F29" s="206">
        <v>7</v>
      </c>
      <c r="G29" s="216">
        <f t="shared" si="3"/>
        <v>0</v>
      </c>
      <c r="H29" s="205"/>
      <c r="I29" s="206">
        <v>5</v>
      </c>
      <c r="J29" s="237">
        <f>H29*I29</f>
        <v>0</v>
      </c>
      <c r="K29" s="238">
        <v>2</v>
      </c>
      <c r="L29" s="239">
        <v>9</v>
      </c>
      <c r="M29" s="239">
        <v>18</v>
      </c>
      <c r="N29" s="210">
        <f t="shared" si="0"/>
        <v>0</v>
      </c>
      <c r="O29" s="240"/>
      <c r="P29" s="206">
        <v>8</v>
      </c>
      <c r="Q29" s="204">
        <f>O29*P29</f>
        <v>0</v>
      </c>
      <c r="R29" s="241"/>
      <c r="S29" s="212">
        <f>IF(C29&gt;0,D29+G29+J29+N29+Q29-R29,0)</f>
        <v>0</v>
      </c>
    </row>
    <row r="30" spans="1:19" s="44" customFormat="1" ht="13.5" thickBot="1" x14ac:dyDescent="0.25">
      <c r="A30" s="242"/>
      <c r="B30" s="92"/>
      <c r="C30" s="243"/>
      <c r="D30" s="70">
        <v>25</v>
      </c>
      <c r="E30" s="244"/>
      <c r="F30" s="215">
        <v>7</v>
      </c>
      <c r="G30" s="216">
        <f t="shared" si="3"/>
        <v>0</v>
      </c>
      <c r="H30" s="217" t="s">
        <v>24</v>
      </c>
      <c r="I30" s="217" t="s">
        <v>24</v>
      </c>
      <c r="J30" s="218" t="s">
        <v>24</v>
      </c>
      <c r="K30" s="217">
        <v>2</v>
      </c>
      <c r="L30" s="245">
        <v>9</v>
      </c>
      <c r="M30" s="245">
        <v>18</v>
      </c>
      <c r="N30" s="221">
        <f t="shared" si="0"/>
        <v>0</v>
      </c>
      <c r="O30" s="217" t="s">
        <v>24</v>
      </c>
      <c r="P30" s="217" t="s">
        <v>24</v>
      </c>
      <c r="Q30" s="217" t="s">
        <v>24</v>
      </c>
      <c r="R30" s="222"/>
      <c r="S30" s="212">
        <f t="shared" ref="S30:S37" si="5">IF(C30&gt;0,D30+G30+N30-R30,0)</f>
        <v>0</v>
      </c>
    </row>
    <row r="31" spans="1:19" s="44" customFormat="1" ht="13.5" thickBot="1" x14ac:dyDescent="0.25">
      <c r="A31" s="246"/>
      <c r="B31" s="92"/>
      <c r="C31" s="244"/>
      <c r="D31" s="70">
        <v>25</v>
      </c>
      <c r="E31" s="244"/>
      <c r="F31" s="215">
        <v>7</v>
      </c>
      <c r="G31" s="216">
        <f t="shared" si="3"/>
        <v>0</v>
      </c>
      <c r="H31" s="217" t="s">
        <v>24</v>
      </c>
      <c r="I31" s="217" t="s">
        <v>24</v>
      </c>
      <c r="J31" s="218" t="s">
        <v>24</v>
      </c>
      <c r="K31" s="217">
        <v>2</v>
      </c>
      <c r="L31" s="245">
        <v>9</v>
      </c>
      <c r="M31" s="245">
        <v>18</v>
      </c>
      <c r="N31" s="229">
        <f t="shared" si="0"/>
        <v>0</v>
      </c>
      <c r="O31" s="217" t="s">
        <v>24</v>
      </c>
      <c r="P31" s="217" t="s">
        <v>24</v>
      </c>
      <c r="Q31" s="217" t="s">
        <v>24</v>
      </c>
      <c r="R31" s="231"/>
      <c r="S31" s="212">
        <f t="shared" si="5"/>
        <v>0</v>
      </c>
    </row>
    <row r="32" spans="1:19" s="44" customFormat="1" ht="15" customHeight="1" thickBot="1" x14ac:dyDescent="0.25">
      <c r="A32" s="247"/>
      <c r="B32" s="92"/>
      <c r="C32" s="244"/>
      <c r="D32" s="70">
        <v>25</v>
      </c>
      <c r="E32" s="244"/>
      <c r="F32" s="215">
        <v>7</v>
      </c>
      <c r="G32" s="216">
        <f t="shared" si="3"/>
        <v>0</v>
      </c>
      <c r="H32" s="217" t="s">
        <v>24</v>
      </c>
      <c r="I32" s="217" t="s">
        <v>24</v>
      </c>
      <c r="J32" s="218" t="s">
        <v>24</v>
      </c>
      <c r="K32" s="226">
        <v>2</v>
      </c>
      <c r="L32" s="245">
        <v>9</v>
      </c>
      <c r="M32" s="245">
        <v>18</v>
      </c>
      <c r="N32" s="221">
        <f t="shared" si="0"/>
        <v>0</v>
      </c>
      <c r="O32" s="217" t="s">
        <v>24</v>
      </c>
      <c r="P32" s="217" t="s">
        <v>24</v>
      </c>
      <c r="Q32" s="217" t="s">
        <v>24</v>
      </c>
      <c r="R32" s="231"/>
      <c r="S32" s="212">
        <f t="shared" si="5"/>
        <v>0</v>
      </c>
    </row>
    <row r="33" spans="1:19" s="44" customFormat="1" ht="15" customHeight="1" thickBot="1" x14ac:dyDescent="0.25">
      <c r="A33" s="247"/>
      <c r="B33" s="92"/>
      <c r="C33" s="248"/>
      <c r="D33" s="70">
        <v>25</v>
      </c>
      <c r="E33" s="244"/>
      <c r="F33" s="215">
        <v>7</v>
      </c>
      <c r="G33" s="216">
        <f t="shared" si="3"/>
        <v>0</v>
      </c>
      <c r="H33" s="217" t="s">
        <v>24</v>
      </c>
      <c r="I33" s="217" t="s">
        <v>24</v>
      </c>
      <c r="J33" s="218" t="s">
        <v>24</v>
      </c>
      <c r="K33" s="208">
        <v>2</v>
      </c>
      <c r="L33" s="245">
        <v>9</v>
      </c>
      <c r="M33" s="245">
        <v>18</v>
      </c>
      <c r="N33" s="229">
        <f t="shared" si="0"/>
        <v>0</v>
      </c>
      <c r="O33" s="217" t="s">
        <v>24</v>
      </c>
      <c r="P33" s="217" t="s">
        <v>24</v>
      </c>
      <c r="Q33" s="217" t="s">
        <v>24</v>
      </c>
      <c r="R33" s="222"/>
      <c r="S33" s="212">
        <f t="shared" si="5"/>
        <v>0</v>
      </c>
    </row>
    <row r="34" spans="1:19" s="44" customFormat="1" ht="14.25" customHeight="1" thickBot="1" x14ac:dyDescent="0.25">
      <c r="A34" s="249"/>
      <c r="B34" s="92"/>
      <c r="C34" s="244"/>
      <c r="D34" s="70">
        <v>25</v>
      </c>
      <c r="E34" s="244"/>
      <c r="F34" s="215">
        <v>7</v>
      </c>
      <c r="G34" s="216">
        <f t="shared" si="3"/>
        <v>0</v>
      </c>
      <c r="H34" s="217" t="s">
        <v>24</v>
      </c>
      <c r="I34" s="217" t="s">
        <v>24</v>
      </c>
      <c r="J34" s="218" t="s">
        <v>24</v>
      </c>
      <c r="K34" s="217">
        <v>2</v>
      </c>
      <c r="L34" s="245">
        <v>9</v>
      </c>
      <c r="M34" s="245">
        <v>18</v>
      </c>
      <c r="N34" s="230">
        <f t="shared" si="0"/>
        <v>0</v>
      </c>
      <c r="O34" s="217" t="s">
        <v>24</v>
      </c>
      <c r="P34" s="217" t="s">
        <v>24</v>
      </c>
      <c r="Q34" s="217" t="s">
        <v>24</v>
      </c>
      <c r="R34" s="231"/>
      <c r="S34" s="212">
        <f t="shared" si="5"/>
        <v>0</v>
      </c>
    </row>
    <row r="35" spans="1:19" s="44" customFormat="1" ht="13.5" customHeight="1" thickBot="1" x14ac:dyDescent="0.25">
      <c r="A35" s="249"/>
      <c r="B35" s="92"/>
      <c r="C35" s="250"/>
      <c r="D35" s="70">
        <v>25</v>
      </c>
      <c r="E35" s="244"/>
      <c r="F35" s="215">
        <v>7</v>
      </c>
      <c r="G35" s="216">
        <f t="shared" si="3"/>
        <v>0</v>
      </c>
      <c r="H35" s="217" t="s">
        <v>24</v>
      </c>
      <c r="I35" s="217" t="s">
        <v>24</v>
      </c>
      <c r="J35" s="218" t="s">
        <v>24</v>
      </c>
      <c r="K35" s="228">
        <v>2</v>
      </c>
      <c r="L35" s="245">
        <v>9</v>
      </c>
      <c r="M35" s="245">
        <v>18</v>
      </c>
      <c r="N35" s="230">
        <f t="shared" si="0"/>
        <v>0</v>
      </c>
      <c r="O35" s="217" t="s">
        <v>24</v>
      </c>
      <c r="P35" s="217" t="s">
        <v>24</v>
      </c>
      <c r="Q35" s="217" t="s">
        <v>24</v>
      </c>
      <c r="R35" s="251"/>
      <c r="S35" s="212">
        <f t="shared" si="5"/>
        <v>0</v>
      </c>
    </row>
    <row r="36" spans="1:19" s="44" customFormat="1" ht="13.5" thickBot="1" x14ac:dyDescent="0.25">
      <c r="A36" s="249"/>
      <c r="B36" s="92"/>
      <c r="C36" s="250"/>
      <c r="D36" s="70">
        <v>25</v>
      </c>
      <c r="E36" s="244"/>
      <c r="F36" s="215">
        <v>7</v>
      </c>
      <c r="G36" s="216">
        <f t="shared" si="3"/>
        <v>0</v>
      </c>
      <c r="H36" s="217" t="s">
        <v>24</v>
      </c>
      <c r="I36" s="217" t="s">
        <v>24</v>
      </c>
      <c r="J36" s="218" t="s">
        <v>24</v>
      </c>
      <c r="K36" s="228">
        <v>2</v>
      </c>
      <c r="L36" s="245">
        <v>9</v>
      </c>
      <c r="M36" s="245">
        <v>18</v>
      </c>
      <c r="N36" s="230">
        <f t="shared" si="0"/>
        <v>0</v>
      </c>
      <c r="O36" s="217" t="s">
        <v>24</v>
      </c>
      <c r="P36" s="217" t="s">
        <v>24</v>
      </c>
      <c r="Q36" s="217" t="s">
        <v>24</v>
      </c>
      <c r="R36" s="222"/>
      <c r="S36" s="212">
        <f t="shared" si="5"/>
        <v>0</v>
      </c>
    </row>
    <row r="37" spans="1:19" s="44" customFormat="1" ht="15" customHeight="1" thickBot="1" x14ac:dyDescent="0.25">
      <c r="A37" s="159"/>
      <c r="B37" s="94"/>
      <c r="C37" s="252"/>
      <c r="D37" s="253">
        <v>25</v>
      </c>
      <c r="E37" s="254"/>
      <c r="F37" s="255">
        <v>7</v>
      </c>
      <c r="G37" s="256">
        <f t="shared" si="3"/>
        <v>0</v>
      </c>
      <c r="H37" s="257" t="s">
        <v>24</v>
      </c>
      <c r="I37" s="255" t="s">
        <v>24</v>
      </c>
      <c r="J37" s="258" t="s">
        <v>24</v>
      </c>
      <c r="K37" s="259">
        <v>2</v>
      </c>
      <c r="L37" s="260">
        <v>9</v>
      </c>
      <c r="M37" s="260">
        <v>18</v>
      </c>
      <c r="N37" s="261">
        <f t="shared" si="0"/>
        <v>0</v>
      </c>
      <c r="O37" s="257" t="s">
        <v>24</v>
      </c>
      <c r="P37" s="257" t="s">
        <v>24</v>
      </c>
      <c r="Q37" s="257" t="s">
        <v>24</v>
      </c>
      <c r="R37" s="262"/>
      <c r="S37" s="263">
        <f t="shared" si="5"/>
        <v>0</v>
      </c>
    </row>
    <row r="38" spans="1:19" ht="13.5" thickBot="1" x14ac:dyDescent="0.25">
      <c r="A38" s="8"/>
      <c r="B38" s="1"/>
      <c r="C38" s="1"/>
      <c r="F38" s="1"/>
      <c r="I38" s="1"/>
      <c r="K38" s="1"/>
      <c r="L38" s="1"/>
      <c r="M38" s="1"/>
      <c r="N38" s="1"/>
      <c r="P38" s="1"/>
      <c r="R38" s="1"/>
      <c r="S38" s="11"/>
    </row>
    <row r="39" spans="1:19" ht="27" customHeight="1" thickTop="1" thickBot="1" x14ac:dyDescent="0.3">
      <c r="A39" s="42" t="s">
        <v>15</v>
      </c>
      <c r="B39" s="43" t="s">
        <v>30</v>
      </c>
      <c r="C39" s="43">
        <f>SUM(C11:C37)</f>
        <v>0</v>
      </c>
      <c r="D39" s="43" t="s">
        <v>30</v>
      </c>
      <c r="E39" s="43">
        <f>SUM(E11:E37)</f>
        <v>0</v>
      </c>
      <c r="F39" s="43" t="s">
        <v>30</v>
      </c>
      <c r="G39" s="43">
        <f>SUM(G11:G37)</f>
        <v>0</v>
      </c>
      <c r="H39" s="43">
        <f>SUM(H11:H37)</f>
        <v>0</v>
      </c>
      <c r="I39" s="43" t="s">
        <v>30</v>
      </c>
      <c r="J39" s="43">
        <f>SUM(J11:J37)</f>
        <v>0</v>
      </c>
      <c r="K39" s="43" t="s">
        <v>30</v>
      </c>
      <c r="L39" s="43" t="s">
        <v>30</v>
      </c>
      <c r="M39" s="43" t="s">
        <v>30</v>
      </c>
      <c r="N39" s="43">
        <f>SUM(N11:N37)</f>
        <v>0</v>
      </c>
      <c r="O39" s="43">
        <f>SUM(O11:O37)</f>
        <v>0</v>
      </c>
      <c r="P39" s="43" t="s">
        <v>30</v>
      </c>
      <c r="Q39" s="43">
        <f>SUM(Q11:Q37)</f>
        <v>0</v>
      </c>
      <c r="R39" s="43">
        <f>SUM(R11:R37)</f>
        <v>0</v>
      </c>
      <c r="S39" s="66">
        <f>SUM(S11:S37)</f>
        <v>0</v>
      </c>
    </row>
    <row r="40" spans="1:19" ht="13.5" thickTop="1" x14ac:dyDescent="0.2"/>
    <row r="42" spans="1:19" ht="12" customHeight="1" x14ac:dyDescent="0.2">
      <c r="A42" t="s">
        <v>31</v>
      </c>
      <c r="B42" t="s">
        <v>53</v>
      </c>
    </row>
    <row r="43" spans="1:19" x14ac:dyDescent="0.2">
      <c r="B43" t="s">
        <v>54</v>
      </c>
    </row>
    <row r="44" spans="1:19" ht="13.5" thickBot="1" x14ac:dyDescent="0.25">
      <c r="B44" t="s">
        <v>38</v>
      </c>
      <c r="E44" s="44" t="s">
        <v>55</v>
      </c>
    </row>
    <row r="45" spans="1:19" x14ac:dyDescent="0.2">
      <c r="K45" s="71"/>
      <c r="L45" s="71">
        <v>16</v>
      </c>
      <c r="M45" s="71"/>
      <c r="N45" s="71"/>
    </row>
    <row r="47" spans="1:19" x14ac:dyDescent="0.2">
      <c r="A47" t="s">
        <v>34</v>
      </c>
      <c r="B47" t="s">
        <v>56</v>
      </c>
    </row>
    <row r="48" spans="1:19" x14ac:dyDescent="0.2">
      <c r="B48" t="s">
        <v>57</v>
      </c>
    </row>
    <row r="49" spans="1:15" x14ac:dyDescent="0.2">
      <c r="B49" t="s">
        <v>58</v>
      </c>
    </row>
    <row r="50" spans="1:15" x14ac:dyDescent="0.2">
      <c r="B50" t="s">
        <v>59</v>
      </c>
    </row>
    <row r="51" spans="1:15" x14ac:dyDescent="0.2">
      <c r="B51" t="s">
        <v>60</v>
      </c>
    </row>
    <row r="52" spans="1:15" ht="13.5" thickBot="1" x14ac:dyDescent="0.25">
      <c r="B52" t="s">
        <v>38</v>
      </c>
      <c r="E52" s="44" t="s">
        <v>61</v>
      </c>
    </row>
    <row r="53" spans="1:15" x14ac:dyDescent="0.2">
      <c r="K53" s="71"/>
      <c r="L53" s="71"/>
      <c r="M53" s="72">
        <v>16</v>
      </c>
      <c r="N53" s="71"/>
      <c r="O53" s="71"/>
    </row>
    <row r="54" spans="1:15" x14ac:dyDescent="0.2">
      <c r="A54" t="s">
        <v>81</v>
      </c>
      <c r="B54" s="44" t="s">
        <v>85</v>
      </c>
    </row>
  </sheetData>
  <sheetProtection sheet="1" selectLockedCells="1"/>
  <mergeCells count="3">
    <mergeCell ref="D6:J7"/>
    <mergeCell ref="K6:Q6"/>
    <mergeCell ref="K7:Q7"/>
  </mergeCells>
  <phoneticPr fontId="16" type="noConversion"/>
  <pageMargins left="0.39370078740157483" right="0.19685039370078741" top="0.6692913385826772" bottom="0.55118110236220474" header="0.51181102362204722" footer="0.51181102362204722"/>
  <pageSetup paperSize="9" orientation="landscape" r:id="rId1"/>
  <headerFooter alignWithMargins="0"/>
  <rowBreaks count="1" manualBreakCount="1">
    <brk id="28" max="18" man="1"/>
  </rowBreaks>
  <ignoredErrors>
    <ignoredError sqref="S29 S2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1">
    <pageSetUpPr fitToPage="1"/>
  </sheetPr>
  <dimension ref="A3:R12"/>
  <sheetViews>
    <sheetView zoomScale="130" zoomScaleNormal="130" zoomScaleSheetLayoutView="100" workbookViewId="0"/>
  </sheetViews>
  <sheetFormatPr baseColWidth="10" defaultColWidth="10.7109375" defaultRowHeight="12.75" x14ac:dyDescent="0.2"/>
  <cols>
    <col min="1" max="1" width="2.7109375" style="75" customWidth="1"/>
    <col min="2" max="2" width="54.140625" style="75" customWidth="1"/>
    <col min="3" max="18" width="5.7109375" style="75" customWidth="1"/>
    <col min="19" max="16384" width="10.7109375" style="75"/>
  </cols>
  <sheetData>
    <row r="3" spans="1:18" ht="21" customHeight="1" x14ac:dyDescent="0.2">
      <c r="C3" s="487" t="s">
        <v>70</v>
      </c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</row>
    <row r="4" spans="1:18" ht="13.5" thickBot="1" x14ac:dyDescent="0.25"/>
    <row r="5" spans="1:18" ht="34.5" customHeight="1" thickBot="1" x14ac:dyDescent="0.25">
      <c r="C5" s="500" t="s">
        <v>75</v>
      </c>
      <c r="D5" s="501"/>
      <c r="E5" s="501"/>
      <c r="F5" s="502"/>
      <c r="G5" s="503"/>
      <c r="H5" s="500" t="s">
        <v>76</v>
      </c>
      <c r="I5" s="501"/>
      <c r="J5" s="501"/>
      <c r="K5" s="501"/>
      <c r="L5" s="504"/>
      <c r="M5" s="488" t="s">
        <v>83</v>
      </c>
      <c r="N5" s="489"/>
      <c r="O5" s="489"/>
      <c r="P5" s="489"/>
      <c r="Q5" s="489"/>
      <c r="R5" s="490"/>
    </row>
    <row r="6" spans="1:18" ht="13.5" thickBot="1" x14ac:dyDescent="0.25">
      <c r="C6" s="87" t="s">
        <v>48</v>
      </c>
      <c r="D6" s="88" t="s">
        <v>73</v>
      </c>
      <c r="E6" s="88" t="s">
        <v>74</v>
      </c>
      <c r="F6" s="88" t="s">
        <v>52</v>
      </c>
      <c r="G6" s="89" t="s">
        <v>49</v>
      </c>
      <c r="H6" s="87" t="s">
        <v>48</v>
      </c>
      <c r="I6" s="88" t="s">
        <v>73</v>
      </c>
      <c r="J6" s="88" t="s">
        <v>74</v>
      </c>
      <c r="K6" s="88" t="s">
        <v>52</v>
      </c>
      <c r="L6" s="89" t="s">
        <v>49</v>
      </c>
      <c r="M6" s="87" t="s">
        <v>48</v>
      </c>
      <c r="N6" s="88" t="s">
        <v>73</v>
      </c>
      <c r="O6" s="88" t="s">
        <v>74</v>
      </c>
      <c r="P6" s="88" t="s">
        <v>52</v>
      </c>
      <c r="Q6" s="98" t="s">
        <v>49</v>
      </c>
      <c r="R6" s="99" t="s">
        <v>82</v>
      </c>
    </row>
    <row r="7" spans="1:18" ht="21" customHeight="1" x14ac:dyDescent="0.2">
      <c r="B7" s="76" t="s">
        <v>71</v>
      </c>
      <c r="C7" s="100">
        <v>0</v>
      </c>
      <c r="D7" s="101">
        <v>0</v>
      </c>
      <c r="E7" s="101">
        <v>0</v>
      </c>
      <c r="F7" s="101">
        <v>0</v>
      </c>
      <c r="G7" s="110">
        <v>0</v>
      </c>
      <c r="H7" s="100">
        <v>0</v>
      </c>
      <c r="I7" s="101">
        <v>0</v>
      </c>
      <c r="J7" s="101">
        <v>0</v>
      </c>
      <c r="K7" s="101">
        <v>0</v>
      </c>
      <c r="L7" s="103">
        <v>0</v>
      </c>
      <c r="M7" s="102">
        <v>0</v>
      </c>
      <c r="N7" s="101">
        <v>0</v>
      </c>
      <c r="O7" s="101">
        <v>0</v>
      </c>
      <c r="P7" s="101">
        <v>0</v>
      </c>
      <c r="Q7" s="101">
        <v>0</v>
      </c>
      <c r="R7" s="103">
        <v>0</v>
      </c>
    </row>
    <row r="8" spans="1:18" ht="19.5" customHeight="1" x14ac:dyDescent="0.2">
      <c r="B8" s="76" t="s">
        <v>72</v>
      </c>
      <c r="C8" s="104">
        <v>0</v>
      </c>
      <c r="D8" s="95">
        <v>0</v>
      </c>
      <c r="E8" s="95">
        <v>0</v>
      </c>
      <c r="F8" s="95">
        <v>0</v>
      </c>
      <c r="G8" s="111">
        <v>0</v>
      </c>
      <c r="H8" s="113">
        <v>0</v>
      </c>
      <c r="I8" s="97">
        <v>0</v>
      </c>
      <c r="J8" s="97">
        <v>0</v>
      </c>
      <c r="K8" s="97">
        <v>0</v>
      </c>
      <c r="L8" s="105">
        <v>0</v>
      </c>
      <c r="M8" s="96">
        <v>0</v>
      </c>
      <c r="N8" s="97">
        <v>0</v>
      </c>
      <c r="O8" s="97">
        <v>0</v>
      </c>
      <c r="P8" s="97">
        <v>0</v>
      </c>
      <c r="Q8" s="97">
        <v>0</v>
      </c>
      <c r="R8" s="105">
        <v>0</v>
      </c>
    </row>
    <row r="9" spans="1:18" ht="24.75" customHeight="1" thickBot="1" x14ac:dyDescent="0.25">
      <c r="B9" s="77" t="s">
        <v>79</v>
      </c>
      <c r="C9" s="106">
        <f t="shared" ref="C9:L9" si="0">IF(AND(C7=1,C8&gt;16),1,IF(C7&gt;1,ROUNDDOWN(C8/16,0),0))</f>
        <v>0</v>
      </c>
      <c r="D9" s="107">
        <f t="shared" si="0"/>
        <v>0</v>
      </c>
      <c r="E9" s="107">
        <f t="shared" si="0"/>
        <v>0</v>
      </c>
      <c r="F9" s="107">
        <f t="shared" si="0"/>
        <v>0</v>
      </c>
      <c r="G9" s="112">
        <f t="shared" si="0"/>
        <v>0</v>
      </c>
      <c r="H9" s="106">
        <f t="shared" si="0"/>
        <v>0</v>
      </c>
      <c r="I9" s="107">
        <f t="shared" si="0"/>
        <v>0</v>
      </c>
      <c r="J9" s="107">
        <f t="shared" si="0"/>
        <v>0</v>
      </c>
      <c r="K9" s="107">
        <f t="shared" si="0"/>
        <v>0</v>
      </c>
      <c r="L9" s="114">
        <f t="shared" si="0"/>
        <v>0</v>
      </c>
      <c r="M9" s="108"/>
      <c r="N9" s="108"/>
      <c r="O9" s="108"/>
      <c r="P9" s="108"/>
      <c r="Q9" s="108"/>
      <c r="R9" s="109"/>
    </row>
    <row r="10" spans="1:18" ht="21" customHeight="1" x14ac:dyDescent="0.2">
      <c r="B10" s="76" t="s">
        <v>77</v>
      </c>
      <c r="C10" s="505">
        <f>SUM(C8:G8)</f>
        <v>0</v>
      </c>
      <c r="D10" s="506"/>
      <c r="E10" s="506"/>
      <c r="F10" s="506"/>
      <c r="G10" s="506"/>
      <c r="H10" s="505">
        <f>SUM(H8:L8)</f>
        <v>0</v>
      </c>
      <c r="I10" s="506"/>
      <c r="J10" s="506"/>
      <c r="K10" s="506"/>
      <c r="L10" s="506"/>
      <c r="M10" s="491">
        <f>SUM(M8:R8)</f>
        <v>0</v>
      </c>
      <c r="N10" s="492"/>
      <c r="O10" s="492"/>
      <c r="P10" s="492"/>
      <c r="Q10" s="492"/>
      <c r="R10" s="493"/>
    </row>
    <row r="11" spans="1:18" ht="25.5" customHeight="1" thickBot="1" x14ac:dyDescent="0.25">
      <c r="B11" s="397" t="s">
        <v>110</v>
      </c>
      <c r="C11" s="497">
        <f>IF(C10=0,0,IF(C10&lt;16,1,IF(AND(C10&gt;15,C10&lt;33),2,ROUNDDOWN(C10/16,0))))</f>
        <v>0</v>
      </c>
      <c r="D11" s="498"/>
      <c r="E11" s="498"/>
      <c r="F11" s="498"/>
      <c r="G11" s="498"/>
      <c r="H11" s="497">
        <f>IF(H10=0,0,IF(H10&lt;16,1,IF(AND(H10&gt;15,H10&lt;33),2,ROUNDDOWN(H10/16,0))))</f>
        <v>0</v>
      </c>
      <c r="I11" s="498"/>
      <c r="J11" s="498"/>
      <c r="K11" s="498"/>
      <c r="L11" s="499"/>
      <c r="M11" s="494"/>
      <c r="N11" s="495"/>
      <c r="O11" s="495"/>
      <c r="P11" s="495"/>
      <c r="Q11" s="495"/>
      <c r="R11" s="496"/>
    </row>
    <row r="12" spans="1:18" ht="25.5" customHeight="1" thickBot="1" x14ac:dyDescent="0.25">
      <c r="A12" s="396"/>
      <c r="B12" s="398" t="s">
        <v>109</v>
      </c>
      <c r="C12" s="482">
        <f>IF(C10=0,0,IF(C10&lt;16,1,IF(AND(C10&gt;15,C10&lt;33),2,ROUNDDOWN(C10/16,0))))</f>
        <v>0</v>
      </c>
      <c r="D12" s="483"/>
      <c r="E12" s="483"/>
      <c r="F12" s="483"/>
      <c r="G12" s="483"/>
      <c r="H12" s="484">
        <f>IF(H10=0,0,IF(H10&lt;16,1,IF(AND(H10&gt;15,H10&lt;33),2,ROUNDDOWN(H10/16,0))))</f>
        <v>0</v>
      </c>
      <c r="I12" s="485"/>
      <c r="J12" s="485"/>
      <c r="K12" s="485"/>
      <c r="L12" s="486"/>
      <c r="M12" s="484">
        <f>IF(M10=0,0,IF(M10&lt;16,1,IF(AND(M10&gt;15,,M10&lt;33),2,ROUNDDOWN(M10/16,0))))</f>
        <v>0</v>
      </c>
      <c r="N12" s="485"/>
      <c r="O12" s="485"/>
      <c r="P12" s="485"/>
      <c r="Q12" s="485"/>
      <c r="R12" s="486"/>
    </row>
  </sheetData>
  <sheetProtection selectLockedCells="1"/>
  <mergeCells count="13">
    <mergeCell ref="C12:G12"/>
    <mergeCell ref="H12:L12"/>
    <mergeCell ref="M12:R12"/>
    <mergeCell ref="C3:R3"/>
    <mergeCell ref="M5:R5"/>
    <mergeCell ref="M10:R10"/>
    <mergeCell ref="M11:R11"/>
    <mergeCell ref="C11:G11"/>
    <mergeCell ref="H11:L11"/>
    <mergeCell ref="C5:G5"/>
    <mergeCell ref="H5:L5"/>
    <mergeCell ref="C10:G10"/>
    <mergeCell ref="H10:L10"/>
  </mergeCells>
  <phoneticPr fontId="16" type="noConversion"/>
  <pageMargins left="0.78740157499999996" right="0.78740157499999996" top="0.984251969" bottom="0.984251969" header="0.4921259845" footer="0.4921259845"/>
  <pageSetup paperSize="9"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X64"/>
  <sheetViews>
    <sheetView zoomScale="85" zoomScaleNormal="85" workbookViewId="0">
      <pane xSplit="23" ySplit="9" topLeftCell="X37" activePane="bottomRight" state="frozen"/>
      <selection pane="topRight" activeCell="Q1" sqref="Q1"/>
      <selection pane="bottomLeft" activeCell="A10" sqref="A10"/>
      <selection pane="bottomRight" activeCell="C3" sqref="C3"/>
    </sheetView>
  </sheetViews>
  <sheetFormatPr baseColWidth="10" defaultColWidth="11.42578125" defaultRowHeight="12.75" x14ac:dyDescent="0.2"/>
  <cols>
    <col min="1" max="1" width="13.85546875" customWidth="1"/>
    <col min="2" max="2" width="9.7109375" customWidth="1"/>
    <col min="3" max="3" width="8.5703125" customWidth="1"/>
    <col min="4" max="4" width="10" customWidth="1"/>
    <col min="5" max="5" width="8.42578125" customWidth="1"/>
    <col min="6" max="6" width="8.140625" customWidth="1"/>
    <col min="7" max="10" width="6.5703125" customWidth="1"/>
    <col min="11" max="11" width="9.7109375" customWidth="1"/>
    <col min="12" max="13" width="6.5703125" customWidth="1"/>
    <col min="14" max="14" width="8.140625" customWidth="1"/>
    <col min="15" max="15" width="7.28515625" customWidth="1"/>
    <col min="16" max="16" width="9.42578125" customWidth="1"/>
    <col min="17" max="17" width="11.28515625" customWidth="1"/>
    <col min="18" max="19" width="9.42578125" customWidth="1"/>
    <col min="20" max="20" width="10" customWidth="1"/>
    <col min="21" max="21" width="11.28515625" customWidth="1"/>
    <col min="22" max="22" width="9" customWidth="1"/>
    <col min="23" max="23" width="8.5703125" customWidth="1"/>
  </cols>
  <sheetData>
    <row r="1" spans="1:24" ht="21.75" customHeight="1" x14ac:dyDescent="0.25">
      <c r="A1" s="140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1"/>
      <c r="U1" s="2"/>
      <c r="V1" s="1"/>
      <c r="W1" s="1"/>
    </row>
    <row r="2" spans="1:24" ht="9.75" customHeight="1" x14ac:dyDescent="0.2">
      <c r="A2" s="1"/>
      <c r="B2" s="1"/>
      <c r="C2" s="1"/>
      <c r="D2" s="1"/>
      <c r="E2" s="1"/>
      <c r="F2" s="1"/>
      <c r="G2" s="3"/>
      <c r="H2" s="3"/>
      <c r="I2" s="3"/>
      <c r="J2" s="3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4" x14ac:dyDescent="0.2">
      <c r="A3" s="2" t="s">
        <v>1</v>
      </c>
      <c r="B3" s="1"/>
      <c r="C3" s="446"/>
      <c r="D3" s="446"/>
      <c r="E3" s="446"/>
      <c r="F3" s="446"/>
      <c r="G3" s="447"/>
      <c r="H3" s="447"/>
      <c r="I3" s="447"/>
      <c r="J3" s="447"/>
      <c r="K3" s="446"/>
      <c r="L3" s="446"/>
      <c r="M3" s="447"/>
      <c r="N3" s="446"/>
      <c r="O3" s="1"/>
      <c r="P3" s="141"/>
      <c r="Q3" s="142"/>
      <c r="R3" s="2"/>
      <c r="S3" s="2"/>
      <c r="T3" s="2" t="s">
        <v>2</v>
      </c>
      <c r="U3" s="448"/>
      <c r="V3" s="4"/>
      <c r="W3" s="4"/>
    </row>
    <row r="4" spans="1:24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41"/>
      <c r="Q4" s="141"/>
      <c r="R4" s="2"/>
      <c r="S4" s="2"/>
      <c r="T4" s="2" t="s">
        <v>3</v>
      </c>
      <c r="U4" s="449"/>
      <c r="V4" s="4"/>
      <c r="W4" s="4"/>
    </row>
    <row r="5" spans="1:24" ht="13.15" customHeight="1" thickBot="1" x14ac:dyDescent="0.25">
      <c r="A5" s="1"/>
      <c r="B5" s="1"/>
      <c r="C5" s="1"/>
      <c r="D5" s="1"/>
      <c r="E5" s="1"/>
      <c r="F5" s="1"/>
      <c r="G5" s="141"/>
      <c r="H5" s="466"/>
      <c r="I5" s="141"/>
      <c r="J5" s="141"/>
      <c r="K5" s="1"/>
      <c r="L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4" ht="13.5" thickTop="1" x14ac:dyDescent="0.2">
      <c r="A6" s="5"/>
      <c r="B6" s="304"/>
      <c r="C6" s="143"/>
      <c r="D6" s="517" t="s">
        <v>107</v>
      </c>
      <c r="E6" s="518"/>
      <c r="F6" s="518"/>
      <c r="G6" s="518"/>
      <c r="H6" s="518"/>
      <c r="I6" s="518"/>
      <c r="J6" s="518"/>
      <c r="K6" s="518"/>
      <c r="L6" s="518"/>
      <c r="M6" s="519"/>
      <c r="N6" s="476" t="s">
        <v>5</v>
      </c>
      <c r="O6" s="471"/>
      <c r="P6" s="471"/>
      <c r="Q6" s="471"/>
      <c r="R6" s="471"/>
      <c r="S6" s="471"/>
      <c r="T6" s="471"/>
      <c r="U6" s="472"/>
      <c r="V6" s="144" t="s">
        <v>6</v>
      </c>
      <c r="W6" s="7" t="s">
        <v>7</v>
      </c>
    </row>
    <row r="7" spans="1:24" ht="10.5" customHeight="1" thickBot="1" x14ac:dyDescent="0.25">
      <c r="A7" s="8"/>
      <c r="B7" s="305"/>
      <c r="C7" s="4"/>
      <c r="D7" s="520"/>
      <c r="E7" s="521"/>
      <c r="F7" s="521"/>
      <c r="G7" s="521"/>
      <c r="H7" s="521"/>
      <c r="I7" s="521"/>
      <c r="J7" s="521"/>
      <c r="K7" s="521"/>
      <c r="L7" s="521"/>
      <c r="M7" s="522"/>
      <c r="N7" s="514" t="s">
        <v>8</v>
      </c>
      <c r="O7" s="515"/>
      <c r="P7" s="515"/>
      <c r="Q7" s="515"/>
      <c r="R7" s="515"/>
      <c r="S7" s="515"/>
      <c r="T7" s="515"/>
      <c r="U7" s="516"/>
      <c r="V7" s="146"/>
      <c r="W7" s="11"/>
    </row>
    <row r="8" spans="1:24" ht="24.75" customHeight="1" x14ac:dyDescent="0.2">
      <c r="A8" s="8"/>
      <c r="B8" s="303"/>
      <c r="C8" s="306"/>
      <c r="D8" s="344"/>
      <c r="E8" s="535" t="s">
        <v>9</v>
      </c>
      <c r="F8" s="536"/>
      <c r="G8" s="346"/>
      <c r="H8" s="537" t="s">
        <v>108</v>
      </c>
      <c r="I8" s="538"/>
      <c r="J8" s="539"/>
      <c r="K8" s="351" t="s">
        <v>10</v>
      </c>
      <c r="L8" s="14"/>
      <c r="M8" s="48"/>
      <c r="N8" s="523" t="s">
        <v>11</v>
      </c>
      <c r="O8" s="524"/>
      <c r="P8" s="525"/>
      <c r="Q8" s="362"/>
      <c r="R8" s="526" t="s">
        <v>99</v>
      </c>
      <c r="S8" s="526"/>
      <c r="T8" s="359" t="s">
        <v>92</v>
      </c>
      <c r="U8" s="364"/>
      <c r="V8" s="365" t="s">
        <v>12</v>
      </c>
      <c r="W8" s="11"/>
    </row>
    <row r="9" spans="1:24" ht="78.75" customHeight="1" x14ac:dyDescent="0.2">
      <c r="A9" s="422" t="s">
        <v>113</v>
      </c>
      <c r="B9" s="307" t="s">
        <v>84</v>
      </c>
      <c r="C9" s="308" t="s">
        <v>16</v>
      </c>
      <c r="D9" s="284" t="s">
        <v>91</v>
      </c>
      <c r="E9" s="345" t="s">
        <v>89</v>
      </c>
      <c r="F9" s="272" t="s">
        <v>14</v>
      </c>
      <c r="G9" s="347" t="s">
        <v>15</v>
      </c>
      <c r="H9" s="546" t="s">
        <v>111</v>
      </c>
      <c r="I9" s="547"/>
      <c r="J9" s="548"/>
      <c r="K9" s="349" t="s">
        <v>88</v>
      </c>
      <c r="L9" s="309" t="s">
        <v>14</v>
      </c>
      <c r="M9" s="370" t="s">
        <v>15</v>
      </c>
      <c r="N9" s="310" t="s">
        <v>17</v>
      </c>
      <c r="O9" s="311" t="s">
        <v>18</v>
      </c>
      <c r="P9" s="360" t="s">
        <v>19</v>
      </c>
      <c r="Q9" s="361" t="s">
        <v>15</v>
      </c>
      <c r="R9" s="349" t="s">
        <v>90</v>
      </c>
      <c r="S9" s="312" t="s">
        <v>14</v>
      </c>
      <c r="T9" s="308" t="s">
        <v>90</v>
      </c>
      <c r="U9" s="363" t="s">
        <v>15</v>
      </c>
      <c r="V9" s="24" t="s">
        <v>20</v>
      </c>
      <c r="W9" s="24" t="s">
        <v>21</v>
      </c>
      <c r="X9" s="17"/>
    </row>
    <row r="10" spans="1:24" ht="13.5" thickBot="1" x14ac:dyDescent="0.25">
      <c r="A10" s="343" t="s">
        <v>22</v>
      </c>
      <c r="B10" s="313"/>
      <c r="C10" s="314"/>
      <c r="D10" s="315"/>
      <c r="E10" s="58"/>
      <c r="F10" s="58"/>
      <c r="G10" s="58"/>
      <c r="H10" s="58"/>
      <c r="I10" s="53"/>
      <c r="J10" s="58"/>
      <c r="K10" s="58"/>
      <c r="L10" s="58"/>
      <c r="M10" s="58"/>
      <c r="N10" s="314"/>
      <c r="O10" s="314"/>
      <c r="P10" s="58"/>
      <c r="Q10" s="58"/>
      <c r="R10" s="58"/>
      <c r="S10" s="58"/>
      <c r="T10" s="58"/>
      <c r="U10" s="53"/>
      <c r="V10" s="53"/>
      <c r="W10" s="30"/>
    </row>
    <row r="11" spans="1:24" ht="15.75" customHeight="1" x14ac:dyDescent="0.2">
      <c r="A11" s="317" t="s">
        <v>104</v>
      </c>
      <c r="B11" s="91"/>
      <c r="C11" s="134"/>
      <c r="D11" s="366" t="s">
        <v>23</v>
      </c>
      <c r="E11" s="134"/>
      <c r="F11" s="332">
        <v>3</v>
      </c>
      <c r="G11" s="276">
        <f t="shared" ref="G11:G34" si="0">E11*F11</f>
        <v>0</v>
      </c>
      <c r="H11" s="549"/>
      <c r="I11" s="550"/>
      <c r="J11" s="551"/>
      <c r="K11" s="424"/>
      <c r="L11" s="338">
        <v>8</v>
      </c>
      <c r="M11" s="450">
        <f>L11*K11</f>
        <v>0</v>
      </c>
      <c r="N11" s="273">
        <v>4</v>
      </c>
      <c r="O11" s="338">
        <v>11</v>
      </c>
      <c r="P11" s="350">
        <v>17</v>
      </c>
      <c r="Q11" s="163">
        <f t="shared" ref="Q11:Q34" si="1">IF(C11&gt;0,IF(C11&lt;16,N11,IF(C11&gt;27,P11,O11)),0)</f>
        <v>0</v>
      </c>
      <c r="R11" s="356"/>
      <c r="S11" s="339"/>
      <c r="T11" s="339"/>
      <c r="U11" s="340"/>
      <c r="V11" s="341"/>
      <c r="W11" s="342">
        <f>IF(C11&gt;0,D11+G11+H11+M11+Q11-V11,0)</f>
        <v>0</v>
      </c>
    </row>
    <row r="12" spans="1:24" x14ac:dyDescent="0.2">
      <c r="A12" s="267" t="s">
        <v>104</v>
      </c>
      <c r="B12" s="92"/>
      <c r="C12" s="133"/>
      <c r="D12" s="318">
        <v>22</v>
      </c>
      <c r="E12" s="133"/>
      <c r="F12" s="316">
        <v>3</v>
      </c>
      <c r="G12" s="271">
        <f t="shared" si="0"/>
        <v>0</v>
      </c>
      <c r="H12" s="552"/>
      <c r="I12" s="553"/>
      <c r="J12" s="554"/>
      <c r="K12" s="424"/>
      <c r="L12" s="338">
        <v>8</v>
      </c>
      <c r="M12" s="450">
        <f t="shared" ref="M12:M20" si="2">L12*K12</f>
        <v>0</v>
      </c>
      <c r="N12" s="426">
        <v>4</v>
      </c>
      <c r="O12" s="280">
        <v>11</v>
      </c>
      <c r="P12" s="354">
        <v>17</v>
      </c>
      <c r="Q12" s="158">
        <f t="shared" si="1"/>
        <v>0</v>
      </c>
      <c r="R12" s="357"/>
      <c r="S12" s="281"/>
      <c r="T12" s="281"/>
      <c r="U12" s="302"/>
      <c r="V12" s="301"/>
      <c r="W12" s="342">
        <f t="shared" ref="W12:W20" si="3">IF(C12&gt;0,D12+G12+H12+M12+Q12-V12,0)</f>
        <v>0</v>
      </c>
    </row>
    <row r="13" spans="1:24" x14ac:dyDescent="0.2">
      <c r="A13" s="267" t="s">
        <v>104</v>
      </c>
      <c r="B13" s="92"/>
      <c r="C13" s="133"/>
      <c r="D13" s="319">
        <v>22</v>
      </c>
      <c r="E13" s="133"/>
      <c r="F13" s="316">
        <v>3</v>
      </c>
      <c r="G13" s="271">
        <f t="shared" si="0"/>
        <v>0</v>
      </c>
      <c r="H13" s="555"/>
      <c r="I13" s="556"/>
      <c r="J13" s="557"/>
      <c r="K13" s="424"/>
      <c r="L13" s="338">
        <v>8</v>
      </c>
      <c r="M13" s="451">
        <f t="shared" si="2"/>
        <v>0</v>
      </c>
      <c r="N13" s="352">
        <v>4</v>
      </c>
      <c r="O13" s="280">
        <v>11</v>
      </c>
      <c r="P13" s="354">
        <v>17</v>
      </c>
      <c r="Q13" s="158">
        <f t="shared" si="1"/>
        <v>0</v>
      </c>
      <c r="R13" s="357"/>
      <c r="S13" s="281"/>
      <c r="T13" s="281"/>
      <c r="U13" s="302"/>
      <c r="V13" s="301"/>
      <c r="W13" s="342">
        <f t="shared" si="3"/>
        <v>0</v>
      </c>
    </row>
    <row r="14" spans="1:24" ht="15" customHeight="1" x14ac:dyDescent="0.2">
      <c r="A14" s="267" t="s">
        <v>104</v>
      </c>
      <c r="B14" s="92"/>
      <c r="C14" s="133"/>
      <c r="D14" s="320">
        <v>22</v>
      </c>
      <c r="E14" s="133"/>
      <c r="F14" s="316">
        <v>3</v>
      </c>
      <c r="G14" s="271">
        <f t="shared" si="0"/>
        <v>0</v>
      </c>
      <c r="H14" s="552"/>
      <c r="I14" s="553"/>
      <c r="J14" s="554"/>
      <c r="K14" s="424"/>
      <c r="L14" s="338">
        <v>8</v>
      </c>
      <c r="M14" s="450">
        <f t="shared" si="2"/>
        <v>0</v>
      </c>
      <c r="N14" s="426">
        <v>4</v>
      </c>
      <c r="O14" s="280">
        <v>11</v>
      </c>
      <c r="P14" s="354">
        <v>17</v>
      </c>
      <c r="Q14" s="158">
        <f t="shared" si="1"/>
        <v>0</v>
      </c>
      <c r="R14" s="357"/>
      <c r="S14" s="281"/>
      <c r="T14" s="281"/>
      <c r="U14" s="302"/>
      <c r="V14" s="301"/>
      <c r="W14" s="342">
        <f t="shared" si="3"/>
        <v>0</v>
      </c>
    </row>
    <row r="15" spans="1:24" ht="15" customHeight="1" x14ac:dyDescent="0.2">
      <c r="A15" s="267" t="s">
        <v>105</v>
      </c>
      <c r="B15" s="92"/>
      <c r="C15" s="133"/>
      <c r="D15" s="321">
        <v>23</v>
      </c>
      <c r="E15" s="133"/>
      <c r="F15" s="316">
        <v>3</v>
      </c>
      <c r="G15" s="271">
        <f t="shared" si="0"/>
        <v>0</v>
      </c>
      <c r="H15" s="558"/>
      <c r="I15" s="559"/>
      <c r="J15" s="560"/>
      <c r="K15" s="424"/>
      <c r="L15" s="338">
        <v>8</v>
      </c>
      <c r="M15" s="450">
        <f t="shared" si="2"/>
        <v>0</v>
      </c>
      <c r="N15" s="426">
        <v>4</v>
      </c>
      <c r="O15" s="280">
        <v>11</v>
      </c>
      <c r="P15" s="354">
        <v>17</v>
      </c>
      <c r="Q15" s="158">
        <f t="shared" si="1"/>
        <v>0</v>
      </c>
      <c r="R15" s="357"/>
      <c r="S15" s="281"/>
      <c r="T15" s="281"/>
      <c r="U15" s="302"/>
      <c r="V15" s="301"/>
      <c r="W15" s="342">
        <f t="shared" si="3"/>
        <v>0</v>
      </c>
    </row>
    <row r="16" spans="1:24" ht="14.25" customHeight="1" x14ac:dyDescent="0.2">
      <c r="A16" s="267" t="s">
        <v>105</v>
      </c>
      <c r="B16" s="92"/>
      <c r="C16" s="133"/>
      <c r="D16" s="321">
        <v>23</v>
      </c>
      <c r="E16" s="133"/>
      <c r="F16" s="316">
        <v>3</v>
      </c>
      <c r="G16" s="271">
        <f t="shared" si="0"/>
        <v>0</v>
      </c>
      <c r="H16" s="555"/>
      <c r="I16" s="556"/>
      <c r="J16" s="557"/>
      <c r="K16" s="424"/>
      <c r="L16" s="338">
        <v>8</v>
      </c>
      <c r="M16" s="450">
        <f t="shared" si="2"/>
        <v>0</v>
      </c>
      <c r="N16" s="426">
        <v>4</v>
      </c>
      <c r="O16" s="280">
        <v>11</v>
      </c>
      <c r="P16" s="354">
        <v>17</v>
      </c>
      <c r="Q16" s="158">
        <f t="shared" si="1"/>
        <v>0</v>
      </c>
      <c r="R16" s="357"/>
      <c r="S16" s="281"/>
      <c r="T16" s="281"/>
      <c r="U16" s="302"/>
      <c r="V16" s="301"/>
      <c r="W16" s="342">
        <f t="shared" si="3"/>
        <v>0</v>
      </c>
    </row>
    <row r="17" spans="1:24" ht="13.5" customHeight="1" x14ac:dyDescent="0.2">
      <c r="A17" s="267" t="s">
        <v>105</v>
      </c>
      <c r="B17" s="92"/>
      <c r="C17" s="133"/>
      <c r="D17" s="321">
        <v>23</v>
      </c>
      <c r="E17" s="133"/>
      <c r="F17" s="316">
        <v>3</v>
      </c>
      <c r="G17" s="271">
        <f t="shared" si="0"/>
        <v>0</v>
      </c>
      <c r="H17" s="552"/>
      <c r="I17" s="553"/>
      <c r="J17" s="554"/>
      <c r="K17" s="424"/>
      <c r="L17" s="338">
        <v>8</v>
      </c>
      <c r="M17" s="450">
        <f t="shared" si="2"/>
        <v>0</v>
      </c>
      <c r="N17" s="426">
        <v>4</v>
      </c>
      <c r="O17" s="280">
        <v>13</v>
      </c>
      <c r="P17" s="354">
        <v>21</v>
      </c>
      <c r="Q17" s="158">
        <f t="shared" si="1"/>
        <v>0</v>
      </c>
      <c r="R17" s="357"/>
      <c r="S17" s="281"/>
      <c r="T17" s="281"/>
      <c r="U17" s="302"/>
      <c r="V17" s="301"/>
      <c r="W17" s="342">
        <f t="shared" si="3"/>
        <v>0</v>
      </c>
    </row>
    <row r="18" spans="1:24" ht="13.5" customHeight="1" x14ac:dyDescent="0.2">
      <c r="A18" s="267" t="s">
        <v>106</v>
      </c>
      <c r="B18" s="92"/>
      <c r="C18" s="133"/>
      <c r="D18" s="319">
        <v>24</v>
      </c>
      <c r="E18" s="133"/>
      <c r="F18" s="316">
        <v>3</v>
      </c>
      <c r="G18" s="271">
        <f t="shared" si="0"/>
        <v>0</v>
      </c>
      <c r="H18" s="555"/>
      <c r="I18" s="556"/>
      <c r="J18" s="557"/>
      <c r="K18" s="424"/>
      <c r="L18" s="338">
        <v>8</v>
      </c>
      <c r="M18" s="450">
        <f t="shared" si="2"/>
        <v>0</v>
      </c>
      <c r="N18" s="426">
        <v>4</v>
      </c>
      <c r="O18" s="280">
        <v>13</v>
      </c>
      <c r="P18" s="354">
        <v>21</v>
      </c>
      <c r="Q18" s="158">
        <f t="shared" si="1"/>
        <v>0</v>
      </c>
      <c r="R18" s="357"/>
      <c r="S18" s="281"/>
      <c r="T18" s="281"/>
      <c r="U18" s="302"/>
      <c r="V18" s="301"/>
      <c r="W18" s="342">
        <f t="shared" si="3"/>
        <v>0</v>
      </c>
    </row>
    <row r="19" spans="1:24" ht="15" customHeight="1" x14ac:dyDescent="0.2">
      <c r="A19" s="267" t="s">
        <v>106</v>
      </c>
      <c r="B19" s="92"/>
      <c r="C19" s="133"/>
      <c r="D19" s="319">
        <v>24</v>
      </c>
      <c r="E19" s="133"/>
      <c r="F19" s="316">
        <v>3</v>
      </c>
      <c r="G19" s="271">
        <f t="shared" si="0"/>
        <v>0</v>
      </c>
      <c r="H19" s="552"/>
      <c r="I19" s="553"/>
      <c r="J19" s="554"/>
      <c r="K19" s="424"/>
      <c r="L19" s="338">
        <v>8</v>
      </c>
      <c r="M19" s="450">
        <f t="shared" si="2"/>
        <v>0</v>
      </c>
      <c r="N19" s="426">
        <v>4</v>
      </c>
      <c r="O19" s="280">
        <v>13</v>
      </c>
      <c r="P19" s="354">
        <v>21</v>
      </c>
      <c r="Q19" s="158">
        <f t="shared" si="1"/>
        <v>0</v>
      </c>
      <c r="R19" s="357"/>
      <c r="S19" s="281"/>
      <c r="T19" s="281"/>
      <c r="U19" s="302"/>
      <c r="V19" s="301"/>
      <c r="W19" s="342">
        <f t="shared" si="3"/>
        <v>0</v>
      </c>
    </row>
    <row r="20" spans="1:24" ht="15" customHeight="1" thickBot="1" x14ac:dyDescent="0.25">
      <c r="A20" s="268" t="s">
        <v>106</v>
      </c>
      <c r="B20" s="94"/>
      <c r="C20" s="369"/>
      <c r="D20" s="367">
        <v>24</v>
      </c>
      <c r="E20" s="135"/>
      <c r="F20" s="322">
        <v>3</v>
      </c>
      <c r="G20" s="274">
        <f t="shared" si="0"/>
        <v>0</v>
      </c>
      <c r="H20" s="561"/>
      <c r="I20" s="562"/>
      <c r="J20" s="563"/>
      <c r="K20" s="425"/>
      <c r="L20" s="335">
        <v>8</v>
      </c>
      <c r="M20" s="452">
        <f t="shared" si="2"/>
        <v>0</v>
      </c>
      <c r="N20" s="427">
        <v>4</v>
      </c>
      <c r="O20" s="335">
        <v>13</v>
      </c>
      <c r="P20" s="355">
        <v>21</v>
      </c>
      <c r="Q20" s="160">
        <f t="shared" si="1"/>
        <v>0</v>
      </c>
      <c r="R20" s="358"/>
      <c r="S20" s="336"/>
      <c r="T20" s="336"/>
      <c r="U20" s="337"/>
      <c r="V20" s="192"/>
      <c r="W20" s="342">
        <f t="shared" si="3"/>
        <v>0</v>
      </c>
    </row>
    <row r="21" spans="1:24" ht="38.25" customHeight="1" thickBot="1" x14ac:dyDescent="0.25">
      <c r="A21" s="403"/>
      <c r="B21" s="402"/>
      <c r="C21" s="405"/>
      <c r="D21" s="407"/>
      <c r="E21" s="399"/>
      <c r="F21" s="141"/>
      <c r="G21" s="408"/>
      <c r="H21" s="408"/>
      <c r="I21" s="430"/>
      <c r="J21" s="408"/>
      <c r="K21" s="407"/>
      <c r="L21" s="141"/>
      <c r="M21" s="141"/>
      <c r="N21" s="404"/>
      <c r="O21" s="400"/>
      <c r="P21" s="400"/>
      <c r="Q21" s="401"/>
      <c r="R21" s="141"/>
      <c r="S21" s="141"/>
      <c r="T21" s="141"/>
      <c r="U21" s="401"/>
      <c r="V21" s="405"/>
      <c r="W21" s="406"/>
    </row>
    <row r="22" spans="1:24" ht="13.5" thickTop="1" x14ac:dyDescent="0.2">
      <c r="A22" s="5"/>
      <c r="B22" s="304"/>
      <c r="C22" s="143"/>
      <c r="D22" s="517" t="s">
        <v>107</v>
      </c>
      <c r="E22" s="518"/>
      <c r="F22" s="518"/>
      <c r="G22" s="518"/>
      <c r="H22" s="518"/>
      <c r="I22" s="518"/>
      <c r="J22" s="518"/>
      <c r="K22" s="518"/>
      <c r="L22" s="518"/>
      <c r="M22" s="519"/>
      <c r="N22" s="476" t="s">
        <v>5</v>
      </c>
      <c r="O22" s="471"/>
      <c r="P22" s="471"/>
      <c r="Q22" s="471"/>
      <c r="R22" s="471"/>
      <c r="S22" s="471"/>
      <c r="T22" s="471"/>
      <c r="U22" s="472"/>
      <c r="V22" s="144" t="s">
        <v>6</v>
      </c>
      <c r="W22" s="7" t="s">
        <v>7</v>
      </c>
    </row>
    <row r="23" spans="1:24" ht="10.5" customHeight="1" thickBot="1" x14ac:dyDescent="0.25">
      <c r="A23" s="8"/>
      <c r="B23" s="305"/>
      <c r="C23" s="4"/>
      <c r="D23" s="520"/>
      <c r="E23" s="521"/>
      <c r="F23" s="521"/>
      <c r="G23" s="521"/>
      <c r="H23" s="521"/>
      <c r="I23" s="521"/>
      <c r="J23" s="521"/>
      <c r="K23" s="521"/>
      <c r="L23" s="521"/>
      <c r="M23" s="522"/>
      <c r="N23" s="514" t="s">
        <v>8</v>
      </c>
      <c r="O23" s="515"/>
      <c r="P23" s="515"/>
      <c r="Q23" s="515"/>
      <c r="R23" s="515"/>
      <c r="S23" s="515"/>
      <c r="T23" s="515"/>
      <c r="U23" s="516"/>
      <c r="V23" s="146"/>
      <c r="W23" s="11"/>
    </row>
    <row r="24" spans="1:24" ht="24.75" customHeight="1" x14ac:dyDescent="0.2">
      <c r="A24" s="8"/>
      <c r="B24" s="303"/>
      <c r="C24" s="306"/>
      <c r="D24" s="344"/>
      <c r="E24" s="535" t="s">
        <v>9</v>
      </c>
      <c r="F24" s="536"/>
      <c r="G24" s="346"/>
      <c r="H24" s="564"/>
      <c r="I24" s="565"/>
      <c r="J24" s="566"/>
      <c r="K24" s="351" t="s">
        <v>10</v>
      </c>
      <c r="L24" s="14"/>
      <c r="M24" s="48"/>
      <c r="N24" s="523" t="s">
        <v>11</v>
      </c>
      <c r="O24" s="524"/>
      <c r="P24" s="525"/>
      <c r="Q24" s="362"/>
      <c r="R24" s="526" t="s">
        <v>99</v>
      </c>
      <c r="S24" s="526"/>
      <c r="T24" s="359" t="s">
        <v>92</v>
      </c>
      <c r="U24" s="364"/>
      <c r="V24" s="365" t="s">
        <v>12</v>
      </c>
      <c r="W24" s="11"/>
    </row>
    <row r="25" spans="1:24" ht="78.75" customHeight="1" thickBot="1" x14ac:dyDescent="0.25">
      <c r="A25" s="423" t="s">
        <v>112</v>
      </c>
      <c r="B25" s="410" t="s">
        <v>84</v>
      </c>
      <c r="C25" s="308" t="s">
        <v>16</v>
      </c>
      <c r="D25" s="284" t="s">
        <v>91</v>
      </c>
      <c r="E25" s="345" t="s">
        <v>89</v>
      </c>
      <c r="F25" s="308" t="s">
        <v>14</v>
      </c>
      <c r="G25" s="347" t="s">
        <v>15</v>
      </c>
      <c r="H25" s="567"/>
      <c r="I25" s="568"/>
      <c r="J25" s="569"/>
      <c r="K25" s="23" t="s">
        <v>88</v>
      </c>
      <c r="L25" s="411" t="s">
        <v>14</v>
      </c>
      <c r="M25" s="370" t="s">
        <v>15</v>
      </c>
      <c r="N25" s="412" t="s">
        <v>17</v>
      </c>
      <c r="O25" s="413" t="s">
        <v>18</v>
      </c>
      <c r="P25" s="360" t="s">
        <v>19</v>
      </c>
      <c r="Q25" s="415" t="s">
        <v>15</v>
      </c>
      <c r="R25" s="23" t="s">
        <v>90</v>
      </c>
      <c r="S25" s="312" t="s">
        <v>14</v>
      </c>
      <c r="T25" s="308" t="s">
        <v>90</v>
      </c>
      <c r="U25" s="419" t="s">
        <v>15</v>
      </c>
      <c r="V25" s="420" t="s">
        <v>20</v>
      </c>
      <c r="W25" s="421" t="s">
        <v>21</v>
      </c>
      <c r="X25" s="17"/>
    </row>
    <row r="26" spans="1:24" ht="13.5" customHeight="1" x14ac:dyDescent="0.2">
      <c r="A26" s="161" t="s">
        <v>25</v>
      </c>
      <c r="B26" s="264"/>
      <c r="C26" s="134"/>
      <c r="D26" s="368">
        <v>25</v>
      </c>
      <c r="E26" s="134"/>
      <c r="F26" s="409">
        <v>3</v>
      </c>
      <c r="G26" s="348">
        <f t="shared" si="0"/>
        <v>0</v>
      </c>
      <c r="H26" s="540"/>
      <c r="I26" s="541"/>
      <c r="J26" s="542"/>
      <c r="K26" s="431"/>
      <c r="L26" s="334">
        <v>8</v>
      </c>
      <c r="M26" s="333">
        <f>K26*L26</f>
        <v>0</v>
      </c>
      <c r="N26" s="353">
        <v>2</v>
      </c>
      <c r="O26" s="326" t="s">
        <v>26</v>
      </c>
      <c r="P26" s="414" t="s">
        <v>27</v>
      </c>
      <c r="Q26" s="277">
        <f t="shared" si="1"/>
        <v>0</v>
      </c>
      <c r="R26" s="416"/>
      <c r="S26" s="417"/>
      <c r="T26" s="418"/>
      <c r="U26" s="330"/>
      <c r="V26" s="282"/>
      <c r="W26" s="170">
        <f>IF(C26&gt;0,D26+G26+M26+Q26-V26,0)</f>
        <v>0</v>
      </c>
    </row>
    <row r="27" spans="1:24" ht="14.25" customHeight="1" x14ac:dyDescent="0.2">
      <c r="A27" s="38" t="s">
        <v>25</v>
      </c>
      <c r="B27" s="92"/>
      <c r="C27" s="133"/>
      <c r="D27" s="318">
        <v>25</v>
      </c>
      <c r="E27" s="133"/>
      <c r="F27" s="316">
        <v>3</v>
      </c>
      <c r="G27" s="271">
        <f t="shared" si="0"/>
        <v>0</v>
      </c>
      <c r="H27" s="540"/>
      <c r="I27" s="541"/>
      <c r="J27" s="542"/>
      <c r="K27" s="316" t="s">
        <v>24</v>
      </c>
      <c r="L27" s="279" t="s">
        <v>24</v>
      </c>
      <c r="M27" s="56" t="s">
        <v>24</v>
      </c>
      <c r="N27" s="324">
        <v>2</v>
      </c>
      <c r="O27" s="325" t="s">
        <v>26</v>
      </c>
      <c r="P27" s="327" t="s">
        <v>27</v>
      </c>
      <c r="Q27" s="158">
        <f t="shared" si="1"/>
        <v>0</v>
      </c>
      <c r="R27" s="139"/>
      <c r="S27" s="328"/>
      <c r="T27" s="278"/>
      <c r="U27" s="331"/>
      <c r="V27" s="93"/>
      <c r="W27" s="157">
        <f t="shared" ref="W27:W34" si="4">IF(C27&gt;0,D27+G27+Q27-V27,0)</f>
        <v>0</v>
      </c>
    </row>
    <row r="28" spans="1:24" ht="13.5" customHeight="1" x14ac:dyDescent="0.2">
      <c r="A28" s="38" t="s">
        <v>25</v>
      </c>
      <c r="B28" s="264"/>
      <c r="C28" s="133"/>
      <c r="D28" s="318">
        <v>25</v>
      </c>
      <c r="E28" s="133"/>
      <c r="F28" s="316">
        <v>3</v>
      </c>
      <c r="G28" s="271">
        <f t="shared" si="0"/>
        <v>0</v>
      </c>
      <c r="H28" s="540"/>
      <c r="I28" s="541"/>
      <c r="J28" s="542"/>
      <c r="K28" s="316" t="s">
        <v>24</v>
      </c>
      <c r="L28" s="279" t="s">
        <v>24</v>
      </c>
      <c r="M28" s="56" t="s">
        <v>24</v>
      </c>
      <c r="N28" s="324">
        <v>2</v>
      </c>
      <c r="O28" s="325" t="s">
        <v>26</v>
      </c>
      <c r="P28" s="327" t="s">
        <v>27</v>
      </c>
      <c r="Q28" s="158">
        <f t="shared" si="1"/>
        <v>0</v>
      </c>
      <c r="R28" s="139"/>
      <c r="S28" s="328"/>
      <c r="T28" s="278"/>
      <c r="U28" s="331"/>
      <c r="V28" s="93"/>
      <c r="W28" s="157">
        <f t="shared" si="4"/>
        <v>0</v>
      </c>
    </row>
    <row r="29" spans="1:24" ht="14.25" customHeight="1" x14ac:dyDescent="0.2">
      <c r="A29" s="38" t="s">
        <v>25</v>
      </c>
      <c r="B29" s="265"/>
      <c r="C29" s="133"/>
      <c r="D29" s="318">
        <v>25</v>
      </c>
      <c r="E29" s="133"/>
      <c r="F29" s="316">
        <v>3</v>
      </c>
      <c r="G29" s="271">
        <f t="shared" si="0"/>
        <v>0</v>
      </c>
      <c r="H29" s="540"/>
      <c r="I29" s="541"/>
      <c r="J29" s="542"/>
      <c r="K29" s="316" t="s">
        <v>24</v>
      </c>
      <c r="L29" s="279" t="s">
        <v>24</v>
      </c>
      <c r="M29" s="56" t="s">
        <v>24</v>
      </c>
      <c r="N29" s="324">
        <v>2</v>
      </c>
      <c r="O29" s="325" t="s">
        <v>26</v>
      </c>
      <c r="P29" s="327" t="s">
        <v>27</v>
      </c>
      <c r="Q29" s="158">
        <f t="shared" si="1"/>
        <v>0</v>
      </c>
      <c r="R29" s="139"/>
      <c r="S29" s="329"/>
      <c r="T29" s="278"/>
      <c r="U29" s="331"/>
      <c r="V29" s="93"/>
      <c r="W29" s="157">
        <f t="shared" si="4"/>
        <v>0</v>
      </c>
    </row>
    <row r="30" spans="1:24" ht="15.75" customHeight="1" x14ac:dyDescent="0.2">
      <c r="A30" s="38" t="s">
        <v>25</v>
      </c>
      <c r="B30" s="265"/>
      <c r="C30" s="133"/>
      <c r="D30" s="318">
        <v>25</v>
      </c>
      <c r="E30" s="133"/>
      <c r="F30" s="316">
        <v>3</v>
      </c>
      <c r="G30" s="271">
        <f t="shared" si="0"/>
        <v>0</v>
      </c>
      <c r="H30" s="540"/>
      <c r="I30" s="541"/>
      <c r="J30" s="542"/>
      <c r="K30" s="316" t="s">
        <v>24</v>
      </c>
      <c r="L30" s="279" t="s">
        <v>24</v>
      </c>
      <c r="M30" s="56" t="s">
        <v>24</v>
      </c>
      <c r="N30" s="324">
        <v>2</v>
      </c>
      <c r="O30" s="325" t="s">
        <v>26</v>
      </c>
      <c r="P30" s="327" t="s">
        <v>27</v>
      </c>
      <c r="Q30" s="158">
        <f t="shared" si="1"/>
        <v>0</v>
      </c>
      <c r="R30" s="139"/>
      <c r="S30" s="329"/>
      <c r="T30" s="278"/>
      <c r="U30" s="331"/>
      <c r="V30" s="93"/>
      <c r="W30" s="157">
        <f t="shared" si="4"/>
        <v>0</v>
      </c>
    </row>
    <row r="31" spans="1:24" ht="13.5" customHeight="1" x14ac:dyDescent="0.2">
      <c r="A31" s="38" t="s">
        <v>25</v>
      </c>
      <c r="B31" s="265"/>
      <c r="C31" s="133"/>
      <c r="D31" s="318">
        <v>25</v>
      </c>
      <c r="E31" s="133"/>
      <c r="F31" s="316">
        <v>3</v>
      </c>
      <c r="G31" s="271">
        <f t="shared" si="0"/>
        <v>0</v>
      </c>
      <c r="H31" s="540"/>
      <c r="I31" s="541"/>
      <c r="J31" s="542"/>
      <c r="K31" s="316" t="s">
        <v>24</v>
      </c>
      <c r="L31" s="279" t="s">
        <v>24</v>
      </c>
      <c r="M31" s="56" t="s">
        <v>24</v>
      </c>
      <c r="N31" s="324">
        <v>2</v>
      </c>
      <c r="O31" s="325" t="s">
        <v>26</v>
      </c>
      <c r="P31" s="327" t="s">
        <v>27</v>
      </c>
      <c r="Q31" s="158">
        <f t="shared" si="1"/>
        <v>0</v>
      </c>
      <c r="R31" s="139"/>
      <c r="S31" s="329"/>
      <c r="T31" s="278"/>
      <c r="U31" s="331"/>
      <c r="V31" s="93"/>
      <c r="W31" s="157">
        <f t="shared" si="4"/>
        <v>0</v>
      </c>
    </row>
    <row r="32" spans="1:24" ht="13.5" customHeight="1" x14ac:dyDescent="0.2">
      <c r="A32" s="164" t="s">
        <v>28</v>
      </c>
      <c r="B32" s="265"/>
      <c r="C32" s="133"/>
      <c r="D32" s="318">
        <v>26</v>
      </c>
      <c r="E32" s="133"/>
      <c r="F32" s="316">
        <v>3</v>
      </c>
      <c r="G32" s="271">
        <f t="shared" si="0"/>
        <v>0</v>
      </c>
      <c r="H32" s="540"/>
      <c r="I32" s="541"/>
      <c r="J32" s="542"/>
      <c r="K32" s="316" t="s">
        <v>24</v>
      </c>
      <c r="L32" s="279" t="s">
        <v>24</v>
      </c>
      <c r="M32" s="371" t="s">
        <v>24</v>
      </c>
      <c r="N32" s="323">
        <v>2</v>
      </c>
      <c r="O32" s="325" t="s">
        <v>26</v>
      </c>
      <c r="P32" s="327" t="s">
        <v>27</v>
      </c>
      <c r="Q32" s="158">
        <f t="shared" si="1"/>
        <v>0</v>
      </c>
      <c r="R32" s="139"/>
      <c r="S32" s="328"/>
      <c r="T32" s="278"/>
      <c r="U32" s="331"/>
      <c r="V32" s="93"/>
      <c r="W32" s="157">
        <f t="shared" si="4"/>
        <v>0</v>
      </c>
    </row>
    <row r="33" spans="1:23" x14ac:dyDescent="0.2">
      <c r="A33" s="38" t="s">
        <v>28</v>
      </c>
      <c r="B33" s="265"/>
      <c r="C33" s="133"/>
      <c r="D33" s="318">
        <v>26</v>
      </c>
      <c r="E33" s="133"/>
      <c r="F33" s="316">
        <v>3</v>
      </c>
      <c r="G33" s="271">
        <f t="shared" si="0"/>
        <v>0</v>
      </c>
      <c r="H33" s="540"/>
      <c r="I33" s="541"/>
      <c r="J33" s="542"/>
      <c r="K33" s="316" t="s">
        <v>24</v>
      </c>
      <c r="L33" s="279" t="s">
        <v>24</v>
      </c>
      <c r="M33" s="56" t="s">
        <v>24</v>
      </c>
      <c r="N33" s="324">
        <v>2</v>
      </c>
      <c r="O33" s="325" t="s">
        <v>26</v>
      </c>
      <c r="P33" s="327" t="s">
        <v>27</v>
      </c>
      <c r="Q33" s="158">
        <f t="shared" si="1"/>
        <v>0</v>
      </c>
      <c r="R33" s="139"/>
      <c r="S33" s="328"/>
      <c r="T33" s="278"/>
      <c r="U33" s="331"/>
      <c r="V33" s="93"/>
      <c r="W33" s="157">
        <f t="shared" si="4"/>
        <v>0</v>
      </c>
    </row>
    <row r="34" spans="1:23" ht="15" customHeight="1" thickBot="1" x14ac:dyDescent="0.25">
      <c r="A34" s="377" t="s">
        <v>28</v>
      </c>
      <c r="B34" s="378"/>
      <c r="C34" s="379"/>
      <c r="D34" s="380">
        <v>26</v>
      </c>
      <c r="E34" s="379"/>
      <c r="F34" s="381">
        <v>3</v>
      </c>
      <c r="G34" s="382">
        <f t="shared" si="0"/>
        <v>0</v>
      </c>
      <c r="H34" s="543"/>
      <c r="I34" s="544"/>
      <c r="J34" s="545"/>
      <c r="K34" s="381" t="s">
        <v>24</v>
      </c>
      <c r="L34" s="383" t="s">
        <v>24</v>
      </c>
      <c r="M34" s="384" t="s">
        <v>24</v>
      </c>
      <c r="N34" s="385">
        <v>2</v>
      </c>
      <c r="O34" s="386" t="s">
        <v>26</v>
      </c>
      <c r="P34" s="387" t="s">
        <v>27</v>
      </c>
      <c r="Q34" s="388">
        <f t="shared" si="1"/>
        <v>0</v>
      </c>
      <c r="R34" s="287"/>
      <c r="S34" s="389"/>
      <c r="T34" s="390"/>
      <c r="U34" s="391"/>
      <c r="V34" s="392"/>
      <c r="W34" s="299">
        <f t="shared" si="4"/>
        <v>0</v>
      </c>
    </row>
    <row r="35" spans="1:23" ht="15" customHeight="1" thickTop="1" thickBot="1" x14ac:dyDescent="0.25">
      <c r="A35" s="372"/>
      <c r="B35" s="373"/>
      <c r="C35" s="394"/>
      <c r="D35" s="374"/>
      <c r="E35" s="283"/>
      <c r="F35" s="283"/>
      <c r="G35" s="275"/>
      <c r="H35" s="275"/>
      <c r="I35" s="275"/>
      <c r="J35" s="275"/>
      <c r="K35" s="283"/>
      <c r="L35" s="283"/>
      <c r="M35" s="283"/>
      <c r="N35" s="534" t="s">
        <v>95</v>
      </c>
      <c r="O35" s="534"/>
      <c r="P35" s="534"/>
      <c r="Q35" s="534"/>
      <c r="R35" s="393">
        <f>SUM(R26:R34)</f>
        <v>0</v>
      </c>
      <c r="S35" s="375" t="s">
        <v>96</v>
      </c>
      <c r="T35" s="266"/>
      <c r="U35" s="376">
        <f>IF(R35&gt;0,10,0)</f>
        <v>0</v>
      </c>
      <c r="V35" s="444"/>
      <c r="W35" s="445">
        <f>U35-V35</f>
        <v>0</v>
      </c>
    </row>
    <row r="36" spans="1:23" ht="36.75" customHeight="1" thickTop="1" thickBot="1" x14ac:dyDescent="0.3">
      <c r="A36" s="453" t="s">
        <v>15</v>
      </c>
      <c r="B36" s="454" t="s">
        <v>30</v>
      </c>
      <c r="C36" s="455">
        <f>SUM(C11:C34)</f>
        <v>0</v>
      </c>
      <c r="D36" s="456" t="s">
        <v>30</v>
      </c>
      <c r="E36" s="457">
        <f>SUM(E11:E34)</f>
        <v>0</v>
      </c>
      <c r="F36" s="458" t="s">
        <v>30</v>
      </c>
      <c r="G36" s="456">
        <f>SUM(G11:G20:G26:G34)</f>
        <v>0</v>
      </c>
      <c r="H36" s="458"/>
      <c r="I36" s="459"/>
      <c r="J36" s="456">
        <f>SUM(H11:J20:J26:J34)</f>
        <v>0</v>
      </c>
      <c r="K36" s="460">
        <f>SUM(K11:K20:K26)</f>
        <v>0</v>
      </c>
      <c r="L36" s="459" t="s">
        <v>30</v>
      </c>
      <c r="M36" s="461">
        <f>SUM(M11:M20:M26)</f>
        <v>0</v>
      </c>
      <c r="N36" s="458" t="s">
        <v>30</v>
      </c>
      <c r="O36" s="459" t="s">
        <v>30</v>
      </c>
      <c r="P36" s="456" t="s">
        <v>30</v>
      </c>
      <c r="Q36" s="454">
        <f>SUM(Q11:Q20:Q26)</f>
        <v>0</v>
      </c>
      <c r="R36" s="460">
        <f>SUM(R26:R34)</f>
        <v>0</v>
      </c>
      <c r="S36" s="459" t="s">
        <v>30</v>
      </c>
      <c r="T36" s="462">
        <f>SUM(T26:T34)</f>
        <v>0</v>
      </c>
      <c r="U36" s="459" t="s">
        <v>30</v>
      </c>
      <c r="V36" s="463">
        <f>SUM(V11:V34)</f>
        <v>0</v>
      </c>
      <c r="W36" s="464">
        <f>SUM(W11:W35)+SUM(W44:W45)+N48</f>
        <v>0</v>
      </c>
    </row>
    <row r="37" spans="1:23" ht="18.75" thickTop="1" x14ac:dyDescent="0.25">
      <c r="W37" s="165"/>
    </row>
    <row r="38" spans="1:23" ht="28.5" customHeight="1" thickBot="1" x14ac:dyDescent="0.25">
      <c r="A38" s="533" t="s">
        <v>98</v>
      </c>
      <c r="B38" s="533"/>
      <c r="C38" s="533"/>
      <c r="D38" s="533"/>
      <c r="E38" s="533"/>
      <c r="F38" s="533"/>
      <c r="G38" s="533"/>
      <c r="H38" s="533"/>
      <c r="I38" s="533"/>
      <c r="J38" s="533"/>
      <c r="K38" s="533"/>
      <c r="L38" s="533"/>
      <c r="M38" s="533"/>
      <c r="N38" s="533"/>
      <c r="O38" s="533"/>
      <c r="P38" s="533"/>
      <c r="Q38" s="533"/>
      <c r="R38" s="533"/>
      <c r="S38" s="533"/>
      <c r="T38" s="533"/>
      <c r="U38" s="533"/>
      <c r="V38" s="533"/>
      <c r="W38" s="533"/>
    </row>
    <row r="39" spans="1:23" ht="13.5" thickTop="1" x14ac:dyDescent="0.2">
      <c r="A39" s="5"/>
      <c r="B39" s="6"/>
      <c r="C39" s="143"/>
      <c r="D39" s="527" t="s">
        <v>4</v>
      </c>
      <c r="E39" s="528"/>
      <c r="F39" s="528"/>
      <c r="G39" s="528"/>
      <c r="H39" s="528"/>
      <c r="I39" s="528"/>
      <c r="J39" s="528"/>
      <c r="K39" s="528"/>
      <c r="L39" s="528"/>
      <c r="M39" s="529"/>
      <c r="N39" s="476" t="s">
        <v>5</v>
      </c>
      <c r="O39" s="471"/>
      <c r="P39" s="471"/>
      <c r="Q39" s="471"/>
      <c r="R39" s="471"/>
      <c r="S39" s="471"/>
      <c r="T39" s="471"/>
      <c r="U39" s="472"/>
      <c r="V39" s="144" t="s">
        <v>6</v>
      </c>
      <c r="W39" s="7" t="s">
        <v>7</v>
      </c>
    </row>
    <row r="40" spans="1:23" ht="10.5" customHeight="1" thickBot="1" x14ac:dyDescent="0.25">
      <c r="A40" s="8"/>
      <c r="B40" s="9"/>
      <c r="C40" s="145"/>
      <c r="D40" s="530"/>
      <c r="E40" s="531"/>
      <c r="F40" s="531"/>
      <c r="G40" s="531"/>
      <c r="H40" s="531"/>
      <c r="I40" s="531"/>
      <c r="J40" s="531"/>
      <c r="K40" s="531"/>
      <c r="L40" s="531"/>
      <c r="M40" s="532"/>
      <c r="N40" s="514" t="s">
        <v>8</v>
      </c>
      <c r="O40" s="515"/>
      <c r="P40" s="515"/>
      <c r="Q40" s="515"/>
      <c r="R40" s="515"/>
      <c r="S40" s="515"/>
      <c r="T40" s="515"/>
      <c r="U40" s="516"/>
      <c r="V40" s="146"/>
      <c r="W40" s="11"/>
    </row>
    <row r="41" spans="1:23" ht="24.75" customHeight="1" x14ac:dyDescent="0.2">
      <c r="A41" s="8"/>
      <c r="B41" s="12"/>
      <c r="C41" s="147"/>
      <c r="D41" s="13"/>
      <c r="E41" s="511"/>
      <c r="F41" s="512"/>
      <c r="G41" s="513"/>
      <c r="H41" s="175"/>
      <c r="I41" s="175"/>
      <c r="J41" s="175"/>
      <c r="K41" s="184"/>
      <c r="L41" s="185"/>
      <c r="M41" s="186"/>
      <c r="N41" s="507" t="s">
        <v>11</v>
      </c>
      <c r="O41" s="508"/>
      <c r="P41" s="508"/>
      <c r="Q41" s="148"/>
      <c r="R41" s="509"/>
      <c r="S41" s="510"/>
      <c r="T41" s="175"/>
      <c r="U41" s="176"/>
      <c r="V41" s="149" t="s">
        <v>12</v>
      </c>
      <c r="W41" s="11"/>
    </row>
    <row r="42" spans="1:23" ht="78.75" customHeight="1" x14ac:dyDescent="0.2">
      <c r="A42" s="17"/>
      <c r="B42" s="18" t="s">
        <v>97</v>
      </c>
      <c r="C42" s="19" t="s">
        <v>16</v>
      </c>
      <c r="D42" s="19" t="s">
        <v>91</v>
      </c>
      <c r="E42" s="172"/>
      <c r="F42" s="177"/>
      <c r="G42" s="187"/>
      <c r="H42" s="269"/>
      <c r="I42" s="269"/>
      <c r="J42" s="269"/>
      <c r="K42" s="300"/>
      <c r="L42" s="177"/>
      <c r="M42" s="187"/>
      <c r="N42" s="150" t="s">
        <v>17</v>
      </c>
      <c r="O42" s="150" t="s">
        <v>18</v>
      </c>
      <c r="P42" s="151" t="s">
        <v>19</v>
      </c>
      <c r="Q42" s="152" t="s">
        <v>15</v>
      </c>
      <c r="R42" s="172"/>
      <c r="S42" s="178"/>
      <c r="T42" s="177"/>
      <c r="U42" s="173"/>
      <c r="V42" s="153" t="s">
        <v>20</v>
      </c>
      <c r="W42" s="24" t="s">
        <v>21</v>
      </c>
    </row>
    <row r="43" spans="1:23" ht="13.5" thickBot="1" x14ac:dyDescent="0.25">
      <c r="A43" s="25" t="s">
        <v>22</v>
      </c>
      <c r="B43" s="26"/>
      <c r="C43" s="31"/>
      <c r="D43" s="27"/>
      <c r="E43" s="179"/>
      <c r="F43" s="179"/>
      <c r="G43" s="188"/>
      <c r="H43" s="179"/>
      <c r="I43" s="179"/>
      <c r="J43" s="179"/>
      <c r="K43" s="183"/>
      <c r="L43" s="168"/>
      <c r="M43" s="188"/>
      <c r="N43" s="32"/>
      <c r="O43" s="32"/>
      <c r="P43" s="33"/>
      <c r="Q43" s="1"/>
      <c r="R43" s="174"/>
      <c r="S43" s="179"/>
      <c r="T43" s="168"/>
      <c r="U43" s="168"/>
      <c r="V43" s="154"/>
      <c r="W43" s="154"/>
    </row>
    <row r="44" spans="1:23" ht="24.75" customHeight="1" x14ac:dyDescent="0.2">
      <c r="A44" s="155" t="s">
        <v>29</v>
      </c>
      <c r="B44" s="171" t="s">
        <v>93</v>
      </c>
      <c r="C44" s="90"/>
      <c r="D44" s="191">
        <f>IF(T36&gt;0,0,20)</f>
        <v>20</v>
      </c>
      <c r="E44" s="180"/>
      <c r="F44" s="181"/>
      <c r="G44" s="189"/>
      <c r="H44" s="270"/>
      <c r="I44" s="270"/>
      <c r="J44" s="270"/>
      <c r="K44" s="190"/>
      <c r="L44" s="181"/>
      <c r="M44" s="189"/>
      <c r="N44" s="68">
        <v>2</v>
      </c>
      <c r="O44" s="36">
        <v>7</v>
      </c>
      <c r="P44" s="34">
        <v>13</v>
      </c>
      <c r="Q44" s="156">
        <f>IF(C44&gt;0,IF(C44&lt;16,N44,IF(C44&gt;27,P44,O44)),0)</f>
        <v>0</v>
      </c>
      <c r="R44" s="180"/>
      <c r="S44" s="181"/>
      <c r="T44" s="181"/>
      <c r="U44" s="182"/>
      <c r="V44" s="169"/>
      <c r="W44" s="170">
        <f>IF(D44=0,0,IF(C44&gt;0,D44+Q44-V44,0))</f>
        <v>0</v>
      </c>
    </row>
    <row r="45" spans="1:23" ht="15.75" customHeight="1" thickBot="1" x14ac:dyDescent="0.25">
      <c r="A45" s="285" t="s">
        <v>29</v>
      </c>
      <c r="B45" s="286" t="s">
        <v>94</v>
      </c>
      <c r="C45" s="287"/>
      <c r="D45" s="288">
        <f>IF(R35&gt;0,0,30)</f>
        <v>30</v>
      </c>
      <c r="E45" s="289"/>
      <c r="F45" s="290"/>
      <c r="G45" s="291"/>
      <c r="H45" s="292"/>
      <c r="I45" s="292"/>
      <c r="J45" s="292"/>
      <c r="K45" s="293"/>
      <c r="L45" s="290"/>
      <c r="M45" s="291"/>
      <c r="N45" s="294">
        <v>2</v>
      </c>
      <c r="O45" s="295">
        <v>7</v>
      </c>
      <c r="P45" s="296">
        <v>13</v>
      </c>
      <c r="Q45" s="297">
        <f>IF(C45&gt;0,IF(C45&lt;16,N45,IF(C45&gt;27,P45,O45)),0)</f>
        <v>0</v>
      </c>
      <c r="R45" s="289"/>
      <c r="S45" s="290"/>
      <c r="T45" s="290"/>
      <c r="U45" s="298"/>
      <c r="V45" s="287"/>
      <c r="W45" s="299">
        <f>IF(D45=0,0,IF(C45&gt;0,D45+Q45-V45,0))</f>
        <v>0</v>
      </c>
    </row>
    <row r="46" spans="1:23" ht="13.5" thickTop="1" x14ac:dyDescent="0.2">
      <c r="B46" s="439"/>
      <c r="C46" s="439"/>
      <c r="F46" s="439"/>
      <c r="G46" s="439"/>
      <c r="H46" s="439"/>
      <c r="I46" s="439"/>
      <c r="N46" s="439"/>
      <c r="O46" s="439"/>
    </row>
    <row r="47" spans="1:23" ht="13.5" thickBot="1" x14ac:dyDescent="0.25">
      <c r="A47" s="441" t="s">
        <v>101</v>
      </c>
      <c r="B47" s="1"/>
      <c r="C47" s="1"/>
      <c r="D47" s="440"/>
      <c r="E47" s="438"/>
      <c r="F47" s="1"/>
      <c r="G47" s="1"/>
      <c r="H47" s="1"/>
      <c r="I47" s="1"/>
      <c r="J47" s="438"/>
      <c r="K47" s="438"/>
      <c r="L47" s="438"/>
      <c r="M47" s="438"/>
      <c r="N47" s="437"/>
      <c r="O47" s="442"/>
      <c r="P47" s="436"/>
    </row>
    <row r="48" spans="1:23" ht="24" customHeight="1" thickBot="1" x14ac:dyDescent="0.25">
      <c r="A48" s="208" t="s">
        <v>102</v>
      </c>
      <c r="B48" s="1"/>
      <c r="C48" s="33"/>
      <c r="D48" s="465"/>
      <c r="E48" s="162"/>
      <c r="F48" s="1" t="s">
        <v>103</v>
      </c>
      <c r="G48" s="1"/>
      <c r="H48" s="1"/>
      <c r="I48" s="1"/>
      <c r="J48" s="1"/>
      <c r="K48" s="1"/>
      <c r="L48" s="1"/>
      <c r="M48" s="1"/>
      <c r="N48" s="465"/>
      <c r="O48" s="443"/>
    </row>
    <row r="49" spans="1:15" ht="16.149999999999999" customHeight="1" x14ac:dyDescent="0.2">
      <c r="A49" s="432"/>
      <c r="B49" s="432"/>
      <c r="C49" s="432"/>
      <c r="D49" s="71"/>
      <c r="E49" s="1"/>
      <c r="F49" s="1"/>
      <c r="G49" s="1"/>
      <c r="H49" s="1"/>
      <c r="I49" s="432"/>
      <c r="J49" s="432"/>
      <c r="K49" s="432"/>
      <c r="L49" s="1"/>
      <c r="M49" s="432"/>
      <c r="N49" s="71"/>
    </row>
    <row r="50" spans="1:15" x14ac:dyDescent="0.2">
      <c r="A50" s="433" t="s">
        <v>31</v>
      </c>
      <c r="B50" s="44" t="s">
        <v>32</v>
      </c>
      <c r="E50" s="434"/>
      <c r="F50" s="434"/>
      <c r="G50" s="434"/>
      <c r="H50" s="434"/>
      <c r="L50" s="434"/>
      <c r="M50" s="435"/>
    </row>
    <row r="51" spans="1:15" x14ac:dyDescent="0.2">
      <c r="B51" t="s">
        <v>78</v>
      </c>
      <c r="K51" s="166"/>
      <c r="L51" s="166"/>
      <c r="M51" s="166"/>
      <c r="N51" s="166"/>
    </row>
    <row r="52" spans="1:15" x14ac:dyDescent="0.2">
      <c r="B52" s="435" t="s">
        <v>33</v>
      </c>
      <c r="C52" s="436"/>
      <c r="M52">
        <v>16</v>
      </c>
    </row>
    <row r="53" spans="1:15" x14ac:dyDescent="0.2">
      <c r="C53" s="434"/>
    </row>
    <row r="54" spans="1:15" x14ac:dyDescent="0.2">
      <c r="A54" t="s">
        <v>34</v>
      </c>
      <c r="B54" t="s">
        <v>35</v>
      </c>
    </row>
    <row r="55" spans="1:15" x14ac:dyDescent="0.2">
      <c r="B55" t="s">
        <v>36</v>
      </c>
    </row>
    <row r="56" spans="1:15" x14ac:dyDescent="0.2">
      <c r="B56" t="s">
        <v>37</v>
      </c>
    </row>
    <row r="57" spans="1:15" x14ac:dyDescent="0.2">
      <c r="B57" t="s">
        <v>38</v>
      </c>
      <c r="E57" s="167" t="s">
        <v>39</v>
      </c>
      <c r="F57" s="166"/>
      <c r="G57" s="166"/>
      <c r="H57" s="166"/>
      <c r="I57" s="166"/>
      <c r="J57" s="166"/>
      <c r="K57" s="166"/>
      <c r="L57" s="166"/>
      <c r="M57" s="166"/>
      <c r="N57" s="166"/>
      <c r="O57" s="166"/>
    </row>
    <row r="58" spans="1:15" x14ac:dyDescent="0.2">
      <c r="N58">
        <v>16</v>
      </c>
    </row>
    <row r="59" spans="1:15" x14ac:dyDescent="0.2">
      <c r="A59" s="395" t="s">
        <v>81</v>
      </c>
      <c r="B59" s="429" t="s">
        <v>114</v>
      </c>
    </row>
    <row r="60" spans="1:15" x14ac:dyDescent="0.2">
      <c r="B60" s="428" t="s">
        <v>116</v>
      </c>
      <c r="C60" s="44"/>
    </row>
    <row r="61" spans="1:15" x14ac:dyDescent="0.2">
      <c r="B61" s="428"/>
      <c r="C61" s="44"/>
    </row>
    <row r="62" spans="1:15" x14ac:dyDescent="0.2">
      <c r="B62" s="428"/>
      <c r="C62" s="44"/>
    </row>
    <row r="64" spans="1:15" x14ac:dyDescent="0.2">
      <c r="A64" s="395"/>
      <c r="B64" s="429"/>
    </row>
  </sheetData>
  <sheetProtection selectLockedCells="1"/>
  <mergeCells count="34">
    <mergeCell ref="R24:S24"/>
    <mergeCell ref="H9:J9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4:J25"/>
    <mergeCell ref="D6:M7"/>
    <mergeCell ref="N8:P8"/>
    <mergeCell ref="R8:S8"/>
    <mergeCell ref="D39:M40"/>
    <mergeCell ref="N7:U7"/>
    <mergeCell ref="N6:U6"/>
    <mergeCell ref="A38:W38"/>
    <mergeCell ref="N35:Q35"/>
    <mergeCell ref="E8:F8"/>
    <mergeCell ref="H8:J8"/>
    <mergeCell ref="D22:M23"/>
    <mergeCell ref="N22:U22"/>
    <mergeCell ref="N23:U23"/>
    <mergeCell ref="E24:F24"/>
    <mergeCell ref="N24:P24"/>
    <mergeCell ref="H26:J34"/>
    <mergeCell ref="N41:P41"/>
    <mergeCell ref="R41:S41"/>
    <mergeCell ref="E41:G41"/>
    <mergeCell ref="N40:U40"/>
    <mergeCell ref="N39:U39"/>
  </mergeCells>
  <phoneticPr fontId="16" type="noConversion"/>
  <pageMargins left="0.28999999999999998" right="0.8" top="0.98425196850393704" bottom="0.71" header="0.51181102362204722" footer="0.51181102362204722"/>
  <pageSetup paperSize="9" scale="78" fitToHeight="0" orientation="landscape" r:id="rId1"/>
  <headerFooter alignWithMargins="0"/>
  <rowBreaks count="1" manualBreakCount="1">
    <brk id="37" max="19" man="1"/>
  </rowBreaks>
  <ignoredErrors>
    <ignoredError sqref="O26:P3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Logo</vt:lpstr>
      <vt:lpstr>BasisinfoFAK</vt:lpstr>
      <vt:lpstr>FAK</vt:lpstr>
      <vt:lpstr>BasisinfoBFS</vt:lpstr>
      <vt:lpstr>BFS</vt:lpstr>
      <vt:lpstr>BasisinfoBFS!Druckbereich</vt:lpstr>
      <vt:lpstr>BasisinfoFAK!Druckbereich</vt:lpstr>
      <vt:lpstr>BFS!Druckbereich</vt:lpstr>
      <vt:lpstr>FAK!Druckbereich</vt:lpstr>
      <vt:lpstr>Logo!Druckbereich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Lucha_W</dc:creator>
  <cp:lastModifiedBy>Rosmann, Matthias (StMUK)</cp:lastModifiedBy>
  <cp:lastPrinted>2020-03-05T13:15:02Z</cp:lastPrinted>
  <dcterms:created xsi:type="dcterms:W3CDTF">2000-10-09T12:59:10Z</dcterms:created>
  <dcterms:modified xsi:type="dcterms:W3CDTF">2026-05-05T13:21:18Z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-1934806861</vt:i4>
  </property>
  <property fmtid="{D5CDD505-2E9C-101B-9397-08002B2CF9AE}" pid="3" name="_EmailSubject">
    <vt:lpwstr>LEBE_Sprachen</vt:lpwstr>
  </property>
  <property fmtid="{D5CDD505-2E9C-101B-9397-08002B2CF9AE}" pid="4" name="_AuthorEmail">
    <vt:lpwstr>Helmut.Gleixner@stmuk.bayern.de</vt:lpwstr>
  </property>
  <property fmtid="{D5CDD505-2E9C-101B-9397-08002B2CF9AE}" pid="5" name="_AuthorEmailDisplayName">
    <vt:lpwstr>Gleixner Helmut (StMUK)</vt:lpwstr>
  </property>
  <property fmtid="{D5CDD505-2E9C-101B-9397-08002B2CF9AE}" pid="6" name="_PreviousAdHocReviewCycleID">
    <vt:i4>-1600894348</vt:i4>
  </property>
  <property fmtid="{D5CDD505-2E9C-101B-9397-08002B2CF9AE}" pid="7" name="_ReviewingToolsShownOnce">
    <vt:lpwstr/>
  </property>
</Properties>
</file>